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2019県民体育大会\2019県民申し込みシート\"/>
    </mc:Choice>
  </mc:AlternateContent>
  <xr:revisionPtr revIDLastSave="0" documentId="13_ncr:1_{96DBE718-D116-4C87-8AA6-EF3646ABC150}" xr6:coauthVersionLast="43" xr6:coauthVersionMax="43" xr10:uidLastSave="{00000000-0000-0000-0000-000000000000}"/>
  <bookViews>
    <workbookView xWindow="-108" yWindow="-108" windowWidth="23256" windowHeight="12576" tabRatio="698" firstSheet="3" activeTab="3" xr2:uid="{00000000-000D-0000-FFFF-FFFF00000000}"/>
  </bookViews>
  <sheets>
    <sheet name="はじめに！！" sheetId="49" state="hidden" r:id="rId1"/>
    <sheet name="入力方法の説明" sheetId="15" state="hidden" r:id="rId2"/>
    <sheet name="・入力方法の説明" sheetId="56" state="hidden" r:id="rId3"/>
    <sheet name="個人データ入力用" sheetId="2" r:id="rId4"/>
    <sheet name="直接データ入力" sheetId="44" r:id="rId5"/>
    <sheet name="一般・大学競技者" sheetId="55" state="hidden" r:id="rId6"/>
    <sheet name="男子リレ-入力" sheetId="40" r:id="rId7"/>
    <sheet name="女子リレ-入力" sheetId="35" r:id="rId8"/>
    <sheet name="男子リレーﾃﾞｰﾀ(mat)" sheetId="53" state="hidden" r:id="rId9"/>
    <sheet name="女子リレーﾃﾞｰﾀ(mat)" sheetId="54" state="hidden" r:id="rId10"/>
    <sheet name="男子リレーﾃﾞｰﾀ提出" sheetId="45" state="hidden" r:id="rId11"/>
    <sheet name="所属・種目コード" sheetId="16" state="hidden" r:id="rId12"/>
    <sheet name="個人データ提出用" sheetId="23" state="hidden" r:id="rId13"/>
    <sheet name="MAT提出用" sheetId="1" state="hidden" r:id="rId14"/>
    <sheet name="女子リレーデータ提出" sheetId="46" state="hidden" r:id="rId15"/>
    <sheet name="申し込み確認書" sheetId="47" r:id="rId16"/>
    <sheet name="高校競技者" sheetId="30" state="hidden" r:id="rId17"/>
    <sheet name="競技者原本" sheetId="28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3" hidden="1">MAT提出用!$A$3:$I$24</definedName>
    <definedName name="_xlnm._FilterDatabase" localSheetId="3" hidden="1">個人データ入力用!$K$23:$X$87</definedName>
    <definedName name="_xlnm._FilterDatabase" localSheetId="16" hidden="1">高校競技者!$A$1:$U$1006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3">MAT提出用!$A$1:$L$130</definedName>
    <definedName name="_xlnm.Print_Area" localSheetId="12">個人データ提出用!$A$1:$Y$127</definedName>
    <definedName name="_xlnm.Print_Area" localSheetId="3">個人データ入力用!$A$1:$X$97</definedName>
    <definedName name="_xlnm.Print_Area" localSheetId="11">所属・種目コード!$E$1:$H$151</definedName>
    <definedName name="_xlnm.Print_Area" localSheetId="9">'女子リレーﾃﾞｰﾀ(mat)'!$B$2:$N$25</definedName>
    <definedName name="_xlnm.Print_Area" localSheetId="7">'女子リレ-入力'!$A$1:$X$57</definedName>
    <definedName name="_xlnm.Print_Area" localSheetId="15">申し込み確認書!$A$1:$L$57</definedName>
    <definedName name="_xlnm.Print_Area" localSheetId="8">'男子リレーﾃﾞｰﾀ(mat)'!$B$2:$N$24</definedName>
    <definedName name="_xlnm.Print_Area" localSheetId="10">男子リレーﾃﾞｰﾀ提出!$A$1:$M$58</definedName>
    <definedName name="_xlnm.Print_Area" localSheetId="6">'男子リレ-入力'!$A$1:$X$58</definedName>
    <definedName name="_xlnm.Print_Area" localSheetId="4">直接データ入力!$B$1:$Y$69</definedName>
    <definedName name="ｚｚ">[1]データ!$I$2:$J$2</definedName>
    <definedName name="一部女子">個人データ入力用!$BS$23:$BS$40</definedName>
    <definedName name="一部男子">個人データ入力用!$BS$57:$BS$74</definedName>
    <definedName name="加盟">[2]データ!$I$2:$J$2</definedName>
    <definedName name="七部男子">個人データ入力用!$BU$57:$BU$61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  <definedName name="二部男子">個人データ入力用!$BT$57:$BT$61</definedName>
    <definedName name="八部男子">個人データ入力用!$BV$57:$BV$61</definedName>
    <definedName name="六部男子">個人データ入力用!$BT$57:$BT$61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3" i="46" l="1"/>
  <c r="L47" i="46"/>
  <c r="L41" i="46"/>
  <c r="L35" i="46"/>
  <c r="L24" i="46"/>
  <c r="L18" i="46"/>
  <c r="L12" i="46"/>
  <c r="L6" i="46"/>
  <c r="L52" i="45"/>
  <c r="L46" i="45"/>
  <c r="L40" i="45"/>
  <c r="L34" i="45"/>
  <c r="L23" i="45"/>
  <c r="L17" i="45"/>
  <c r="L11" i="45"/>
  <c r="L5" i="45"/>
  <c r="U52" i="40" l="1"/>
  <c r="U51" i="40"/>
  <c r="U50" i="40"/>
  <c r="U49" i="40"/>
  <c r="U48" i="40"/>
  <c r="U47" i="40"/>
  <c r="U41" i="40"/>
  <c r="U40" i="40"/>
  <c r="U39" i="40"/>
  <c r="U38" i="40"/>
  <c r="U37" i="40"/>
  <c r="U36" i="40"/>
  <c r="I52" i="40"/>
  <c r="I51" i="40"/>
  <c r="I50" i="40"/>
  <c r="I49" i="40"/>
  <c r="I48" i="40"/>
  <c r="I47" i="40"/>
  <c r="I41" i="40"/>
  <c r="I40" i="40"/>
  <c r="I39" i="40"/>
  <c r="I38" i="40"/>
  <c r="I37" i="40"/>
  <c r="I36" i="40"/>
  <c r="BJ58" i="2" l="1"/>
  <c r="BH18" i="44"/>
  <c r="BH19" i="44"/>
  <c r="BH20" i="44"/>
  <c r="BH21" i="44"/>
  <c r="BH22" i="44"/>
  <c r="BH23" i="44"/>
  <c r="BH24" i="44"/>
  <c r="BH25" i="44"/>
  <c r="BH26" i="44"/>
  <c r="BH27" i="44"/>
  <c r="BH28" i="44"/>
  <c r="BH29" i="44"/>
  <c r="BH30" i="44"/>
  <c r="BH31" i="44"/>
  <c r="BH32" i="44"/>
  <c r="BH33" i="44"/>
  <c r="BH34" i="44"/>
  <c r="BH35" i="44"/>
  <c r="BH36" i="44"/>
  <c r="BH17" i="44"/>
  <c r="BF18" i="44"/>
  <c r="BF19" i="44"/>
  <c r="BF20" i="44"/>
  <c r="BF21" i="44"/>
  <c r="BF22" i="44"/>
  <c r="BF23" i="44"/>
  <c r="BF24" i="44"/>
  <c r="BF25" i="44"/>
  <c r="BF26" i="44"/>
  <c r="BF27" i="44"/>
  <c r="BF28" i="44"/>
  <c r="BF29" i="44"/>
  <c r="BF30" i="44"/>
  <c r="BF31" i="44"/>
  <c r="BF32" i="44"/>
  <c r="BF33" i="44"/>
  <c r="BF34" i="44"/>
  <c r="BF35" i="44"/>
  <c r="BF36" i="44"/>
  <c r="BF17" i="44"/>
  <c r="BD18" i="44"/>
  <c r="BD19" i="44"/>
  <c r="BD20" i="44"/>
  <c r="BD21" i="44"/>
  <c r="BD22" i="44"/>
  <c r="BD23" i="44"/>
  <c r="BD24" i="44"/>
  <c r="BD25" i="44"/>
  <c r="BD26" i="44"/>
  <c r="BD27" i="44"/>
  <c r="BD28" i="44"/>
  <c r="BD29" i="44"/>
  <c r="BD30" i="44"/>
  <c r="BD31" i="44"/>
  <c r="BD32" i="44"/>
  <c r="BD33" i="44"/>
  <c r="BD34" i="44"/>
  <c r="BD35" i="44"/>
  <c r="BD36" i="44"/>
  <c r="BD37" i="44"/>
  <c r="BD38" i="44"/>
  <c r="BD39" i="44"/>
  <c r="BD40" i="44"/>
  <c r="BD41" i="44"/>
  <c r="BD17" i="44"/>
  <c r="I49" i="35" l="1"/>
  <c r="I50" i="35"/>
  <c r="I51" i="35"/>
  <c r="I52" i="35"/>
  <c r="I53" i="35"/>
  <c r="I48" i="35"/>
  <c r="U49" i="35"/>
  <c r="U50" i="35"/>
  <c r="U51" i="35"/>
  <c r="U52" i="35"/>
  <c r="U53" i="35"/>
  <c r="U48" i="35"/>
  <c r="U42" i="35"/>
  <c r="U41" i="35"/>
  <c r="U40" i="35"/>
  <c r="U39" i="35"/>
  <c r="U38" i="35"/>
  <c r="U37" i="35"/>
  <c r="I38" i="35"/>
  <c r="I39" i="35"/>
  <c r="I40" i="35"/>
  <c r="I41" i="35"/>
  <c r="I42" i="35"/>
  <c r="I37" i="35"/>
  <c r="L31" i="45"/>
  <c r="L2" i="45"/>
  <c r="G26" i="40"/>
  <c r="I26" i="40" s="1"/>
  <c r="Y101" i="23" l="1"/>
  <c r="Y71" i="23"/>
  <c r="Y36" i="23"/>
  <c r="Y2" i="23"/>
  <c r="BH45" i="44" l="1"/>
  <c r="BH46" i="44"/>
  <c r="BH47" i="44"/>
  <c r="BH48" i="44"/>
  <c r="BH49" i="44"/>
  <c r="BH50" i="44"/>
  <c r="BH51" i="44"/>
  <c r="BH52" i="44"/>
  <c r="BH53" i="44"/>
  <c r="BH54" i="44"/>
  <c r="BH55" i="44"/>
  <c r="BH56" i="44"/>
  <c r="BH57" i="44"/>
  <c r="BH58" i="44"/>
  <c r="BH59" i="44"/>
  <c r="BH60" i="44"/>
  <c r="BH61" i="44"/>
  <c r="BH62" i="44"/>
  <c r="BH63" i="44"/>
  <c r="BH44" i="44"/>
  <c r="BF45" i="44"/>
  <c r="BF46" i="44"/>
  <c r="BF47" i="44"/>
  <c r="BF48" i="44"/>
  <c r="BF49" i="44"/>
  <c r="BF50" i="44"/>
  <c r="BF51" i="44"/>
  <c r="BF52" i="44"/>
  <c r="BF53" i="44"/>
  <c r="BF54" i="44"/>
  <c r="BF55" i="44"/>
  <c r="BF56" i="44"/>
  <c r="BF57" i="44"/>
  <c r="BF58" i="44"/>
  <c r="BF59" i="44"/>
  <c r="BF60" i="44"/>
  <c r="BF61" i="44"/>
  <c r="BF62" i="44"/>
  <c r="BF63" i="44"/>
  <c r="BF44" i="44"/>
  <c r="BD45" i="44"/>
  <c r="BD46" i="44"/>
  <c r="BD47" i="44"/>
  <c r="BD48" i="44"/>
  <c r="BD49" i="44"/>
  <c r="BD50" i="44"/>
  <c r="BD51" i="44"/>
  <c r="BD52" i="44"/>
  <c r="BD53" i="44"/>
  <c r="BD54" i="44"/>
  <c r="BD55" i="44"/>
  <c r="BD56" i="44"/>
  <c r="BD57" i="44"/>
  <c r="BD58" i="44"/>
  <c r="BD59" i="44"/>
  <c r="BD60" i="44"/>
  <c r="BD61" i="44"/>
  <c r="BD62" i="44"/>
  <c r="BD63" i="44"/>
  <c r="BD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44" i="44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17" i="44"/>
  <c r="BI75" i="2"/>
  <c r="BI76" i="2"/>
  <c r="BI77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58" i="2"/>
  <c r="BG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58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24" i="2"/>
  <c r="AT24" i="2" l="1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24" i="2"/>
  <c r="S30" i="35" l="1"/>
  <c r="U30" i="35" s="1"/>
  <c r="R30" i="35"/>
  <c r="S29" i="35"/>
  <c r="U29" i="35" s="1"/>
  <c r="R29" i="35"/>
  <c r="S28" i="35"/>
  <c r="U28" i="35" s="1"/>
  <c r="R28" i="35"/>
  <c r="S27" i="35"/>
  <c r="U27" i="35" s="1"/>
  <c r="R27" i="35"/>
  <c r="S26" i="35"/>
  <c r="U26" i="35" s="1"/>
  <c r="R26" i="35"/>
  <c r="S25" i="35"/>
  <c r="U25" i="35" s="1"/>
  <c r="R25" i="35"/>
  <c r="G30" i="35"/>
  <c r="I30" i="35" s="1"/>
  <c r="F30" i="35"/>
  <c r="G29" i="35"/>
  <c r="I29" i="35" s="1"/>
  <c r="F29" i="35"/>
  <c r="G28" i="35"/>
  <c r="I28" i="35" s="1"/>
  <c r="F28" i="35"/>
  <c r="G27" i="35"/>
  <c r="I27" i="35" s="1"/>
  <c r="F27" i="35"/>
  <c r="G26" i="35"/>
  <c r="I26" i="35" s="1"/>
  <c r="F26" i="35"/>
  <c r="G25" i="35"/>
  <c r="I25" i="35" s="1"/>
  <c r="F25" i="35"/>
  <c r="S29" i="40" l="1"/>
  <c r="U29" i="40" s="1"/>
  <c r="R29" i="40"/>
  <c r="S28" i="40"/>
  <c r="U28" i="40" s="1"/>
  <c r="R28" i="40"/>
  <c r="S27" i="40"/>
  <c r="U27" i="40" s="1"/>
  <c r="R27" i="40"/>
  <c r="S26" i="40"/>
  <c r="U26" i="40" s="1"/>
  <c r="R26" i="40"/>
  <c r="S25" i="40"/>
  <c r="U25" i="40" s="1"/>
  <c r="R25" i="40"/>
  <c r="S24" i="40"/>
  <c r="U24" i="40" s="1"/>
  <c r="R24" i="40"/>
  <c r="G29" i="40"/>
  <c r="I29" i="40" s="1"/>
  <c r="F29" i="40"/>
  <c r="G28" i="40"/>
  <c r="I28" i="40" s="1"/>
  <c r="F28" i="40"/>
  <c r="G27" i="40"/>
  <c r="I27" i="40" s="1"/>
  <c r="F27" i="40"/>
  <c r="F26" i="40"/>
  <c r="G25" i="40"/>
  <c r="I25" i="40" s="1"/>
  <c r="F25" i="40"/>
  <c r="G24" i="40"/>
  <c r="I24" i="40" s="1"/>
  <c r="F24" i="40"/>
  <c r="H3" i="55" l="1"/>
  <c r="I3" i="55"/>
  <c r="H4" i="55"/>
  <c r="I4" i="55"/>
  <c r="H5" i="55"/>
  <c r="I5" i="55"/>
  <c r="H6" i="55"/>
  <c r="I6" i="55"/>
  <c r="H7" i="55"/>
  <c r="I7" i="55"/>
  <c r="H8" i="55"/>
  <c r="I8" i="55"/>
  <c r="H9" i="55"/>
  <c r="I9" i="55"/>
  <c r="H10" i="55"/>
  <c r="I10" i="55"/>
  <c r="H11" i="55"/>
  <c r="I11" i="55"/>
  <c r="H12" i="55"/>
  <c r="I12" i="55"/>
  <c r="H13" i="55"/>
  <c r="I13" i="55"/>
  <c r="H14" i="55"/>
  <c r="I14" i="55"/>
  <c r="H15" i="55"/>
  <c r="I15" i="55"/>
  <c r="H16" i="55"/>
  <c r="I16" i="55"/>
  <c r="H17" i="55"/>
  <c r="I17" i="55"/>
  <c r="H18" i="55"/>
  <c r="I18" i="55"/>
  <c r="H19" i="55"/>
  <c r="I19" i="55"/>
  <c r="H20" i="55"/>
  <c r="I20" i="55"/>
  <c r="H21" i="55"/>
  <c r="I21" i="55"/>
  <c r="H22" i="55"/>
  <c r="I22" i="55"/>
  <c r="H23" i="55"/>
  <c r="I23" i="55"/>
  <c r="H24" i="55"/>
  <c r="I24" i="55"/>
  <c r="H25" i="55"/>
  <c r="I25" i="55"/>
  <c r="H26" i="55"/>
  <c r="I26" i="55"/>
  <c r="H27" i="55"/>
  <c r="I27" i="55"/>
  <c r="H28" i="55"/>
  <c r="I28" i="55"/>
  <c r="H29" i="55"/>
  <c r="I29" i="55"/>
  <c r="H30" i="55"/>
  <c r="I30" i="55"/>
  <c r="H31" i="55"/>
  <c r="I31" i="55"/>
  <c r="H32" i="55"/>
  <c r="I32" i="55"/>
  <c r="H33" i="55"/>
  <c r="I33" i="55"/>
  <c r="H34" i="55"/>
  <c r="I34" i="55"/>
  <c r="H35" i="55"/>
  <c r="I35" i="55"/>
  <c r="H36" i="55"/>
  <c r="I36" i="55"/>
  <c r="H37" i="55"/>
  <c r="I37" i="55"/>
  <c r="H38" i="55"/>
  <c r="I38" i="55"/>
  <c r="H39" i="55"/>
  <c r="I39" i="55"/>
  <c r="H40" i="55"/>
  <c r="I40" i="55"/>
  <c r="H41" i="55"/>
  <c r="I41" i="55"/>
  <c r="H42" i="55"/>
  <c r="I42" i="55"/>
  <c r="H43" i="55"/>
  <c r="I43" i="55"/>
  <c r="H44" i="55"/>
  <c r="I44" i="55"/>
  <c r="H45" i="55"/>
  <c r="I45" i="55"/>
  <c r="H46" i="55"/>
  <c r="I46" i="55"/>
  <c r="H47" i="55"/>
  <c r="I47" i="55"/>
  <c r="H48" i="55"/>
  <c r="I48" i="55"/>
  <c r="H49" i="55"/>
  <c r="I49" i="55"/>
  <c r="H50" i="55"/>
  <c r="I50" i="55"/>
  <c r="H51" i="55"/>
  <c r="I51" i="55"/>
  <c r="H52" i="55"/>
  <c r="I52" i="55"/>
  <c r="H53" i="55"/>
  <c r="I53" i="55"/>
  <c r="H54" i="55"/>
  <c r="I54" i="55"/>
  <c r="H55" i="55"/>
  <c r="I55" i="55"/>
  <c r="H56" i="55"/>
  <c r="I56" i="55"/>
  <c r="H57" i="55"/>
  <c r="I57" i="55"/>
  <c r="H58" i="55"/>
  <c r="I58" i="55"/>
  <c r="H59" i="55"/>
  <c r="I59" i="55"/>
  <c r="H60" i="55"/>
  <c r="I60" i="55"/>
  <c r="H61" i="55"/>
  <c r="I61" i="55"/>
  <c r="H62" i="55"/>
  <c r="I62" i="55"/>
  <c r="H63" i="55"/>
  <c r="I63" i="55"/>
  <c r="H64" i="55"/>
  <c r="I64" i="55"/>
  <c r="H65" i="55"/>
  <c r="I65" i="55"/>
  <c r="H66" i="55"/>
  <c r="I66" i="55"/>
  <c r="H67" i="55"/>
  <c r="I67" i="55"/>
  <c r="H68" i="55"/>
  <c r="I68" i="55"/>
  <c r="H69" i="55"/>
  <c r="I69" i="55"/>
  <c r="H70" i="55"/>
  <c r="I70" i="55"/>
  <c r="H71" i="55"/>
  <c r="I71" i="55"/>
  <c r="H72" i="55"/>
  <c r="I72" i="55"/>
  <c r="H73" i="55"/>
  <c r="I73" i="55"/>
  <c r="H74" i="55"/>
  <c r="I74" i="55"/>
  <c r="H75" i="55"/>
  <c r="I75" i="55"/>
  <c r="H76" i="55"/>
  <c r="I76" i="55"/>
  <c r="H77" i="55"/>
  <c r="I77" i="55"/>
  <c r="H78" i="55"/>
  <c r="I78" i="55"/>
  <c r="H79" i="55"/>
  <c r="I79" i="55"/>
  <c r="H80" i="55"/>
  <c r="I80" i="55"/>
  <c r="H81" i="55"/>
  <c r="I81" i="55"/>
  <c r="H82" i="55"/>
  <c r="I82" i="55"/>
  <c r="H83" i="55"/>
  <c r="I83" i="55"/>
  <c r="H84" i="55"/>
  <c r="I84" i="55"/>
  <c r="H85" i="55"/>
  <c r="I85" i="55"/>
  <c r="H86" i="55"/>
  <c r="I86" i="55"/>
  <c r="H87" i="55"/>
  <c r="I87" i="55"/>
  <c r="H88" i="55"/>
  <c r="I88" i="55"/>
  <c r="H89" i="55"/>
  <c r="I89" i="55"/>
  <c r="H90" i="55"/>
  <c r="I90" i="55"/>
  <c r="H91" i="55"/>
  <c r="I91" i="55"/>
  <c r="H92" i="55"/>
  <c r="I92" i="55"/>
  <c r="H93" i="55"/>
  <c r="I93" i="55"/>
  <c r="H94" i="55"/>
  <c r="I94" i="55"/>
  <c r="H95" i="55"/>
  <c r="I95" i="55"/>
  <c r="H96" i="55"/>
  <c r="I96" i="55"/>
  <c r="H97" i="55"/>
  <c r="I97" i="55"/>
  <c r="H98" i="55"/>
  <c r="I98" i="55"/>
  <c r="H99" i="55"/>
  <c r="I99" i="55"/>
  <c r="H100" i="55"/>
  <c r="I100" i="55"/>
  <c r="H101" i="55"/>
  <c r="I101" i="55"/>
  <c r="H102" i="55"/>
  <c r="I102" i="55"/>
  <c r="H103" i="55"/>
  <c r="I103" i="55"/>
  <c r="H104" i="55"/>
  <c r="I104" i="55"/>
  <c r="H105" i="55"/>
  <c r="I105" i="55"/>
  <c r="H106" i="55"/>
  <c r="I106" i="55"/>
  <c r="H107" i="55"/>
  <c r="I107" i="55"/>
  <c r="H108" i="55"/>
  <c r="I108" i="55"/>
  <c r="H109" i="55"/>
  <c r="I109" i="55"/>
  <c r="H110" i="55"/>
  <c r="I110" i="55"/>
  <c r="H111" i="55"/>
  <c r="I111" i="55"/>
  <c r="H112" i="55"/>
  <c r="I112" i="55"/>
  <c r="H113" i="55"/>
  <c r="I113" i="55"/>
  <c r="H114" i="55"/>
  <c r="I114" i="55"/>
  <c r="H115" i="55"/>
  <c r="I115" i="55"/>
  <c r="H116" i="55"/>
  <c r="I116" i="55"/>
  <c r="H117" i="55"/>
  <c r="I117" i="55"/>
  <c r="H118" i="55"/>
  <c r="I118" i="55"/>
  <c r="H119" i="55"/>
  <c r="I119" i="55"/>
  <c r="H120" i="55"/>
  <c r="I120" i="55"/>
  <c r="H121" i="55"/>
  <c r="I121" i="55"/>
  <c r="H122" i="55"/>
  <c r="I122" i="55"/>
  <c r="H123" i="55"/>
  <c r="I123" i="55"/>
  <c r="H124" i="55"/>
  <c r="I124" i="55"/>
  <c r="H125" i="55"/>
  <c r="I125" i="55"/>
  <c r="H126" i="55"/>
  <c r="I126" i="55"/>
  <c r="H127" i="55"/>
  <c r="I127" i="55"/>
  <c r="H128" i="55"/>
  <c r="I128" i="55"/>
  <c r="H129" i="55"/>
  <c r="I129" i="55"/>
  <c r="H130" i="55"/>
  <c r="I130" i="55"/>
  <c r="H131" i="55"/>
  <c r="I131" i="55"/>
  <c r="H132" i="55"/>
  <c r="I132" i="55"/>
  <c r="H133" i="55"/>
  <c r="I133" i="55"/>
  <c r="H134" i="55"/>
  <c r="I134" i="55"/>
  <c r="H135" i="55"/>
  <c r="I135" i="55"/>
  <c r="H136" i="55"/>
  <c r="I136" i="55"/>
  <c r="H137" i="55"/>
  <c r="I137" i="55"/>
  <c r="H138" i="55"/>
  <c r="I138" i="55"/>
  <c r="H139" i="55"/>
  <c r="I139" i="55"/>
  <c r="H140" i="55"/>
  <c r="I140" i="55"/>
  <c r="H141" i="55"/>
  <c r="I141" i="55"/>
  <c r="H142" i="55"/>
  <c r="I142" i="55"/>
  <c r="H143" i="55"/>
  <c r="I143" i="55"/>
  <c r="H144" i="55"/>
  <c r="I144" i="55"/>
  <c r="H145" i="55"/>
  <c r="I145" i="55"/>
  <c r="H146" i="55"/>
  <c r="I146" i="55"/>
  <c r="H147" i="55"/>
  <c r="I147" i="55"/>
  <c r="H148" i="55"/>
  <c r="I148" i="55"/>
  <c r="H149" i="55"/>
  <c r="I149" i="55"/>
  <c r="H150" i="55"/>
  <c r="I150" i="55"/>
  <c r="H151" i="55"/>
  <c r="I151" i="55"/>
  <c r="H152" i="55"/>
  <c r="I152" i="55"/>
  <c r="H153" i="55"/>
  <c r="I153" i="55"/>
  <c r="H154" i="55"/>
  <c r="I154" i="55"/>
  <c r="H155" i="55"/>
  <c r="I155" i="55"/>
  <c r="H156" i="55"/>
  <c r="I156" i="55"/>
  <c r="H157" i="55"/>
  <c r="I157" i="55"/>
  <c r="H158" i="55"/>
  <c r="I158" i="55"/>
  <c r="H159" i="55"/>
  <c r="I159" i="55"/>
  <c r="H160" i="55"/>
  <c r="I160" i="55"/>
  <c r="H161" i="55"/>
  <c r="I161" i="55"/>
  <c r="H162" i="55"/>
  <c r="I162" i="55"/>
  <c r="H163" i="55"/>
  <c r="I163" i="55"/>
  <c r="H164" i="55"/>
  <c r="I164" i="55"/>
  <c r="H165" i="55"/>
  <c r="I165" i="55"/>
  <c r="H166" i="55"/>
  <c r="I166" i="55"/>
  <c r="H167" i="55"/>
  <c r="I167" i="55"/>
  <c r="H168" i="55"/>
  <c r="I168" i="55"/>
  <c r="H169" i="55"/>
  <c r="I169" i="55"/>
  <c r="H170" i="55"/>
  <c r="I170" i="55"/>
  <c r="H171" i="55"/>
  <c r="I171" i="55"/>
  <c r="H172" i="55"/>
  <c r="I172" i="55"/>
  <c r="H173" i="55"/>
  <c r="I173" i="55"/>
  <c r="H174" i="55"/>
  <c r="I174" i="55"/>
  <c r="H175" i="55"/>
  <c r="I175" i="55"/>
  <c r="H176" i="55"/>
  <c r="I176" i="55"/>
  <c r="H177" i="55"/>
  <c r="I177" i="55"/>
  <c r="H178" i="55"/>
  <c r="I178" i="55"/>
  <c r="H179" i="55"/>
  <c r="I179" i="55"/>
  <c r="H180" i="55"/>
  <c r="I180" i="55"/>
  <c r="H181" i="55"/>
  <c r="I181" i="55"/>
  <c r="H182" i="55"/>
  <c r="I182" i="55"/>
  <c r="H183" i="55"/>
  <c r="I183" i="55"/>
  <c r="H184" i="55"/>
  <c r="I184" i="55"/>
  <c r="H185" i="55"/>
  <c r="I185" i="55"/>
  <c r="H186" i="55"/>
  <c r="I186" i="55"/>
  <c r="H187" i="55"/>
  <c r="I187" i="55"/>
  <c r="H188" i="55"/>
  <c r="I188" i="55"/>
  <c r="H189" i="55"/>
  <c r="I189" i="55"/>
  <c r="H190" i="55"/>
  <c r="I190" i="55"/>
  <c r="H191" i="55"/>
  <c r="I191" i="55"/>
  <c r="H192" i="55"/>
  <c r="I192" i="55"/>
  <c r="H193" i="55"/>
  <c r="I193" i="55"/>
  <c r="H194" i="55"/>
  <c r="I194" i="55"/>
  <c r="H195" i="55"/>
  <c r="I195" i="55"/>
  <c r="H196" i="55"/>
  <c r="I196" i="55"/>
  <c r="H197" i="55"/>
  <c r="I197" i="55"/>
  <c r="H198" i="55"/>
  <c r="I198" i="55"/>
  <c r="H199" i="55"/>
  <c r="I199" i="55"/>
  <c r="H200" i="55"/>
  <c r="I200" i="55"/>
  <c r="H201" i="55"/>
  <c r="I201" i="55"/>
  <c r="H202" i="55"/>
  <c r="I202" i="55"/>
  <c r="H203" i="55"/>
  <c r="I203" i="55"/>
  <c r="H204" i="55"/>
  <c r="I204" i="55"/>
  <c r="H205" i="55"/>
  <c r="I205" i="55"/>
  <c r="H206" i="55"/>
  <c r="I206" i="55"/>
  <c r="H207" i="55"/>
  <c r="I207" i="55"/>
  <c r="H208" i="55"/>
  <c r="I208" i="55"/>
  <c r="H209" i="55"/>
  <c r="I209" i="55"/>
  <c r="H210" i="55"/>
  <c r="I210" i="55"/>
  <c r="H211" i="55"/>
  <c r="I211" i="55"/>
  <c r="H212" i="55"/>
  <c r="I212" i="55"/>
  <c r="H213" i="55"/>
  <c r="I213" i="55"/>
  <c r="H214" i="55"/>
  <c r="I214" i="55"/>
  <c r="H215" i="55"/>
  <c r="I215" i="55"/>
  <c r="H216" i="55"/>
  <c r="I216" i="55"/>
  <c r="H217" i="55"/>
  <c r="I217" i="55"/>
  <c r="H218" i="55"/>
  <c r="I218" i="55"/>
  <c r="H219" i="55"/>
  <c r="I219" i="55"/>
  <c r="H220" i="55"/>
  <c r="I220" i="55"/>
  <c r="H221" i="55"/>
  <c r="I221" i="55"/>
  <c r="H222" i="55"/>
  <c r="I222" i="55"/>
  <c r="H223" i="55"/>
  <c r="I223" i="55"/>
  <c r="H224" i="55"/>
  <c r="I224" i="55"/>
  <c r="H225" i="55"/>
  <c r="I225" i="55"/>
  <c r="H226" i="55"/>
  <c r="I226" i="55"/>
  <c r="H227" i="55"/>
  <c r="I227" i="55"/>
  <c r="H228" i="55"/>
  <c r="I228" i="55"/>
  <c r="H229" i="55"/>
  <c r="I229" i="55"/>
  <c r="H230" i="55"/>
  <c r="I230" i="55"/>
  <c r="H231" i="55"/>
  <c r="I231" i="55"/>
  <c r="H232" i="55"/>
  <c r="I232" i="55"/>
  <c r="H233" i="55"/>
  <c r="I233" i="55"/>
  <c r="H234" i="55"/>
  <c r="I234" i="55"/>
  <c r="H235" i="55"/>
  <c r="I235" i="55"/>
  <c r="H236" i="55"/>
  <c r="I236" i="55"/>
  <c r="H237" i="55"/>
  <c r="I237" i="55"/>
  <c r="H238" i="55"/>
  <c r="I238" i="55"/>
  <c r="H239" i="55"/>
  <c r="I239" i="55"/>
  <c r="H240" i="55"/>
  <c r="I240" i="55"/>
  <c r="H241" i="55"/>
  <c r="I241" i="55"/>
  <c r="H242" i="55"/>
  <c r="I242" i="55"/>
  <c r="H243" i="55"/>
  <c r="I243" i="55"/>
  <c r="H244" i="55"/>
  <c r="I244" i="55"/>
  <c r="H245" i="55"/>
  <c r="I245" i="55"/>
  <c r="H246" i="55"/>
  <c r="I246" i="55"/>
  <c r="H247" i="55"/>
  <c r="I247" i="55"/>
  <c r="H248" i="55"/>
  <c r="I248" i="55"/>
  <c r="H249" i="55"/>
  <c r="I249" i="55"/>
  <c r="H250" i="55"/>
  <c r="I250" i="55"/>
  <c r="H251" i="55"/>
  <c r="I251" i="55"/>
  <c r="H252" i="55"/>
  <c r="I252" i="55"/>
  <c r="H253" i="55"/>
  <c r="I253" i="55"/>
  <c r="H254" i="55"/>
  <c r="I254" i="55"/>
  <c r="H255" i="55"/>
  <c r="I255" i="55"/>
  <c r="H256" i="55"/>
  <c r="I256" i="55"/>
  <c r="H257" i="55"/>
  <c r="I257" i="55"/>
  <c r="H258" i="55"/>
  <c r="I258" i="55"/>
  <c r="H259" i="55"/>
  <c r="I259" i="55"/>
  <c r="H260" i="55"/>
  <c r="I260" i="55"/>
  <c r="H261" i="55"/>
  <c r="I261" i="55"/>
  <c r="H262" i="55"/>
  <c r="I262" i="55"/>
  <c r="H263" i="55"/>
  <c r="I263" i="55"/>
  <c r="H264" i="55"/>
  <c r="I264" i="55"/>
  <c r="H265" i="55"/>
  <c r="I265" i="55"/>
  <c r="H266" i="55"/>
  <c r="I266" i="55"/>
  <c r="H267" i="55"/>
  <c r="I267" i="55"/>
  <c r="H268" i="55"/>
  <c r="I268" i="55"/>
  <c r="H269" i="55"/>
  <c r="I269" i="55"/>
  <c r="H270" i="55"/>
  <c r="I270" i="55"/>
  <c r="H271" i="55"/>
  <c r="I271" i="55"/>
  <c r="H272" i="55"/>
  <c r="I272" i="55"/>
  <c r="H273" i="55"/>
  <c r="I273" i="55"/>
  <c r="H274" i="55"/>
  <c r="I274" i="55"/>
  <c r="H275" i="55"/>
  <c r="I275" i="55"/>
  <c r="H276" i="55"/>
  <c r="I276" i="55"/>
  <c r="H277" i="55"/>
  <c r="I277" i="55"/>
  <c r="H278" i="55"/>
  <c r="I278" i="55"/>
  <c r="H279" i="55"/>
  <c r="I279" i="55"/>
  <c r="H280" i="55"/>
  <c r="I280" i="55"/>
  <c r="H281" i="55"/>
  <c r="I281" i="55"/>
  <c r="H282" i="55"/>
  <c r="I282" i="55"/>
  <c r="H283" i="55"/>
  <c r="I283" i="55"/>
  <c r="H284" i="55"/>
  <c r="I284" i="55"/>
  <c r="H285" i="55"/>
  <c r="I285" i="55"/>
  <c r="H286" i="55"/>
  <c r="I286" i="55"/>
  <c r="H287" i="55"/>
  <c r="I287" i="55"/>
  <c r="H288" i="55"/>
  <c r="I288" i="55"/>
  <c r="H289" i="55"/>
  <c r="I289" i="55"/>
  <c r="H290" i="55"/>
  <c r="I290" i="55"/>
  <c r="H291" i="55"/>
  <c r="I291" i="55"/>
  <c r="H292" i="55"/>
  <c r="I292" i="55"/>
  <c r="H293" i="55"/>
  <c r="I293" i="55"/>
  <c r="H294" i="55"/>
  <c r="I294" i="55"/>
  <c r="H295" i="55"/>
  <c r="I295" i="55"/>
  <c r="H296" i="55"/>
  <c r="I296" i="55"/>
  <c r="H297" i="55"/>
  <c r="I297" i="55"/>
  <c r="H298" i="55"/>
  <c r="I298" i="55"/>
  <c r="H299" i="55"/>
  <c r="I299" i="55"/>
  <c r="H300" i="55"/>
  <c r="I300" i="55"/>
  <c r="H301" i="55"/>
  <c r="I301" i="55"/>
  <c r="H302" i="55"/>
  <c r="I302" i="55"/>
  <c r="H303" i="55"/>
  <c r="I303" i="55"/>
  <c r="H304" i="55"/>
  <c r="I304" i="55"/>
  <c r="H305" i="55"/>
  <c r="I305" i="55"/>
  <c r="H306" i="55"/>
  <c r="I306" i="55"/>
  <c r="H307" i="55"/>
  <c r="I307" i="55"/>
  <c r="H308" i="55"/>
  <c r="I308" i="55"/>
  <c r="H309" i="55"/>
  <c r="I309" i="55"/>
  <c r="H310" i="55"/>
  <c r="I310" i="55"/>
  <c r="H311" i="55"/>
  <c r="I311" i="55"/>
  <c r="H312" i="55"/>
  <c r="I312" i="55"/>
  <c r="H313" i="55"/>
  <c r="I313" i="55"/>
  <c r="H314" i="55"/>
  <c r="I314" i="55"/>
  <c r="H315" i="55"/>
  <c r="I315" i="55"/>
  <c r="H316" i="55"/>
  <c r="I316" i="55"/>
  <c r="H317" i="55"/>
  <c r="I317" i="55"/>
  <c r="H318" i="55"/>
  <c r="I318" i="55"/>
  <c r="H319" i="55"/>
  <c r="I319" i="55"/>
  <c r="H320" i="55"/>
  <c r="I320" i="55"/>
  <c r="H321" i="55"/>
  <c r="I321" i="55"/>
  <c r="H322" i="55"/>
  <c r="I322" i="55"/>
  <c r="H323" i="55"/>
  <c r="I323" i="55"/>
  <c r="H324" i="55"/>
  <c r="I324" i="55"/>
  <c r="H325" i="55"/>
  <c r="I325" i="55"/>
  <c r="H326" i="55"/>
  <c r="I326" i="55"/>
  <c r="H327" i="55"/>
  <c r="I327" i="55"/>
  <c r="H328" i="55"/>
  <c r="I328" i="55"/>
  <c r="H329" i="55"/>
  <c r="I329" i="55"/>
  <c r="H330" i="55"/>
  <c r="I330" i="55"/>
  <c r="H331" i="55"/>
  <c r="I331" i="55"/>
  <c r="H332" i="55"/>
  <c r="I332" i="55"/>
  <c r="H333" i="55"/>
  <c r="I333" i="55"/>
  <c r="H334" i="55"/>
  <c r="I334" i="55"/>
  <c r="H335" i="55"/>
  <c r="I335" i="55"/>
  <c r="H336" i="55"/>
  <c r="I336" i="55"/>
  <c r="H337" i="55"/>
  <c r="I337" i="55"/>
  <c r="H338" i="55"/>
  <c r="I338" i="55"/>
  <c r="H339" i="55"/>
  <c r="I339" i="55"/>
  <c r="H340" i="55"/>
  <c r="I340" i="55"/>
  <c r="H341" i="55"/>
  <c r="I341" i="55"/>
  <c r="H342" i="55"/>
  <c r="I342" i="55"/>
  <c r="H343" i="55"/>
  <c r="I343" i="55"/>
  <c r="H344" i="55"/>
  <c r="I344" i="55"/>
  <c r="H345" i="55"/>
  <c r="I345" i="55"/>
  <c r="H346" i="55"/>
  <c r="I346" i="55"/>
  <c r="H347" i="55"/>
  <c r="I347" i="55"/>
  <c r="H348" i="55"/>
  <c r="I348" i="55"/>
  <c r="H349" i="55"/>
  <c r="I349" i="55"/>
  <c r="H350" i="55"/>
  <c r="I350" i="55"/>
  <c r="H351" i="55"/>
  <c r="I351" i="55"/>
  <c r="H352" i="55"/>
  <c r="I352" i="55"/>
  <c r="H353" i="55"/>
  <c r="I353" i="55"/>
  <c r="H354" i="55"/>
  <c r="I354" i="55"/>
  <c r="H355" i="55"/>
  <c r="I355" i="55"/>
  <c r="H356" i="55"/>
  <c r="I356" i="55"/>
  <c r="H357" i="55"/>
  <c r="I357" i="55"/>
  <c r="H358" i="55"/>
  <c r="I358" i="55"/>
  <c r="H359" i="55"/>
  <c r="I359" i="55"/>
  <c r="H360" i="55"/>
  <c r="I360" i="55"/>
  <c r="H361" i="55"/>
  <c r="I361" i="55"/>
  <c r="H362" i="55"/>
  <c r="I362" i="55"/>
  <c r="H363" i="55"/>
  <c r="I363" i="55"/>
  <c r="H364" i="55"/>
  <c r="I364" i="55"/>
  <c r="H365" i="55"/>
  <c r="I365" i="55"/>
  <c r="H366" i="55"/>
  <c r="I366" i="55"/>
  <c r="H367" i="55"/>
  <c r="I367" i="55"/>
  <c r="H368" i="55"/>
  <c r="I368" i="55"/>
  <c r="H369" i="55"/>
  <c r="I369" i="55"/>
  <c r="H370" i="55"/>
  <c r="I370" i="55"/>
  <c r="H371" i="55"/>
  <c r="I371" i="55"/>
  <c r="H372" i="55"/>
  <c r="I372" i="55"/>
  <c r="H373" i="55"/>
  <c r="I373" i="55"/>
  <c r="H374" i="55"/>
  <c r="I374" i="55"/>
  <c r="H375" i="55"/>
  <c r="I375" i="55"/>
  <c r="H376" i="55"/>
  <c r="I376" i="55"/>
  <c r="H377" i="55"/>
  <c r="I377" i="55"/>
  <c r="H378" i="55"/>
  <c r="I378" i="55"/>
  <c r="H379" i="55"/>
  <c r="I379" i="55"/>
  <c r="H380" i="55"/>
  <c r="I380" i="55"/>
  <c r="H381" i="55"/>
  <c r="I381" i="55"/>
  <c r="H382" i="55"/>
  <c r="I382" i="55"/>
  <c r="H383" i="55"/>
  <c r="I383" i="55"/>
  <c r="H384" i="55"/>
  <c r="I384" i="55"/>
  <c r="H385" i="55"/>
  <c r="I385" i="55"/>
  <c r="H386" i="55"/>
  <c r="I386" i="55"/>
  <c r="H387" i="55"/>
  <c r="I387" i="55"/>
  <c r="H388" i="55"/>
  <c r="I388" i="55"/>
  <c r="H389" i="55"/>
  <c r="I389" i="55"/>
  <c r="H390" i="55"/>
  <c r="I390" i="55"/>
  <c r="H391" i="55"/>
  <c r="I391" i="55"/>
  <c r="H392" i="55"/>
  <c r="I392" i="55"/>
  <c r="H393" i="55"/>
  <c r="I393" i="55"/>
  <c r="H394" i="55"/>
  <c r="I394" i="55"/>
  <c r="H395" i="55"/>
  <c r="I395" i="55"/>
  <c r="H396" i="55"/>
  <c r="I396" i="55"/>
  <c r="H397" i="55"/>
  <c r="I397" i="55"/>
  <c r="H398" i="55"/>
  <c r="I398" i="55"/>
  <c r="H399" i="55"/>
  <c r="I399" i="55"/>
  <c r="H400" i="55"/>
  <c r="I400" i="55"/>
  <c r="H401" i="55"/>
  <c r="I401" i="55"/>
  <c r="H402" i="55"/>
  <c r="I402" i="55"/>
  <c r="H403" i="55"/>
  <c r="I403" i="55"/>
  <c r="H404" i="55"/>
  <c r="I404" i="55"/>
  <c r="H405" i="55"/>
  <c r="I405" i="55"/>
  <c r="H406" i="55"/>
  <c r="I406" i="55"/>
  <c r="H407" i="55"/>
  <c r="I407" i="55"/>
  <c r="H408" i="55"/>
  <c r="I408" i="55"/>
  <c r="H409" i="55"/>
  <c r="I409" i="55"/>
  <c r="H410" i="55"/>
  <c r="I410" i="55"/>
  <c r="H411" i="55"/>
  <c r="I411" i="55"/>
  <c r="H412" i="55"/>
  <c r="I412" i="55"/>
  <c r="H413" i="55"/>
  <c r="I413" i="55"/>
  <c r="H414" i="55"/>
  <c r="I414" i="55"/>
  <c r="H415" i="55"/>
  <c r="I415" i="55"/>
  <c r="H416" i="55"/>
  <c r="I416" i="55"/>
  <c r="H417" i="55"/>
  <c r="I417" i="55"/>
  <c r="H418" i="55"/>
  <c r="I418" i="55"/>
  <c r="H419" i="55"/>
  <c r="I419" i="55"/>
  <c r="H420" i="55"/>
  <c r="I420" i="55"/>
  <c r="H421" i="55"/>
  <c r="I421" i="55"/>
  <c r="H422" i="55"/>
  <c r="I422" i="55"/>
  <c r="H423" i="55"/>
  <c r="I423" i="55"/>
  <c r="H424" i="55"/>
  <c r="I424" i="55"/>
  <c r="H425" i="55"/>
  <c r="I425" i="55"/>
  <c r="H426" i="55"/>
  <c r="I426" i="55"/>
  <c r="H427" i="55"/>
  <c r="I427" i="55"/>
  <c r="H428" i="55"/>
  <c r="I428" i="55"/>
  <c r="H429" i="55"/>
  <c r="I429" i="55"/>
  <c r="H430" i="55"/>
  <c r="I430" i="55"/>
  <c r="H431" i="55"/>
  <c r="I431" i="55"/>
  <c r="H432" i="55"/>
  <c r="I432" i="55"/>
  <c r="H433" i="55"/>
  <c r="I433" i="55"/>
  <c r="H434" i="55"/>
  <c r="I434" i="55"/>
  <c r="H435" i="55"/>
  <c r="I435" i="55"/>
  <c r="H436" i="55"/>
  <c r="I436" i="55"/>
  <c r="H437" i="55"/>
  <c r="I437" i="55"/>
  <c r="H438" i="55"/>
  <c r="I438" i="55"/>
  <c r="H439" i="55"/>
  <c r="I439" i="55"/>
  <c r="H440" i="55"/>
  <c r="I440" i="55"/>
  <c r="H441" i="55"/>
  <c r="I441" i="55"/>
  <c r="H442" i="55"/>
  <c r="I442" i="55"/>
  <c r="H443" i="55"/>
  <c r="I443" i="55"/>
  <c r="H444" i="55"/>
  <c r="I444" i="55"/>
  <c r="H445" i="55"/>
  <c r="I445" i="55"/>
  <c r="H446" i="55"/>
  <c r="I446" i="55"/>
  <c r="H447" i="55"/>
  <c r="I447" i="55"/>
  <c r="H448" i="55"/>
  <c r="I448" i="55"/>
  <c r="H449" i="55"/>
  <c r="I449" i="55"/>
  <c r="H450" i="55"/>
  <c r="I450" i="55"/>
  <c r="H451" i="55"/>
  <c r="I451" i="55"/>
  <c r="H452" i="55"/>
  <c r="I452" i="55"/>
  <c r="H453" i="55"/>
  <c r="I453" i="55"/>
  <c r="H454" i="55"/>
  <c r="I454" i="55"/>
  <c r="H455" i="55"/>
  <c r="I455" i="55"/>
  <c r="H456" i="55"/>
  <c r="I456" i="55"/>
  <c r="H457" i="55"/>
  <c r="I457" i="55"/>
  <c r="H458" i="55"/>
  <c r="I458" i="55"/>
  <c r="H459" i="55"/>
  <c r="I459" i="55"/>
  <c r="H460" i="55"/>
  <c r="I460" i="55"/>
  <c r="H461" i="55"/>
  <c r="I461" i="55"/>
  <c r="H462" i="55"/>
  <c r="I462" i="55"/>
  <c r="H463" i="55"/>
  <c r="I463" i="55"/>
  <c r="H464" i="55"/>
  <c r="I464" i="55"/>
  <c r="H465" i="55"/>
  <c r="I465" i="55"/>
  <c r="H466" i="55"/>
  <c r="I466" i="55"/>
  <c r="H467" i="55"/>
  <c r="I467" i="55"/>
  <c r="H468" i="55"/>
  <c r="I468" i="55"/>
  <c r="H469" i="55"/>
  <c r="I469" i="55"/>
  <c r="H470" i="55"/>
  <c r="I470" i="55"/>
  <c r="H471" i="55"/>
  <c r="I471" i="55"/>
  <c r="H472" i="55"/>
  <c r="I472" i="55"/>
  <c r="H473" i="55"/>
  <c r="I473" i="55"/>
  <c r="H474" i="55"/>
  <c r="I474" i="55"/>
  <c r="H475" i="55"/>
  <c r="I475" i="55"/>
  <c r="H476" i="55"/>
  <c r="I476" i="55"/>
  <c r="H477" i="55"/>
  <c r="I477" i="55"/>
  <c r="H478" i="55"/>
  <c r="I478" i="55"/>
  <c r="H479" i="55"/>
  <c r="I479" i="55"/>
  <c r="H480" i="55"/>
  <c r="I480" i="55"/>
  <c r="H481" i="55"/>
  <c r="I481" i="55"/>
  <c r="H482" i="55"/>
  <c r="I482" i="55"/>
  <c r="H483" i="55"/>
  <c r="I483" i="55"/>
  <c r="H484" i="55"/>
  <c r="I484" i="55"/>
  <c r="H485" i="55"/>
  <c r="I485" i="55"/>
  <c r="H486" i="55"/>
  <c r="I486" i="55"/>
  <c r="H487" i="55"/>
  <c r="I487" i="55"/>
  <c r="H488" i="55"/>
  <c r="I488" i="55"/>
  <c r="H489" i="55"/>
  <c r="I489" i="55"/>
  <c r="H490" i="55"/>
  <c r="I490" i="55"/>
  <c r="H491" i="55"/>
  <c r="I491" i="55"/>
  <c r="H492" i="55"/>
  <c r="I492" i="55"/>
  <c r="H493" i="55"/>
  <c r="I493" i="55"/>
  <c r="H494" i="55"/>
  <c r="I494" i="55"/>
  <c r="H495" i="55"/>
  <c r="I495" i="55"/>
  <c r="H496" i="55"/>
  <c r="I496" i="55"/>
  <c r="H497" i="55"/>
  <c r="I497" i="55"/>
  <c r="H498" i="55"/>
  <c r="I498" i="55"/>
  <c r="H499" i="55"/>
  <c r="I499" i="55"/>
  <c r="H500" i="55"/>
  <c r="I500" i="55"/>
  <c r="H501" i="55"/>
  <c r="I501" i="55"/>
  <c r="H502" i="55"/>
  <c r="I502" i="55"/>
  <c r="H503" i="55"/>
  <c r="I503" i="55"/>
  <c r="H504" i="55"/>
  <c r="I504" i="55"/>
  <c r="H505" i="55"/>
  <c r="I505" i="55"/>
  <c r="H506" i="55"/>
  <c r="I506" i="55"/>
  <c r="H507" i="55"/>
  <c r="I507" i="55"/>
  <c r="H508" i="55"/>
  <c r="I508" i="55"/>
  <c r="H509" i="55"/>
  <c r="I509" i="55"/>
  <c r="H510" i="55"/>
  <c r="I510" i="55"/>
  <c r="H511" i="55"/>
  <c r="I511" i="55"/>
  <c r="H512" i="55"/>
  <c r="I512" i="55"/>
  <c r="H513" i="55"/>
  <c r="I513" i="55"/>
  <c r="H514" i="55"/>
  <c r="I514" i="55"/>
  <c r="H515" i="55"/>
  <c r="I515" i="55"/>
  <c r="H516" i="55"/>
  <c r="I516" i="55"/>
  <c r="H517" i="55"/>
  <c r="I517" i="55"/>
  <c r="H518" i="55"/>
  <c r="I518" i="55"/>
  <c r="H519" i="55"/>
  <c r="I519" i="55"/>
  <c r="H520" i="55"/>
  <c r="I520" i="55"/>
  <c r="H521" i="55"/>
  <c r="I521" i="55"/>
  <c r="H522" i="55"/>
  <c r="I522" i="55"/>
  <c r="H523" i="55"/>
  <c r="I523" i="55"/>
  <c r="H524" i="55"/>
  <c r="I524" i="55"/>
  <c r="H525" i="55"/>
  <c r="I525" i="55"/>
  <c r="H526" i="55"/>
  <c r="I526" i="55"/>
  <c r="H527" i="55"/>
  <c r="I527" i="55"/>
  <c r="H528" i="55"/>
  <c r="I528" i="55"/>
  <c r="H529" i="55"/>
  <c r="I529" i="55"/>
  <c r="H530" i="55"/>
  <c r="I530" i="55"/>
  <c r="H531" i="55"/>
  <c r="I531" i="55"/>
  <c r="H532" i="55"/>
  <c r="I532" i="55"/>
  <c r="H533" i="55"/>
  <c r="I533" i="55"/>
  <c r="H534" i="55"/>
  <c r="I534" i="55"/>
  <c r="H535" i="55"/>
  <c r="I535" i="55"/>
  <c r="H536" i="55"/>
  <c r="I536" i="55"/>
  <c r="H537" i="55"/>
  <c r="I537" i="55"/>
  <c r="H538" i="55"/>
  <c r="I538" i="55"/>
  <c r="H539" i="55"/>
  <c r="I539" i="55"/>
  <c r="H540" i="55"/>
  <c r="I540" i="55"/>
  <c r="H541" i="55"/>
  <c r="I541" i="55"/>
  <c r="H542" i="55"/>
  <c r="I542" i="55"/>
  <c r="H543" i="55"/>
  <c r="I543" i="55"/>
  <c r="H544" i="55"/>
  <c r="I544" i="55"/>
  <c r="H545" i="55"/>
  <c r="I545" i="55"/>
  <c r="H546" i="55"/>
  <c r="I546" i="55"/>
  <c r="H547" i="55"/>
  <c r="I547" i="55"/>
  <c r="H548" i="55"/>
  <c r="I548" i="55"/>
  <c r="H549" i="55"/>
  <c r="I549" i="55"/>
  <c r="H550" i="55"/>
  <c r="I550" i="55"/>
  <c r="H551" i="55"/>
  <c r="I551" i="55"/>
  <c r="H552" i="55"/>
  <c r="I552" i="55"/>
  <c r="H553" i="55"/>
  <c r="I553" i="55"/>
  <c r="H554" i="55"/>
  <c r="I554" i="55"/>
  <c r="H555" i="55"/>
  <c r="I555" i="55"/>
  <c r="H556" i="55"/>
  <c r="I556" i="55"/>
  <c r="H557" i="55"/>
  <c r="I557" i="55"/>
  <c r="H558" i="55"/>
  <c r="I558" i="55"/>
  <c r="H559" i="55"/>
  <c r="I559" i="55"/>
  <c r="H560" i="55"/>
  <c r="I560" i="55"/>
  <c r="H561" i="55"/>
  <c r="I561" i="55"/>
  <c r="H562" i="55"/>
  <c r="I562" i="55"/>
  <c r="H563" i="55"/>
  <c r="I563" i="55"/>
  <c r="H564" i="55"/>
  <c r="I564" i="55"/>
  <c r="H565" i="55"/>
  <c r="I565" i="55"/>
  <c r="H566" i="55"/>
  <c r="I566" i="55"/>
  <c r="H567" i="55"/>
  <c r="I567" i="55"/>
  <c r="H568" i="55"/>
  <c r="I568" i="55"/>
  <c r="H569" i="55"/>
  <c r="I569" i="55"/>
  <c r="H570" i="55"/>
  <c r="I570" i="55"/>
  <c r="H571" i="55"/>
  <c r="I571" i="55"/>
  <c r="H572" i="55"/>
  <c r="I572" i="55"/>
  <c r="H573" i="55"/>
  <c r="I573" i="55"/>
  <c r="H574" i="55"/>
  <c r="I574" i="55"/>
  <c r="H575" i="55"/>
  <c r="I575" i="55"/>
  <c r="H576" i="55"/>
  <c r="I576" i="55"/>
  <c r="H577" i="55"/>
  <c r="I577" i="55"/>
  <c r="H578" i="55"/>
  <c r="I578" i="55"/>
  <c r="H579" i="55"/>
  <c r="I579" i="55"/>
  <c r="H580" i="55"/>
  <c r="I580" i="55"/>
  <c r="H581" i="55"/>
  <c r="I581" i="55"/>
  <c r="H582" i="55"/>
  <c r="I582" i="55"/>
  <c r="H583" i="55"/>
  <c r="I583" i="55"/>
  <c r="H584" i="55"/>
  <c r="I584" i="55"/>
  <c r="H585" i="55"/>
  <c r="I585" i="55"/>
  <c r="H586" i="55"/>
  <c r="I586" i="55"/>
  <c r="H587" i="55"/>
  <c r="I587" i="55"/>
  <c r="H588" i="55"/>
  <c r="I588" i="55"/>
  <c r="H589" i="55"/>
  <c r="I589" i="55"/>
  <c r="H590" i="55"/>
  <c r="I590" i="55"/>
  <c r="H591" i="55"/>
  <c r="I591" i="55"/>
  <c r="H592" i="55"/>
  <c r="I592" i="55"/>
  <c r="H593" i="55"/>
  <c r="I593" i="55"/>
  <c r="H594" i="55"/>
  <c r="I594" i="55"/>
  <c r="H595" i="55"/>
  <c r="I595" i="55"/>
  <c r="H596" i="55"/>
  <c r="I596" i="55"/>
  <c r="H597" i="55"/>
  <c r="I597" i="55"/>
  <c r="H598" i="55"/>
  <c r="I598" i="55"/>
  <c r="H599" i="55"/>
  <c r="I599" i="55"/>
  <c r="H600" i="55"/>
  <c r="I600" i="55"/>
  <c r="H601" i="55"/>
  <c r="I601" i="55"/>
  <c r="H602" i="55"/>
  <c r="I602" i="55"/>
  <c r="H603" i="55"/>
  <c r="I603" i="55"/>
  <c r="H604" i="55"/>
  <c r="I604" i="55"/>
  <c r="H605" i="55"/>
  <c r="I605" i="55"/>
  <c r="H606" i="55"/>
  <c r="I606" i="55"/>
  <c r="H607" i="55"/>
  <c r="I607" i="55"/>
  <c r="H608" i="55"/>
  <c r="I608" i="55"/>
  <c r="H609" i="55"/>
  <c r="I609" i="55"/>
  <c r="H610" i="55"/>
  <c r="I610" i="55"/>
  <c r="H611" i="55"/>
  <c r="I611" i="55"/>
  <c r="H612" i="55"/>
  <c r="I612" i="55"/>
  <c r="H613" i="55"/>
  <c r="I613" i="55"/>
  <c r="H614" i="55"/>
  <c r="I614" i="55"/>
  <c r="H615" i="55"/>
  <c r="I615" i="55"/>
  <c r="H616" i="55"/>
  <c r="I616" i="55"/>
  <c r="H617" i="55"/>
  <c r="I617" i="55"/>
  <c r="H618" i="55"/>
  <c r="I618" i="55"/>
  <c r="H619" i="55"/>
  <c r="I619" i="55"/>
  <c r="H620" i="55"/>
  <c r="I620" i="55"/>
  <c r="H621" i="55"/>
  <c r="I621" i="55"/>
  <c r="H622" i="55"/>
  <c r="I622" i="55"/>
  <c r="H623" i="55"/>
  <c r="I623" i="55"/>
  <c r="H624" i="55"/>
  <c r="I624" i="55"/>
  <c r="H625" i="55"/>
  <c r="I625" i="55"/>
  <c r="H626" i="55"/>
  <c r="I626" i="55"/>
  <c r="H627" i="55"/>
  <c r="I627" i="55"/>
  <c r="H628" i="55"/>
  <c r="I628" i="55"/>
  <c r="H629" i="55"/>
  <c r="I629" i="55"/>
  <c r="H630" i="55"/>
  <c r="I630" i="55"/>
  <c r="H631" i="55"/>
  <c r="I631" i="55"/>
  <c r="H632" i="55"/>
  <c r="I632" i="55"/>
  <c r="H633" i="55"/>
  <c r="I633" i="55"/>
  <c r="H634" i="55"/>
  <c r="I634" i="55"/>
  <c r="H635" i="55"/>
  <c r="I635" i="55"/>
  <c r="H636" i="55"/>
  <c r="I636" i="55"/>
  <c r="H637" i="55"/>
  <c r="I637" i="55"/>
  <c r="H638" i="55"/>
  <c r="I638" i="55"/>
  <c r="H639" i="55"/>
  <c r="I639" i="55"/>
  <c r="H640" i="55"/>
  <c r="I640" i="55"/>
  <c r="H641" i="55"/>
  <c r="I641" i="55"/>
  <c r="H642" i="55"/>
  <c r="I642" i="55"/>
  <c r="H643" i="55"/>
  <c r="I643" i="55"/>
  <c r="H644" i="55"/>
  <c r="I644" i="55"/>
  <c r="H645" i="55"/>
  <c r="I645" i="55"/>
  <c r="H646" i="55"/>
  <c r="I646" i="55"/>
  <c r="H647" i="55"/>
  <c r="I647" i="55"/>
  <c r="H648" i="55"/>
  <c r="I648" i="55"/>
  <c r="H649" i="55"/>
  <c r="I649" i="55"/>
  <c r="H650" i="55"/>
  <c r="I650" i="55"/>
  <c r="H651" i="55"/>
  <c r="I651" i="55"/>
  <c r="H652" i="55"/>
  <c r="I652" i="55"/>
  <c r="H653" i="55"/>
  <c r="I653" i="55"/>
  <c r="H654" i="55"/>
  <c r="I654" i="55"/>
  <c r="H655" i="55"/>
  <c r="I655" i="55"/>
  <c r="H656" i="55"/>
  <c r="I656" i="55"/>
  <c r="H657" i="55"/>
  <c r="I657" i="55"/>
  <c r="H658" i="55"/>
  <c r="I658" i="55"/>
  <c r="H659" i="55"/>
  <c r="I659" i="55"/>
  <c r="H660" i="55"/>
  <c r="I660" i="55"/>
  <c r="H661" i="55"/>
  <c r="I661" i="55"/>
  <c r="H662" i="55"/>
  <c r="I662" i="55"/>
  <c r="H663" i="55"/>
  <c r="I663" i="55"/>
  <c r="H664" i="55"/>
  <c r="I664" i="55"/>
  <c r="H665" i="55"/>
  <c r="I665" i="55"/>
  <c r="H666" i="55"/>
  <c r="I666" i="55"/>
  <c r="H667" i="55"/>
  <c r="I667" i="55"/>
  <c r="H668" i="55"/>
  <c r="I668" i="55"/>
  <c r="H669" i="55"/>
  <c r="I669" i="55"/>
  <c r="H670" i="55"/>
  <c r="I670" i="55"/>
  <c r="H671" i="55"/>
  <c r="I671" i="55"/>
  <c r="H672" i="55"/>
  <c r="I672" i="55"/>
  <c r="H673" i="55"/>
  <c r="I673" i="55"/>
  <c r="H674" i="55"/>
  <c r="I674" i="55"/>
  <c r="H675" i="55"/>
  <c r="I675" i="55"/>
  <c r="H676" i="55"/>
  <c r="I676" i="55"/>
  <c r="H677" i="55"/>
  <c r="I677" i="55"/>
  <c r="H678" i="55"/>
  <c r="I678" i="55"/>
  <c r="H679" i="55"/>
  <c r="I679" i="55"/>
  <c r="H680" i="55"/>
  <c r="I680" i="55"/>
  <c r="H681" i="55"/>
  <c r="I681" i="55"/>
  <c r="H682" i="55"/>
  <c r="I682" i="55"/>
  <c r="H683" i="55"/>
  <c r="I683" i="55"/>
  <c r="H684" i="55"/>
  <c r="I684" i="55"/>
  <c r="H685" i="55"/>
  <c r="I685" i="55"/>
  <c r="H686" i="55"/>
  <c r="I686" i="55"/>
  <c r="H687" i="55"/>
  <c r="I687" i="55"/>
  <c r="H688" i="55"/>
  <c r="I688" i="55"/>
  <c r="H689" i="55"/>
  <c r="I689" i="55"/>
  <c r="H690" i="55"/>
  <c r="I690" i="55"/>
  <c r="H691" i="55"/>
  <c r="I691" i="55"/>
  <c r="H692" i="55"/>
  <c r="I692" i="55"/>
  <c r="H693" i="55"/>
  <c r="I693" i="55"/>
  <c r="H694" i="55"/>
  <c r="I694" i="55"/>
  <c r="H695" i="55"/>
  <c r="I695" i="55"/>
  <c r="H696" i="55"/>
  <c r="I696" i="55"/>
  <c r="H697" i="55"/>
  <c r="I697" i="55"/>
  <c r="H698" i="55"/>
  <c r="I698" i="55"/>
  <c r="H699" i="55"/>
  <c r="I699" i="55"/>
  <c r="H700" i="55"/>
  <c r="I700" i="55"/>
  <c r="H701" i="55"/>
  <c r="I701" i="55"/>
  <c r="H702" i="55"/>
  <c r="I702" i="55"/>
  <c r="H703" i="55"/>
  <c r="I703" i="55"/>
  <c r="H704" i="55"/>
  <c r="I704" i="55"/>
  <c r="H705" i="55"/>
  <c r="I705" i="55"/>
  <c r="H706" i="55"/>
  <c r="I706" i="55"/>
  <c r="H707" i="55"/>
  <c r="I707" i="55"/>
  <c r="H708" i="55"/>
  <c r="I708" i="55"/>
  <c r="H709" i="55"/>
  <c r="I709" i="55"/>
  <c r="H710" i="55"/>
  <c r="I710" i="55"/>
  <c r="H711" i="55"/>
  <c r="I711" i="55"/>
  <c r="H712" i="55"/>
  <c r="I712" i="55"/>
  <c r="H713" i="55"/>
  <c r="I713" i="55"/>
  <c r="H714" i="55"/>
  <c r="I714" i="55"/>
  <c r="H715" i="55"/>
  <c r="I715" i="55"/>
  <c r="H716" i="55"/>
  <c r="I716" i="55"/>
  <c r="H717" i="55"/>
  <c r="I717" i="55"/>
  <c r="H718" i="55"/>
  <c r="I718" i="55"/>
  <c r="H719" i="55"/>
  <c r="I719" i="55"/>
  <c r="H720" i="55"/>
  <c r="I720" i="55"/>
  <c r="H721" i="55"/>
  <c r="I721" i="55"/>
  <c r="H722" i="55"/>
  <c r="I722" i="55"/>
  <c r="H723" i="55"/>
  <c r="I723" i="55"/>
  <c r="H724" i="55"/>
  <c r="I724" i="55"/>
  <c r="H725" i="55"/>
  <c r="I725" i="55"/>
  <c r="H726" i="55"/>
  <c r="I726" i="55"/>
  <c r="H727" i="55"/>
  <c r="I727" i="55"/>
  <c r="H728" i="55"/>
  <c r="I728" i="55"/>
  <c r="H729" i="55"/>
  <c r="I729" i="55"/>
  <c r="H730" i="55"/>
  <c r="I730" i="55"/>
  <c r="H731" i="55"/>
  <c r="I731" i="55"/>
  <c r="H732" i="55"/>
  <c r="I732" i="55"/>
  <c r="H733" i="55"/>
  <c r="I733" i="55"/>
  <c r="H734" i="55"/>
  <c r="I734" i="55"/>
  <c r="H735" i="55"/>
  <c r="I735" i="55"/>
  <c r="H736" i="55"/>
  <c r="I736" i="55"/>
  <c r="H737" i="55"/>
  <c r="I737" i="55"/>
  <c r="H738" i="55"/>
  <c r="I738" i="55"/>
  <c r="H739" i="55"/>
  <c r="I739" i="55"/>
  <c r="H740" i="55"/>
  <c r="I740" i="55"/>
  <c r="H741" i="55"/>
  <c r="I741" i="55"/>
  <c r="H742" i="55"/>
  <c r="I742" i="55"/>
  <c r="H743" i="55"/>
  <c r="I743" i="55"/>
  <c r="H744" i="55"/>
  <c r="I744" i="55"/>
  <c r="H745" i="55"/>
  <c r="I745" i="55"/>
  <c r="H746" i="55"/>
  <c r="I746" i="55"/>
  <c r="H747" i="55"/>
  <c r="I747" i="55"/>
  <c r="H748" i="55"/>
  <c r="I748" i="55"/>
  <c r="H749" i="55"/>
  <c r="I749" i="55"/>
  <c r="H750" i="55"/>
  <c r="I750" i="55"/>
  <c r="H751" i="55"/>
  <c r="I751" i="55"/>
  <c r="H752" i="55"/>
  <c r="I752" i="55"/>
  <c r="H753" i="55"/>
  <c r="I753" i="55"/>
  <c r="H754" i="55"/>
  <c r="I754" i="55"/>
  <c r="H755" i="55"/>
  <c r="I755" i="55"/>
  <c r="H756" i="55"/>
  <c r="I756" i="55"/>
  <c r="H757" i="55"/>
  <c r="I757" i="55"/>
  <c r="H758" i="55"/>
  <c r="I758" i="55"/>
  <c r="H759" i="55"/>
  <c r="I759" i="55"/>
  <c r="H760" i="55"/>
  <c r="I760" i="55"/>
  <c r="H761" i="55"/>
  <c r="I761" i="55"/>
  <c r="H762" i="55"/>
  <c r="I762" i="55"/>
  <c r="H763" i="55"/>
  <c r="I763" i="55"/>
  <c r="H764" i="55"/>
  <c r="I764" i="55"/>
  <c r="H765" i="55"/>
  <c r="I765" i="55"/>
  <c r="H766" i="55"/>
  <c r="I766" i="55"/>
  <c r="H767" i="55"/>
  <c r="I767" i="55"/>
  <c r="H768" i="55"/>
  <c r="I768" i="55"/>
  <c r="H769" i="55"/>
  <c r="I769" i="55"/>
  <c r="H770" i="55"/>
  <c r="I770" i="55"/>
  <c r="H771" i="55"/>
  <c r="I771" i="55"/>
  <c r="H772" i="55"/>
  <c r="I772" i="55"/>
  <c r="H773" i="55"/>
  <c r="I773" i="55"/>
  <c r="H774" i="55"/>
  <c r="I774" i="55"/>
  <c r="H775" i="55"/>
  <c r="I775" i="55"/>
  <c r="H776" i="55"/>
  <c r="I776" i="55"/>
  <c r="H777" i="55"/>
  <c r="I777" i="55"/>
  <c r="H778" i="55"/>
  <c r="I778" i="55"/>
  <c r="H779" i="55"/>
  <c r="I779" i="55"/>
  <c r="H780" i="55"/>
  <c r="I780" i="55"/>
  <c r="H781" i="55"/>
  <c r="I781" i="55"/>
  <c r="H782" i="55"/>
  <c r="I782" i="55"/>
  <c r="H783" i="55"/>
  <c r="I783" i="55"/>
  <c r="H784" i="55"/>
  <c r="I784" i="55"/>
  <c r="H785" i="55"/>
  <c r="I785" i="55"/>
  <c r="H786" i="55"/>
  <c r="I786" i="55"/>
  <c r="H787" i="55"/>
  <c r="I787" i="55"/>
  <c r="H788" i="55"/>
  <c r="I788" i="55"/>
  <c r="H789" i="55"/>
  <c r="I789" i="55"/>
  <c r="H790" i="55"/>
  <c r="I790" i="55"/>
  <c r="H791" i="55"/>
  <c r="I791" i="55"/>
  <c r="H792" i="55"/>
  <c r="I792" i="55"/>
  <c r="H793" i="55"/>
  <c r="I793" i="55"/>
  <c r="H794" i="55"/>
  <c r="I794" i="55"/>
  <c r="H795" i="55"/>
  <c r="I795" i="55"/>
  <c r="H796" i="55"/>
  <c r="I796" i="55"/>
  <c r="H797" i="55"/>
  <c r="I797" i="55"/>
  <c r="H798" i="55"/>
  <c r="I798" i="55"/>
  <c r="H799" i="55"/>
  <c r="I799" i="55"/>
  <c r="H800" i="55"/>
  <c r="I800" i="55"/>
  <c r="H801" i="55"/>
  <c r="I801" i="55"/>
  <c r="H802" i="55"/>
  <c r="I802" i="55"/>
  <c r="H803" i="55"/>
  <c r="I803" i="55"/>
  <c r="H804" i="55"/>
  <c r="I804" i="55"/>
  <c r="H805" i="55"/>
  <c r="I805" i="55"/>
  <c r="H806" i="55"/>
  <c r="I806" i="55"/>
  <c r="H807" i="55"/>
  <c r="I807" i="55"/>
  <c r="H808" i="55"/>
  <c r="I808" i="55"/>
  <c r="H809" i="55"/>
  <c r="I809" i="55"/>
  <c r="H810" i="55"/>
  <c r="I810" i="55"/>
  <c r="H811" i="55"/>
  <c r="I811" i="55"/>
  <c r="I2" i="55"/>
  <c r="H2" i="55"/>
  <c r="E23" i="54" l="1"/>
  <c r="E19" i="54"/>
  <c r="E13" i="54"/>
  <c r="E9" i="54"/>
  <c r="BB59" i="2" l="1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58" i="2"/>
  <c r="AY45" i="44"/>
  <c r="AY46" i="44"/>
  <c r="AY47" i="44"/>
  <c r="AY48" i="44"/>
  <c r="AY49" i="44"/>
  <c r="AY50" i="44"/>
  <c r="AY51" i="44"/>
  <c r="AY52" i="44"/>
  <c r="AY53" i="44"/>
  <c r="AY54" i="44"/>
  <c r="AY55" i="44"/>
  <c r="AY56" i="44"/>
  <c r="AY57" i="44"/>
  <c r="AY58" i="44"/>
  <c r="AY59" i="44"/>
  <c r="AY60" i="44"/>
  <c r="AY61" i="44"/>
  <c r="AY62" i="44"/>
  <c r="AY63" i="44"/>
  <c r="AY64" i="44"/>
  <c r="AY65" i="44"/>
  <c r="AY66" i="44"/>
  <c r="AY67" i="44"/>
  <c r="AY68" i="44"/>
  <c r="AY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U67" i="44"/>
  <c r="AU68" i="44"/>
  <c r="AU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68" i="44"/>
  <c r="AQ44" i="44"/>
  <c r="AY18" i="44"/>
  <c r="AY19" i="44"/>
  <c r="AY20" i="44"/>
  <c r="AY21" i="44"/>
  <c r="AY22" i="44"/>
  <c r="AY23" i="44"/>
  <c r="AY24" i="44"/>
  <c r="AY25" i="44"/>
  <c r="AY26" i="44"/>
  <c r="AY27" i="44"/>
  <c r="AY28" i="44"/>
  <c r="AY29" i="44"/>
  <c r="AY30" i="44"/>
  <c r="AY31" i="44"/>
  <c r="AY32" i="44"/>
  <c r="AY33" i="44"/>
  <c r="AY34" i="44"/>
  <c r="AY35" i="44"/>
  <c r="AY36" i="44"/>
  <c r="AY37" i="44"/>
  <c r="AY38" i="44"/>
  <c r="AY39" i="44"/>
  <c r="AY40" i="44"/>
  <c r="AY41" i="44"/>
  <c r="AY17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39" i="44"/>
  <c r="AU40" i="44"/>
  <c r="AU41" i="44"/>
  <c r="AU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17" i="44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24" i="2"/>
  <c r="S15" i="40" l="1"/>
  <c r="U15" i="40" s="1"/>
  <c r="S16" i="40"/>
  <c r="U16" i="40" s="1"/>
  <c r="S17" i="40"/>
  <c r="U17" i="40" s="1"/>
  <c r="S18" i="40"/>
  <c r="U18" i="40" s="1"/>
  <c r="S19" i="40"/>
  <c r="U19" i="40" s="1"/>
  <c r="S14" i="40"/>
  <c r="U14" i="40" s="1"/>
  <c r="R15" i="40"/>
  <c r="R16" i="40"/>
  <c r="R17" i="40"/>
  <c r="R18" i="40"/>
  <c r="R19" i="40"/>
  <c r="R14" i="40"/>
  <c r="G15" i="40"/>
  <c r="I15" i="40" s="1"/>
  <c r="G16" i="40"/>
  <c r="I16" i="40" s="1"/>
  <c r="G17" i="40"/>
  <c r="I17" i="40" s="1"/>
  <c r="G18" i="40"/>
  <c r="I18" i="40" s="1"/>
  <c r="G19" i="40"/>
  <c r="I19" i="40" s="1"/>
  <c r="G14" i="40"/>
  <c r="I14" i="40" s="1"/>
  <c r="F15" i="40"/>
  <c r="F16" i="40"/>
  <c r="F17" i="40"/>
  <c r="F18" i="40"/>
  <c r="F19" i="40"/>
  <c r="F14" i="40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58" i="2"/>
  <c r="AM45" i="44"/>
  <c r="AM46" i="44"/>
  <c r="AM47" i="44"/>
  <c r="AM48" i="44"/>
  <c r="AM49" i="44"/>
  <c r="AM50" i="44"/>
  <c r="AM51" i="44"/>
  <c r="AM52" i="44"/>
  <c r="AM53" i="44"/>
  <c r="AM54" i="44"/>
  <c r="AM55" i="44"/>
  <c r="AM56" i="44"/>
  <c r="AM57" i="44"/>
  <c r="AM58" i="44"/>
  <c r="AM59" i="44"/>
  <c r="AM60" i="44"/>
  <c r="AM61" i="44"/>
  <c r="AM62" i="44"/>
  <c r="AM63" i="44"/>
  <c r="AM64" i="44"/>
  <c r="AM65" i="44"/>
  <c r="AM66" i="44"/>
  <c r="AM67" i="44"/>
  <c r="AM68" i="44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P67" i="44"/>
  <c r="AP68" i="44"/>
  <c r="AP44" i="44"/>
  <c r="AP18" i="44"/>
  <c r="AP19" i="44"/>
  <c r="AP20" i="44"/>
  <c r="AP21" i="44"/>
  <c r="AP22" i="44"/>
  <c r="AP23" i="44"/>
  <c r="AP24" i="44"/>
  <c r="AP25" i="44"/>
  <c r="AP26" i="44"/>
  <c r="AP27" i="44"/>
  <c r="AP28" i="44"/>
  <c r="AP29" i="44"/>
  <c r="AP30" i="44"/>
  <c r="AP31" i="44"/>
  <c r="AP32" i="44"/>
  <c r="AP33" i="44"/>
  <c r="AP34" i="44"/>
  <c r="AP35" i="44"/>
  <c r="AP36" i="44"/>
  <c r="AP37" i="44"/>
  <c r="AP38" i="44"/>
  <c r="AP39" i="44"/>
  <c r="AP40" i="44"/>
  <c r="AP41" i="44"/>
  <c r="AP17" i="44"/>
  <c r="AM44" i="44"/>
  <c r="AM18" i="44"/>
  <c r="AM19" i="44"/>
  <c r="AM20" i="44"/>
  <c r="AM21" i="44"/>
  <c r="AM22" i="44"/>
  <c r="AM23" i="44"/>
  <c r="AM24" i="44"/>
  <c r="AM25" i="44"/>
  <c r="AM26" i="44"/>
  <c r="AM27" i="44"/>
  <c r="AM28" i="44"/>
  <c r="AM29" i="44"/>
  <c r="AM30" i="44"/>
  <c r="AM31" i="44"/>
  <c r="AM32" i="44"/>
  <c r="AM33" i="44"/>
  <c r="AM34" i="44"/>
  <c r="AM35" i="44"/>
  <c r="AM36" i="44"/>
  <c r="AM37" i="44"/>
  <c r="AM38" i="44"/>
  <c r="AM39" i="44"/>
  <c r="AM40" i="44"/>
  <c r="AM41" i="44"/>
  <c r="AM17" i="44"/>
  <c r="Q3" i="55" l="1"/>
  <c r="Q4" i="55"/>
  <c r="Q5" i="55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33" i="55"/>
  <c r="Q34" i="55"/>
  <c r="Q35" i="55"/>
  <c r="Q36" i="55"/>
  <c r="Q37" i="55"/>
  <c r="Q38" i="55"/>
  <c r="Q39" i="55"/>
  <c r="Q40" i="55"/>
  <c r="Q41" i="55"/>
  <c r="Q42" i="55"/>
  <c r="Q43" i="55"/>
  <c r="Q44" i="55"/>
  <c r="Q45" i="55"/>
  <c r="Q46" i="55"/>
  <c r="Q47" i="55"/>
  <c r="Q48" i="55"/>
  <c r="Q49" i="55"/>
  <c r="Q50" i="55"/>
  <c r="Q51" i="55"/>
  <c r="Q52" i="55"/>
  <c r="Q53" i="55"/>
  <c r="Q54" i="55"/>
  <c r="Q55" i="55"/>
  <c r="Q56" i="55"/>
  <c r="Q57" i="55"/>
  <c r="Q58" i="55"/>
  <c r="Q59" i="55"/>
  <c r="Q60" i="55"/>
  <c r="Q61" i="55"/>
  <c r="Q62" i="55"/>
  <c r="Q63" i="55"/>
  <c r="Q64" i="55"/>
  <c r="Q65" i="55"/>
  <c r="Q66" i="55"/>
  <c r="Q67" i="55"/>
  <c r="Q68" i="55"/>
  <c r="Q69" i="55"/>
  <c r="Q70" i="55"/>
  <c r="Q71" i="55"/>
  <c r="Q72" i="55"/>
  <c r="Q73" i="55"/>
  <c r="Q74" i="55"/>
  <c r="Q75" i="55"/>
  <c r="Q76" i="55"/>
  <c r="Q77" i="55"/>
  <c r="Q78" i="55"/>
  <c r="Q79" i="55"/>
  <c r="Q80" i="55"/>
  <c r="Q81" i="55"/>
  <c r="Q82" i="55"/>
  <c r="Q83" i="55"/>
  <c r="Q84" i="55"/>
  <c r="Q85" i="55"/>
  <c r="Q86" i="55"/>
  <c r="Q87" i="55"/>
  <c r="Q88" i="55"/>
  <c r="Q89" i="55"/>
  <c r="Q90" i="55"/>
  <c r="Q91" i="55"/>
  <c r="Q92" i="55"/>
  <c r="Q93" i="55"/>
  <c r="Q94" i="55"/>
  <c r="Q95" i="55"/>
  <c r="Q96" i="55"/>
  <c r="Q97" i="55"/>
  <c r="Q98" i="55"/>
  <c r="Q99" i="55"/>
  <c r="Q100" i="55"/>
  <c r="Q101" i="55"/>
  <c r="Q102" i="55"/>
  <c r="Q103" i="55"/>
  <c r="Q104" i="55"/>
  <c r="Q105" i="55"/>
  <c r="Q106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Q119" i="55"/>
  <c r="Q120" i="55"/>
  <c r="Q121" i="55"/>
  <c r="Q122" i="55"/>
  <c r="Q123" i="55"/>
  <c r="Q124" i="55"/>
  <c r="Q125" i="55"/>
  <c r="Q126" i="55"/>
  <c r="Q127" i="55"/>
  <c r="Q128" i="55"/>
  <c r="Q129" i="55"/>
  <c r="Q130" i="55"/>
  <c r="Q131" i="55"/>
  <c r="Q132" i="55"/>
  <c r="Q133" i="55"/>
  <c r="Q134" i="55"/>
  <c r="Q2" i="55" l="1"/>
  <c r="R16" i="35" l="1"/>
  <c r="S16" i="35"/>
  <c r="U16" i="35" s="1"/>
  <c r="R17" i="35"/>
  <c r="S17" i="35"/>
  <c r="U17" i="35" s="1"/>
  <c r="R18" i="35"/>
  <c r="S18" i="35"/>
  <c r="U18" i="35" s="1"/>
  <c r="R19" i="35"/>
  <c r="S19" i="35"/>
  <c r="U19" i="35" s="1"/>
  <c r="R20" i="35"/>
  <c r="S20" i="35"/>
  <c r="U20" i="35" s="1"/>
  <c r="S15" i="35"/>
  <c r="U15" i="35" s="1"/>
  <c r="R15" i="35"/>
  <c r="F16" i="35"/>
  <c r="G16" i="35"/>
  <c r="I16" i="35" s="1"/>
  <c r="F17" i="35"/>
  <c r="G17" i="35"/>
  <c r="I17" i="35" s="1"/>
  <c r="F18" i="35"/>
  <c r="G18" i="35"/>
  <c r="I18" i="35" s="1"/>
  <c r="F19" i="35"/>
  <c r="G19" i="35"/>
  <c r="I19" i="35" s="1"/>
  <c r="F20" i="35"/>
  <c r="G20" i="35"/>
  <c r="I20" i="35" s="1"/>
  <c r="G15" i="35"/>
  <c r="I15" i="35" s="1"/>
  <c r="F15" i="35"/>
  <c r="K25" i="2"/>
  <c r="L25" i="2"/>
  <c r="M25" i="2"/>
  <c r="N25" i="2"/>
  <c r="AS25" i="2" s="1"/>
  <c r="K26" i="2"/>
  <c r="L26" i="2"/>
  <c r="M26" i="2"/>
  <c r="N26" i="2"/>
  <c r="AS26" i="2" s="1"/>
  <c r="K27" i="2"/>
  <c r="L27" i="2"/>
  <c r="M27" i="2"/>
  <c r="N27" i="2"/>
  <c r="AS27" i="2" s="1"/>
  <c r="K28" i="2"/>
  <c r="L28" i="2"/>
  <c r="M28" i="2"/>
  <c r="N28" i="2"/>
  <c r="AS28" i="2" s="1"/>
  <c r="K29" i="2"/>
  <c r="L29" i="2"/>
  <c r="M29" i="2"/>
  <c r="N29" i="2"/>
  <c r="AS29" i="2" s="1"/>
  <c r="K30" i="2"/>
  <c r="L30" i="2"/>
  <c r="M30" i="2"/>
  <c r="N30" i="2"/>
  <c r="AS30" i="2" s="1"/>
  <c r="K31" i="2"/>
  <c r="L31" i="2"/>
  <c r="M31" i="2"/>
  <c r="N31" i="2"/>
  <c r="AS31" i="2" s="1"/>
  <c r="K32" i="2"/>
  <c r="L32" i="2"/>
  <c r="M32" i="2"/>
  <c r="N32" i="2"/>
  <c r="AS32" i="2" s="1"/>
  <c r="K33" i="2"/>
  <c r="L33" i="2"/>
  <c r="M33" i="2"/>
  <c r="N33" i="2"/>
  <c r="AS33" i="2" s="1"/>
  <c r="K34" i="2"/>
  <c r="L34" i="2"/>
  <c r="M34" i="2"/>
  <c r="N34" i="2"/>
  <c r="AS34" i="2" s="1"/>
  <c r="K35" i="2"/>
  <c r="L35" i="2"/>
  <c r="M35" i="2"/>
  <c r="N35" i="2"/>
  <c r="AS35" i="2" s="1"/>
  <c r="K36" i="2"/>
  <c r="L36" i="2"/>
  <c r="M36" i="2"/>
  <c r="N36" i="2"/>
  <c r="AS36" i="2" s="1"/>
  <c r="K37" i="2"/>
  <c r="L37" i="2"/>
  <c r="M37" i="2"/>
  <c r="N37" i="2"/>
  <c r="AS37" i="2" s="1"/>
  <c r="K38" i="2"/>
  <c r="L38" i="2"/>
  <c r="M38" i="2"/>
  <c r="N38" i="2"/>
  <c r="AS38" i="2" s="1"/>
  <c r="K39" i="2"/>
  <c r="L39" i="2"/>
  <c r="M39" i="2"/>
  <c r="N39" i="2"/>
  <c r="AS39" i="2" s="1"/>
  <c r="K40" i="2"/>
  <c r="L40" i="2"/>
  <c r="M40" i="2"/>
  <c r="N40" i="2"/>
  <c r="AS40" i="2" s="1"/>
  <c r="K41" i="2"/>
  <c r="L41" i="2"/>
  <c r="M41" i="2"/>
  <c r="N41" i="2"/>
  <c r="AS41" i="2" s="1"/>
  <c r="K42" i="2"/>
  <c r="L42" i="2"/>
  <c r="M42" i="2"/>
  <c r="N42" i="2"/>
  <c r="AS42" i="2" s="1"/>
  <c r="K43" i="2"/>
  <c r="L43" i="2"/>
  <c r="M43" i="2"/>
  <c r="N43" i="2"/>
  <c r="AS43" i="2" s="1"/>
  <c r="K44" i="2"/>
  <c r="L44" i="2"/>
  <c r="M44" i="2"/>
  <c r="N44" i="2"/>
  <c r="AS44" i="2" s="1"/>
  <c r="K45" i="2"/>
  <c r="L45" i="2"/>
  <c r="M45" i="2"/>
  <c r="N45" i="2"/>
  <c r="AS45" i="2" s="1"/>
  <c r="K46" i="2"/>
  <c r="L46" i="2"/>
  <c r="M46" i="2"/>
  <c r="N46" i="2"/>
  <c r="AS46" i="2" s="1"/>
  <c r="K47" i="2"/>
  <c r="L47" i="2"/>
  <c r="M47" i="2"/>
  <c r="N47" i="2"/>
  <c r="AS47" i="2" s="1"/>
  <c r="K48" i="2"/>
  <c r="L48" i="2"/>
  <c r="M48" i="2"/>
  <c r="N48" i="2"/>
  <c r="AS48" i="2" s="1"/>
  <c r="K49" i="2"/>
  <c r="L49" i="2"/>
  <c r="M49" i="2"/>
  <c r="N49" i="2"/>
  <c r="AS49" i="2" s="1"/>
  <c r="K50" i="2"/>
  <c r="L50" i="2"/>
  <c r="M50" i="2"/>
  <c r="N50" i="2"/>
  <c r="AS50" i="2" s="1"/>
  <c r="K51" i="2"/>
  <c r="L51" i="2"/>
  <c r="M51" i="2"/>
  <c r="N51" i="2"/>
  <c r="AS51" i="2" s="1"/>
  <c r="K52" i="2"/>
  <c r="L52" i="2"/>
  <c r="M52" i="2"/>
  <c r="N52" i="2"/>
  <c r="AS52" i="2" s="1"/>
  <c r="K53" i="2"/>
  <c r="L53" i="2"/>
  <c r="M53" i="2"/>
  <c r="N53" i="2"/>
  <c r="AS53" i="2" s="1"/>
  <c r="N24" i="2"/>
  <c r="AS24" i="2" s="1"/>
  <c r="M24" i="2"/>
  <c r="L24" i="2"/>
  <c r="K24" i="2"/>
  <c r="AP53" i="2" l="1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P115" i="55"/>
  <c r="P117" i="55"/>
  <c r="P114" i="55"/>
  <c r="P116" i="55"/>
  <c r="P118" i="55"/>
  <c r="P113" i="55"/>
  <c r="P119" i="55"/>
  <c r="AP24" i="2"/>
  <c r="AP87" i="2" l="1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N145" i="16"/>
  <c r="N146" i="16"/>
  <c r="N147" i="16"/>
  <c r="N148" i="16"/>
  <c r="F33" i="1" l="1"/>
  <c r="D23" i="54" l="1"/>
  <c r="D13" i="54"/>
  <c r="Z29" i="53"/>
  <c r="AA29" i="53" s="1"/>
  <c r="Z16" i="53"/>
  <c r="AA16" i="53" s="1"/>
  <c r="P133" i="55"/>
  <c r="P126" i="55" l="1"/>
  <c r="P125" i="55"/>
  <c r="P69" i="55"/>
  <c r="P71" i="55"/>
  <c r="P68" i="55"/>
  <c r="P70" i="55"/>
  <c r="P72" i="55"/>
  <c r="P39" i="55"/>
  <c r="P41" i="55"/>
  <c r="P43" i="55"/>
  <c r="P67" i="55"/>
  <c r="P40" i="55"/>
  <c r="P42" i="55"/>
  <c r="D22" i="53"/>
  <c r="Z33" i="53"/>
  <c r="D12" i="53"/>
  <c r="P73" i="55"/>
  <c r="P106" i="55"/>
  <c r="P33" i="55" l="1"/>
  <c r="P35" i="55"/>
  <c r="P81" i="55"/>
  <c r="P32" i="55"/>
  <c r="P34" i="55"/>
  <c r="P36" i="55"/>
  <c r="P80" i="55"/>
  <c r="P82" i="55"/>
  <c r="P97" i="55"/>
  <c r="P98" i="55"/>
  <c r="BG44" i="2"/>
  <c r="BG45" i="2"/>
  <c r="BG46" i="2"/>
  <c r="BG47" i="2"/>
  <c r="BG48" i="2"/>
  <c r="BG49" i="2"/>
  <c r="BG50" i="2"/>
  <c r="BG51" i="2"/>
  <c r="BG52" i="2"/>
  <c r="BG53" i="2"/>
  <c r="BI44" i="2"/>
  <c r="BI45" i="2"/>
  <c r="BI46" i="2"/>
  <c r="BI47" i="2"/>
  <c r="BI48" i="2"/>
  <c r="BI49" i="2"/>
  <c r="BI50" i="2"/>
  <c r="BI51" i="2"/>
  <c r="BI52" i="2"/>
  <c r="BI53" i="2"/>
  <c r="P5" i="23"/>
  <c r="P29" i="54" l="1"/>
  <c r="Q29" i="54" s="1"/>
  <c r="G23" i="54" s="1"/>
  <c r="P16" i="54"/>
  <c r="Q16" i="54" s="1"/>
  <c r="G13" i="54" s="1"/>
  <c r="P24" i="54"/>
  <c r="Q24" i="54" s="1"/>
  <c r="G19" i="54" s="1"/>
  <c r="P11" i="54"/>
  <c r="Q11" i="54" s="1"/>
  <c r="G9" i="54" s="1"/>
  <c r="P24" i="53"/>
  <c r="Q24" i="53" s="1"/>
  <c r="G18" i="53" s="1"/>
  <c r="P30" i="53"/>
  <c r="Q30" i="53" s="1"/>
  <c r="G22" i="53" s="1"/>
  <c r="P17" i="53"/>
  <c r="Q17" i="53" s="1"/>
  <c r="G12" i="53" s="1"/>
  <c r="P11" i="53"/>
  <c r="Q11" i="53" s="1"/>
  <c r="G8" i="53" s="1"/>
  <c r="U16" i="53" l="1"/>
  <c r="M12" i="53" s="1"/>
  <c r="T16" i="53"/>
  <c r="L12" i="53" s="1"/>
  <c r="S16" i="53"/>
  <c r="K12" i="53" s="1"/>
  <c r="R16" i="53"/>
  <c r="J12" i="53" s="1"/>
  <c r="Q16" i="53"/>
  <c r="I12" i="53" s="1"/>
  <c r="P23" i="53"/>
  <c r="H18" i="53" s="1"/>
  <c r="Q23" i="53"/>
  <c r="I18" i="53" s="1"/>
  <c r="R23" i="53"/>
  <c r="J18" i="53" s="1"/>
  <c r="S23" i="53"/>
  <c r="K18" i="53" s="1"/>
  <c r="T23" i="53"/>
  <c r="L18" i="53" s="1"/>
  <c r="U23" i="53"/>
  <c r="M18" i="53" s="1"/>
  <c r="P16" i="53"/>
  <c r="H12" i="53" s="1"/>
  <c r="E22" i="53" l="1"/>
  <c r="E12" i="53"/>
  <c r="V50" i="35" l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69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4" i="1"/>
  <c r="E18" i="53" l="1"/>
  <c r="D18" i="53"/>
  <c r="L3" i="54"/>
  <c r="D9" i="54"/>
  <c r="L3" i="53"/>
  <c r="E8" i="53"/>
  <c r="Q28" i="54"/>
  <c r="I23" i="54" s="1"/>
  <c r="R28" i="54"/>
  <c r="J23" i="54" s="1"/>
  <c r="S28" i="54"/>
  <c r="K23" i="54" s="1"/>
  <c r="T28" i="54"/>
  <c r="L23" i="54" s="1"/>
  <c r="U28" i="54"/>
  <c r="M23" i="54" s="1"/>
  <c r="P28" i="54"/>
  <c r="H23" i="54" s="1"/>
  <c r="U15" i="54"/>
  <c r="M13" i="54" s="1"/>
  <c r="T15" i="54"/>
  <c r="L13" i="54" s="1"/>
  <c r="S15" i="54"/>
  <c r="K13" i="54" s="1"/>
  <c r="R15" i="54"/>
  <c r="J13" i="54" s="1"/>
  <c r="Q15" i="54"/>
  <c r="I13" i="54" s="1"/>
  <c r="P15" i="54"/>
  <c r="H13" i="54" s="1"/>
  <c r="P23" i="54"/>
  <c r="H19" i="54" s="1"/>
  <c r="Q23" i="54"/>
  <c r="I19" i="54" s="1"/>
  <c r="R23" i="54"/>
  <c r="J19" i="54" s="1"/>
  <c r="S23" i="54"/>
  <c r="K19" i="54" s="1"/>
  <c r="T23" i="54"/>
  <c r="L19" i="54" s="1"/>
  <c r="U23" i="54"/>
  <c r="M19" i="54" s="1"/>
  <c r="U10" i="54"/>
  <c r="M9" i="54" s="1"/>
  <c r="T10" i="54"/>
  <c r="L9" i="54" s="1"/>
  <c r="S10" i="54"/>
  <c r="K9" i="54" s="1"/>
  <c r="R10" i="54"/>
  <c r="J9" i="54" s="1"/>
  <c r="Q10" i="54"/>
  <c r="I9" i="54" s="1"/>
  <c r="P10" i="54"/>
  <c r="H9" i="54" s="1"/>
  <c r="P29" i="53"/>
  <c r="H22" i="53" s="1"/>
  <c r="U29" i="53"/>
  <c r="M22" i="53" s="1"/>
  <c r="T29" i="53"/>
  <c r="L22" i="53" s="1"/>
  <c r="S29" i="53"/>
  <c r="K22" i="53" s="1"/>
  <c r="R29" i="53"/>
  <c r="J22" i="53" s="1"/>
  <c r="Q29" i="53"/>
  <c r="I22" i="53" s="1"/>
  <c r="Z23" i="53" l="1"/>
  <c r="AA23" i="53" s="1"/>
  <c r="Y23" i="54"/>
  <c r="D19" i="54"/>
  <c r="Z10" i="53"/>
  <c r="AA10" i="53" s="1"/>
  <c r="D8" i="53"/>
  <c r="D3" i="16"/>
  <c r="D4" i="16"/>
  <c r="D5" i="16"/>
  <c r="D6" i="16"/>
  <c r="D7" i="16"/>
  <c r="D8" i="16"/>
  <c r="U10" i="53"/>
  <c r="M8" i="53" s="1"/>
  <c r="T10" i="53"/>
  <c r="L8" i="53" s="1"/>
  <c r="S10" i="53"/>
  <c r="K8" i="53" s="1"/>
  <c r="R10" i="53"/>
  <c r="J8" i="53" s="1"/>
  <c r="Q10" i="53"/>
  <c r="I8" i="53" s="1"/>
  <c r="P10" i="53"/>
  <c r="H8" i="53" s="1"/>
  <c r="BI45" i="44" l="1"/>
  <c r="Y103" i="23" s="1"/>
  <c r="BI46" i="44"/>
  <c r="Y104" i="23" s="1"/>
  <c r="BI47" i="44"/>
  <c r="Y105" i="23" s="1"/>
  <c r="BI48" i="44"/>
  <c r="Y106" i="23" s="1"/>
  <c r="BI49" i="44"/>
  <c r="Y107" i="23" s="1"/>
  <c r="BI50" i="44"/>
  <c r="Y108" i="23" s="1"/>
  <c r="BI51" i="44"/>
  <c r="Y109" i="23" s="1"/>
  <c r="BI52" i="44"/>
  <c r="Y110" i="23" s="1"/>
  <c r="BI53" i="44"/>
  <c r="Y111" i="23" s="1"/>
  <c r="BI54" i="44"/>
  <c r="Y112" i="23" s="1"/>
  <c r="BI55" i="44"/>
  <c r="Y113" i="23" s="1"/>
  <c r="BI56" i="44"/>
  <c r="Y114" i="23" s="1"/>
  <c r="BI57" i="44"/>
  <c r="Y115" i="23" s="1"/>
  <c r="BI58" i="44"/>
  <c r="Y116" i="23" s="1"/>
  <c r="BI59" i="44"/>
  <c r="Y117" i="23" s="1"/>
  <c r="BI60" i="44"/>
  <c r="Y118" i="23" s="1"/>
  <c r="BI61" i="44"/>
  <c r="Y119" i="23" s="1"/>
  <c r="BI62" i="44"/>
  <c r="Y120" i="23" s="1"/>
  <c r="BI63" i="44"/>
  <c r="Y121" i="23" s="1"/>
  <c r="BI64" i="44"/>
  <c r="Y122" i="23" s="1"/>
  <c r="BI65" i="44"/>
  <c r="Y123" i="23" s="1"/>
  <c r="BI66" i="44"/>
  <c r="Y124" i="23" s="1"/>
  <c r="BI67" i="44"/>
  <c r="Y125" i="23" s="1"/>
  <c r="BI68" i="44"/>
  <c r="Y126" i="23" s="1"/>
  <c r="BI44" i="44"/>
  <c r="Y102" i="23" s="1"/>
  <c r="X103" i="23"/>
  <c r="X104" i="23"/>
  <c r="X105" i="23"/>
  <c r="X106" i="23"/>
  <c r="X107" i="23"/>
  <c r="X108" i="23"/>
  <c r="X109" i="23"/>
  <c r="X110" i="23"/>
  <c r="X111" i="23"/>
  <c r="X112" i="23"/>
  <c r="X113" i="23"/>
  <c r="X114" i="23"/>
  <c r="X115" i="23"/>
  <c r="X116" i="23"/>
  <c r="X117" i="23"/>
  <c r="X118" i="23"/>
  <c r="X119" i="23"/>
  <c r="X120" i="23"/>
  <c r="X121" i="23"/>
  <c r="BH64" i="44"/>
  <c r="X122" i="23" s="1"/>
  <c r="BH65" i="44"/>
  <c r="X123" i="23" s="1"/>
  <c r="BH66" i="44"/>
  <c r="X124" i="23" s="1"/>
  <c r="BH67" i="44"/>
  <c r="X125" i="23" s="1"/>
  <c r="BH68" i="44"/>
  <c r="X126" i="23" s="1"/>
  <c r="X102" i="23"/>
  <c r="BG45" i="44"/>
  <c r="BG46" i="44"/>
  <c r="BG47" i="44"/>
  <c r="BG48" i="44"/>
  <c r="BG49" i="44"/>
  <c r="BG50" i="44"/>
  <c r="BG51" i="44"/>
  <c r="BG52" i="44"/>
  <c r="BG53" i="44"/>
  <c r="BG54" i="44"/>
  <c r="BG55" i="44"/>
  <c r="BG56" i="44"/>
  <c r="BG57" i="44"/>
  <c r="BG58" i="44"/>
  <c r="BG59" i="44"/>
  <c r="BG60" i="44"/>
  <c r="BG61" i="44"/>
  <c r="BG62" i="44"/>
  <c r="BG63" i="44"/>
  <c r="BG64" i="44"/>
  <c r="BG65" i="44"/>
  <c r="BG66" i="44"/>
  <c r="BG67" i="44"/>
  <c r="BG68" i="44"/>
  <c r="BG44" i="44"/>
  <c r="T103" i="23"/>
  <c r="T104" i="23"/>
  <c r="T105" i="23"/>
  <c r="T106" i="23"/>
  <c r="T107" i="23"/>
  <c r="T108" i="23"/>
  <c r="T109" i="23"/>
  <c r="T110" i="23"/>
  <c r="T111" i="23"/>
  <c r="T112" i="23"/>
  <c r="T113" i="23"/>
  <c r="T114" i="23"/>
  <c r="T115" i="23"/>
  <c r="T116" i="23"/>
  <c r="T117" i="23"/>
  <c r="T118" i="23"/>
  <c r="T119" i="23"/>
  <c r="T120" i="23"/>
  <c r="T121" i="23"/>
  <c r="BF64" i="44"/>
  <c r="T122" i="23" s="1"/>
  <c r="BF65" i="44"/>
  <c r="T123" i="23" s="1"/>
  <c r="BF66" i="44"/>
  <c r="T124" i="23" s="1"/>
  <c r="BF67" i="44"/>
  <c r="T125" i="23" s="1"/>
  <c r="BF68" i="44"/>
  <c r="T126" i="23" s="1"/>
  <c r="T102" i="23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65" i="44"/>
  <c r="BE66" i="44"/>
  <c r="BE67" i="44"/>
  <c r="BE68" i="44"/>
  <c r="BE44" i="44"/>
  <c r="BE41" i="44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BD64" i="44"/>
  <c r="P122" i="23" s="1"/>
  <c r="BD65" i="44"/>
  <c r="P123" i="23" s="1"/>
  <c r="BD66" i="44"/>
  <c r="P124" i="23" s="1"/>
  <c r="BD67" i="44"/>
  <c r="P125" i="23" s="1"/>
  <c r="BD68" i="44"/>
  <c r="P126" i="23" s="1"/>
  <c r="P102" i="23"/>
  <c r="BA45" i="44"/>
  <c r="BA46" i="44"/>
  <c r="BA47" i="44"/>
  <c r="BA48" i="44"/>
  <c r="BA49" i="44"/>
  <c r="BA50" i="44"/>
  <c r="BA51" i="44"/>
  <c r="BA52" i="44"/>
  <c r="BA53" i="44"/>
  <c r="BA54" i="44"/>
  <c r="BA55" i="44"/>
  <c r="BA56" i="44"/>
  <c r="BA57" i="44"/>
  <c r="BA58" i="44"/>
  <c r="BA59" i="44"/>
  <c r="BA60" i="44"/>
  <c r="BA61" i="44"/>
  <c r="BA62" i="44"/>
  <c r="BA63" i="44"/>
  <c r="BA64" i="44"/>
  <c r="BA65" i="44"/>
  <c r="BA66" i="44"/>
  <c r="BA67" i="44"/>
  <c r="BA68" i="44"/>
  <c r="BA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67" i="44"/>
  <c r="AV68" i="44"/>
  <c r="AV44" i="44"/>
  <c r="AR17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R67" i="44"/>
  <c r="AR68" i="44"/>
  <c r="AR44" i="44"/>
  <c r="AZ45" i="44"/>
  <c r="AZ46" i="44"/>
  <c r="AZ47" i="44"/>
  <c r="AZ48" i="44"/>
  <c r="AZ49" i="44"/>
  <c r="AZ50" i="44"/>
  <c r="AZ51" i="44"/>
  <c r="AZ52" i="44"/>
  <c r="AZ53" i="44"/>
  <c r="AZ54" i="44"/>
  <c r="AZ55" i="44"/>
  <c r="AZ56" i="44"/>
  <c r="AZ57" i="44"/>
  <c r="AZ58" i="44"/>
  <c r="AZ59" i="44"/>
  <c r="AZ60" i="44"/>
  <c r="AZ61" i="44"/>
  <c r="AZ62" i="44"/>
  <c r="AZ63" i="44"/>
  <c r="AZ64" i="44"/>
  <c r="AZ65" i="44"/>
  <c r="AZ66" i="44"/>
  <c r="AZ67" i="44"/>
  <c r="AZ68" i="44"/>
  <c r="BB68" i="44" l="1"/>
  <c r="J129" i="1" s="1"/>
  <c r="BB64" i="44"/>
  <c r="J125" i="1" s="1"/>
  <c r="BB60" i="44"/>
  <c r="J121" i="1" s="1"/>
  <c r="BB56" i="44"/>
  <c r="J117" i="1" s="1"/>
  <c r="BB52" i="44"/>
  <c r="J113" i="1" s="1"/>
  <c r="BB48" i="44"/>
  <c r="J109" i="1" s="1"/>
  <c r="BB67" i="44"/>
  <c r="J128" i="1" s="1"/>
  <c r="BB63" i="44"/>
  <c r="J124" i="1" s="1"/>
  <c r="BB59" i="44"/>
  <c r="J120" i="1" s="1"/>
  <c r="BB55" i="44"/>
  <c r="J116" i="1" s="1"/>
  <c r="BB51" i="44"/>
  <c r="J112" i="1" s="1"/>
  <c r="BB47" i="44"/>
  <c r="J108" i="1" s="1"/>
  <c r="BB58" i="44"/>
  <c r="J119" i="1" s="1"/>
  <c r="BB46" i="44"/>
  <c r="J107" i="1" s="1"/>
  <c r="BB66" i="44"/>
  <c r="J127" i="1" s="1"/>
  <c r="BB54" i="44"/>
  <c r="J115" i="1" s="1"/>
  <c r="BB57" i="44"/>
  <c r="J118" i="1" s="1"/>
  <c r="BB49" i="44"/>
  <c r="J110" i="1" s="1"/>
  <c r="BB62" i="44"/>
  <c r="J123" i="1" s="1"/>
  <c r="BB50" i="44"/>
  <c r="J111" i="1" s="1"/>
  <c r="BB65" i="44"/>
  <c r="J126" i="1" s="1"/>
  <c r="BB61" i="44"/>
  <c r="J122" i="1" s="1"/>
  <c r="BB53" i="44"/>
  <c r="J114" i="1" s="1"/>
  <c r="BB45" i="44"/>
  <c r="J106" i="1" s="1"/>
  <c r="AZ44" i="44"/>
  <c r="BB44" i="44" s="1"/>
  <c r="J105" i="1" s="1"/>
  <c r="AN45" i="44" l="1"/>
  <c r="C106" i="1" s="1"/>
  <c r="AN46" i="44"/>
  <c r="C107" i="1" s="1"/>
  <c r="AN47" i="44"/>
  <c r="C108" i="1" s="1"/>
  <c r="AN48" i="44"/>
  <c r="C109" i="1" s="1"/>
  <c r="AN49" i="44"/>
  <c r="C110" i="1" s="1"/>
  <c r="AN50" i="44"/>
  <c r="C111" i="1" s="1"/>
  <c r="AN51" i="44"/>
  <c r="C112" i="1" s="1"/>
  <c r="AN52" i="44"/>
  <c r="C113" i="1" s="1"/>
  <c r="AN53" i="44"/>
  <c r="C114" i="1" s="1"/>
  <c r="AN54" i="44"/>
  <c r="C115" i="1" s="1"/>
  <c r="AN55" i="44"/>
  <c r="C116" i="1" s="1"/>
  <c r="AN56" i="44"/>
  <c r="C117" i="1" s="1"/>
  <c r="AN57" i="44"/>
  <c r="C118" i="1" s="1"/>
  <c r="AN58" i="44"/>
  <c r="C119" i="1" s="1"/>
  <c r="AN59" i="44"/>
  <c r="C120" i="1" s="1"/>
  <c r="AN60" i="44"/>
  <c r="C121" i="1" s="1"/>
  <c r="AN61" i="44"/>
  <c r="C122" i="1" s="1"/>
  <c r="AN62" i="44"/>
  <c r="C123" i="1" s="1"/>
  <c r="AN63" i="44"/>
  <c r="C124" i="1" s="1"/>
  <c r="AN64" i="44"/>
  <c r="C125" i="1" s="1"/>
  <c r="AN65" i="44"/>
  <c r="C126" i="1" s="1"/>
  <c r="AN66" i="44"/>
  <c r="C127" i="1" s="1"/>
  <c r="AN67" i="44"/>
  <c r="C128" i="1" s="1"/>
  <c r="AN68" i="44"/>
  <c r="C129" i="1" s="1"/>
  <c r="AN44" i="44"/>
  <c r="C105" i="1" s="1"/>
  <c r="BE18" i="44"/>
  <c r="Q75" i="23" s="1"/>
  <c r="T75" i="23"/>
  <c r="BG18" i="44"/>
  <c r="U75" i="23" s="1"/>
  <c r="X75" i="23"/>
  <c r="BI18" i="44"/>
  <c r="Y75" i="23" s="1"/>
  <c r="BE19" i="44"/>
  <c r="Q76" i="23" s="1"/>
  <c r="T76" i="23"/>
  <c r="BG19" i="44"/>
  <c r="U76" i="23" s="1"/>
  <c r="X76" i="23"/>
  <c r="BI19" i="44"/>
  <c r="Y76" i="23" s="1"/>
  <c r="BE20" i="44"/>
  <c r="Q77" i="23" s="1"/>
  <c r="T77" i="23"/>
  <c r="BG20" i="44"/>
  <c r="U77" i="23" s="1"/>
  <c r="X77" i="23"/>
  <c r="BI20" i="44"/>
  <c r="Y77" i="23" s="1"/>
  <c r="BE21" i="44"/>
  <c r="Q78" i="23" s="1"/>
  <c r="T78" i="23"/>
  <c r="BG21" i="44"/>
  <c r="U78" i="23" s="1"/>
  <c r="X78" i="23"/>
  <c r="BI21" i="44"/>
  <c r="Y78" i="23" s="1"/>
  <c r="BE22" i="44"/>
  <c r="Q79" i="23" s="1"/>
  <c r="T79" i="23"/>
  <c r="BG22" i="44"/>
  <c r="U79" i="23" s="1"/>
  <c r="X79" i="23"/>
  <c r="BI22" i="44"/>
  <c r="Y79" i="23" s="1"/>
  <c r="BE23" i="44"/>
  <c r="Q80" i="23" s="1"/>
  <c r="T80" i="23"/>
  <c r="BG23" i="44"/>
  <c r="U80" i="23" s="1"/>
  <c r="X80" i="23"/>
  <c r="BI23" i="44"/>
  <c r="Y80" i="23" s="1"/>
  <c r="BE24" i="44"/>
  <c r="Q81" i="23" s="1"/>
  <c r="T81" i="23"/>
  <c r="BG24" i="44"/>
  <c r="U81" i="23" s="1"/>
  <c r="X81" i="23"/>
  <c r="BI24" i="44"/>
  <c r="Y81" i="23" s="1"/>
  <c r="BE25" i="44"/>
  <c r="Q82" i="23" s="1"/>
  <c r="T82" i="23"/>
  <c r="BG25" i="44"/>
  <c r="U82" i="23" s="1"/>
  <c r="X82" i="23"/>
  <c r="BI25" i="44"/>
  <c r="Y82" i="23" s="1"/>
  <c r="BE26" i="44"/>
  <c r="Q83" i="23" s="1"/>
  <c r="T83" i="23"/>
  <c r="BG26" i="44"/>
  <c r="U83" i="23" s="1"/>
  <c r="X83" i="23"/>
  <c r="BI26" i="44"/>
  <c r="Y83" i="23" s="1"/>
  <c r="BE27" i="44"/>
  <c r="Q84" i="23" s="1"/>
  <c r="T84" i="23"/>
  <c r="BG27" i="44"/>
  <c r="U84" i="23" s="1"/>
  <c r="X84" i="23"/>
  <c r="BI27" i="44"/>
  <c r="Y84" i="23" s="1"/>
  <c r="BE28" i="44"/>
  <c r="Q85" i="23" s="1"/>
  <c r="T85" i="23"/>
  <c r="BG28" i="44"/>
  <c r="U85" i="23" s="1"/>
  <c r="X85" i="23"/>
  <c r="BI28" i="44"/>
  <c r="Y85" i="23" s="1"/>
  <c r="BE29" i="44"/>
  <c r="Q86" i="23" s="1"/>
  <c r="T86" i="23"/>
  <c r="BG29" i="44"/>
  <c r="U86" i="23" s="1"/>
  <c r="X86" i="23"/>
  <c r="BI29" i="44"/>
  <c r="Y86" i="23" s="1"/>
  <c r="BE30" i="44"/>
  <c r="Q87" i="23" s="1"/>
  <c r="T87" i="23"/>
  <c r="BG30" i="44"/>
  <c r="U87" i="23" s="1"/>
  <c r="X87" i="23"/>
  <c r="BI30" i="44"/>
  <c r="Y87" i="23" s="1"/>
  <c r="BE31" i="44"/>
  <c r="Q88" i="23" s="1"/>
  <c r="T88" i="23"/>
  <c r="BG31" i="44"/>
  <c r="U88" i="23" s="1"/>
  <c r="X88" i="23"/>
  <c r="BI31" i="44"/>
  <c r="Y88" i="23" s="1"/>
  <c r="BE32" i="44"/>
  <c r="Q89" i="23" s="1"/>
  <c r="T89" i="23"/>
  <c r="BG32" i="44"/>
  <c r="U89" i="23" s="1"/>
  <c r="X89" i="23"/>
  <c r="BI32" i="44"/>
  <c r="Y89" i="23" s="1"/>
  <c r="BE33" i="44"/>
  <c r="Q90" i="23" s="1"/>
  <c r="T90" i="23"/>
  <c r="BG33" i="44"/>
  <c r="U90" i="23" s="1"/>
  <c r="X90" i="23"/>
  <c r="BI33" i="44"/>
  <c r="Y90" i="23" s="1"/>
  <c r="BE34" i="44"/>
  <c r="Q91" i="23" s="1"/>
  <c r="T91" i="23"/>
  <c r="BG34" i="44"/>
  <c r="U91" i="23" s="1"/>
  <c r="X91" i="23"/>
  <c r="BI34" i="44"/>
  <c r="Y91" i="23" s="1"/>
  <c r="BE35" i="44"/>
  <c r="Q92" i="23" s="1"/>
  <c r="T92" i="23"/>
  <c r="BG35" i="44"/>
  <c r="U92" i="23" s="1"/>
  <c r="X92" i="23"/>
  <c r="BI35" i="44"/>
  <c r="Y92" i="23" s="1"/>
  <c r="BE36" i="44"/>
  <c r="Q93" i="23" s="1"/>
  <c r="T93" i="23"/>
  <c r="BG36" i="44"/>
  <c r="U93" i="23" s="1"/>
  <c r="X93" i="23"/>
  <c r="BI36" i="44"/>
  <c r="Y93" i="23" s="1"/>
  <c r="BE37" i="44"/>
  <c r="Q94" i="23" s="1"/>
  <c r="BF37" i="44"/>
  <c r="T94" i="23" s="1"/>
  <c r="BG37" i="44"/>
  <c r="U94" i="23" s="1"/>
  <c r="BH37" i="44"/>
  <c r="X94" i="23" s="1"/>
  <c r="BI37" i="44"/>
  <c r="Y94" i="23" s="1"/>
  <c r="BE38" i="44"/>
  <c r="Q95" i="23" s="1"/>
  <c r="BF38" i="44"/>
  <c r="T95" i="23" s="1"/>
  <c r="BG38" i="44"/>
  <c r="U95" i="23" s="1"/>
  <c r="BH38" i="44"/>
  <c r="X95" i="23" s="1"/>
  <c r="BI38" i="44"/>
  <c r="Y95" i="23" s="1"/>
  <c r="BE39" i="44"/>
  <c r="Q96" i="23" s="1"/>
  <c r="BF39" i="44"/>
  <c r="T96" i="23" s="1"/>
  <c r="BG39" i="44"/>
  <c r="U96" i="23" s="1"/>
  <c r="BH39" i="44"/>
  <c r="X96" i="23" s="1"/>
  <c r="BI39" i="44"/>
  <c r="Y96" i="23" s="1"/>
  <c r="BE40" i="44"/>
  <c r="Q97" i="23" s="1"/>
  <c r="BF40" i="44"/>
  <c r="T97" i="23" s="1"/>
  <c r="BG40" i="44"/>
  <c r="U97" i="23" s="1"/>
  <c r="BH40" i="44"/>
  <c r="X97" i="23" s="1"/>
  <c r="BI40" i="44"/>
  <c r="Y97" i="23" s="1"/>
  <c r="Q98" i="23"/>
  <c r="BF41" i="44"/>
  <c r="T98" i="23" s="1"/>
  <c r="BG41" i="44"/>
  <c r="U98" i="23" s="1"/>
  <c r="BH41" i="44"/>
  <c r="X98" i="23" s="1"/>
  <c r="BI41" i="44"/>
  <c r="Y98" i="23" s="1"/>
  <c r="BI17" i="44"/>
  <c r="Y74" i="23" s="1"/>
  <c r="BG17" i="44"/>
  <c r="U74" i="23" s="1"/>
  <c r="BE17" i="44"/>
  <c r="Q74" i="23" s="1"/>
  <c r="X74" i="23"/>
  <c r="T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74" i="23"/>
  <c r="BA18" i="44"/>
  <c r="BA19" i="44"/>
  <c r="BA20" i="44"/>
  <c r="BA21" i="44"/>
  <c r="BA22" i="44"/>
  <c r="BA23" i="44"/>
  <c r="BA24" i="44"/>
  <c r="BA25" i="44"/>
  <c r="BA26" i="44"/>
  <c r="BA27" i="44"/>
  <c r="BA28" i="44"/>
  <c r="BA29" i="44"/>
  <c r="BA30" i="44"/>
  <c r="BA31" i="44"/>
  <c r="BA32" i="44"/>
  <c r="BA33" i="44"/>
  <c r="BA34" i="44"/>
  <c r="BA35" i="44"/>
  <c r="BA36" i="44"/>
  <c r="BA37" i="44"/>
  <c r="BA38" i="44"/>
  <c r="BA39" i="44"/>
  <c r="BA40" i="44"/>
  <c r="BA41" i="44"/>
  <c r="BA17" i="44"/>
  <c r="AZ18" i="44"/>
  <c r="AZ19" i="44"/>
  <c r="AZ20" i="44"/>
  <c r="AZ21" i="44"/>
  <c r="AZ22" i="44"/>
  <c r="AZ23" i="44"/>
  <c r="AZ24" i="44"/>
  <c r="AZ25" i="44"/>
  <c r="AZ26" i="44"/>
  <c r="AZ27" i="44"/>
  <c r="AZ28" i="44"/>
  <c r="AZ29" i="44"/>
  <c r="AZ30" i="44"/>
  <c r="AZ31" i="44"/>
  <c r="AZ32" i="44"/>
  <c r="AZ33" i="44"/>
  <c r="AZ34" i="44"/>
  <c r="AZ35" i="44"/>
  <c r="AZ36" i="44"/>
  <c r="AZ37" i="44"/>
  <c r="AZ38" i="44"/>
  <c r="AZ39" i="44"/>
  <c r="AZ40" i="44"/>
  <c r="AZ41" i="44"/>
  <c r="AZ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41" i="44"/>
  <c r="AW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39" i="44"/>
  <c r="AV40" i="44"/>
  <c r="AV41" i="44"/>
  <c r="AV17" i="44"/>
  <c r="AR18" i="44"/>
  <c r="AR19" i="44"/>
  <c r="AR20" i="44"/>
  <c r="AR21" i="44"/>
  <c r="AR22" i="44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39" i="44"/>
  <c r="AR40" i="44"/>
  <c r="AR41" i="44"/>
  <c r="AN19" i="44"/>
  <c r="C42" i="1" s="1"/>
  <c r="AN20" i="44"/>
  <c r="C43" i="1" s="1"/>
  <c r="AN21" i="44"/>
  <c r="C44" i="1" s="1"/>
  <c r="AN22" i="44"/>
  <c r="C45" i="1" s="1"/>
  <c r="AN23" i="44"/>
  <c r="C46" i="1" s="1"/>
  <c r="AN24" i="44"/>
  <c r="C47" i="1" s="1"/>
  <c r="AN25" i="44"/>
  <c r="C48" i="1" s="1"/>
  <c r="AN26" i="44"/>
  <c r="C49" i="1" s="1"/>
  <c r="AN27" i="44"/>
  <c r="C50" i="1" s="1"/>
  <c r="AN28" i="44"/>
  <c r="C51" i="1" s="1"/>
  <c r="AN29" i="44"/>
  <c r="C52" i="1" s="1"/>
  <c r="AN30" i="44"/>
  <c r="C53" i="1" s="1"/>
  <c r="AN31" i="44"/>
  <c r="C54" i="1" s="1"/>
  <c r="AN32" i="44"/>
  <c r="C55" i="1" s="1"/>
  <c r="AN33" i="44"/>
  <c r="C56" i="1" s="1"/>
  <c r="AN34" i="44"/>
  <c r="C57" i="1" s="1"/>
  <c r="AN35" i="44"/>
  <c r="C58" i="1" s="1"/>
  <c r="AN36" i="44"/>
  <c r="C59" i="1" s="1"/>
  <c r="AN37" i="44"/>
  <c r="C60" i="1" s="1"/>
  <c r="AN38" i="44"/>
  <c r="C61" i="1" s="1"/>
  <c r="AN39" i="44"/>
  <c r="C62" i="1" s="1"/>
  <c r="AN40" i="44"/>
  <c r="C63" i="1" s="1"/>
  <c r="AN41" i="44"/>
  <c r="C64" i="1" s="1"/>
  <c r="AN18" i="44"/>
  <c r="C41" i="1" s="1"/>
  <c r="AN17" i="44"/>
  <c r="C40" i="1" s="1"/>
  <c r="BB39" i="44" l="1"/>
  <c r="J62" i="1" s="1"/>
  <c r="BB35" i="44"/>
  <c r="J58" i="1" s="1"/>
  <c r="BB31" i="44"/>
  <c r="J54" i="1" s="1"/>
  <c r="BB27" i="44"/>
  <c r="J50" i="1" s="1"/>
  <c r="BB23" i="44"/>
  <c r="J46" i="1" s="1"/>
  <c r="BB19" i="44"/>
  <c r="J42" i="1" s="1"/>
  <c r="BB40" i="44"/>
  <c r="J63" i="1" s="1"/>
  <c r="BB36" i="44"/>
  <c r="J59" i="1" s="1"/>
  <c r="BB32" i="44"/>
  <c r="J55" i="1" s="1"/>
  <c r="BB28" i="44"/>
  <c r="J51" i="1" s="1"/>
  <c r="BB24" i="44"/>
  <c r="J47" i="1" s="1"/>
  <c r="BB20" i="44"/>
  <c r="J43" i="1" s="1"/>
  <c r="BB17" i="44"/>
  <c r="J40" i="1" s="1"/>
  <c r="BB38" i="44"/>
  <c r="J61" i="1" s="1"/>
  <c r="BB34" i="44"/>
  <c r="J57" i="1" s="1"/>
  <c r="BB30" i="44"/>
  <c r="J53" i="1" s="1"/>
  <c r="BB26" i="44"/>
  <c r="J49" i="1" s="1"/>
  <c r="BB22" i="44"/>
  <c r="J45" i="1" s="1"/>
  <c r="BB18" i="44"/>
  <c r="J41" i="1" s="1"/>
  <c r="BB41" i="44"/>
  <c r="J64" i="1" s="1"/>
  <c r="BB37" i="44"/>
  <c r="J60" i="1" s="1"/>
  <c r="BB33" i="44"/>
  <c r="J56" i="1" s="1"/>
  <c r="BB29" i="44"/>
  <c r="J52" i="1" s="1"/>
  <c r="BB25" i="44"/>
  <c r="J48" i="1" s="1"/>
  <c r="BB21" i="44"/>
  <c r="J44" i="1" s="1"/>
  <c r="AX40" i="44"/>
  <c r="I63" i="1" s="1"/>
  <c r="AX36" i="44"/>
  <c r="I59" i="1" s="1"/>
  <c r="AX32" i="44"/>
  <c r="I55" i="1" s="1"/>
  <c r="AX28" i="44"/>
  <c r="I51" i="1" s="1"/>
  <c r="AX24" i="44"/>
  <c r="I47" i="1" s="1"/>
  <c r="AX20" i="44"/>
  <c r="I43" i="1" s="1"/>
  <c r="AX41" i="44"/>
  <c r="I64" i="1" s="1"/>
  <c r="AX37" i="44"/>
  <c r="I60" i="1" s="1"/>
  <c r="AX33" i="44"/>
  <c r="I56" i="1" s="1"/>
  <c r="AX29" i="44"/>
  <c r="I52" i="1" s="1"/>
  <c r="AX25" i="44"/>
  <c r="I48" i="1" s="1"/>
  <c r="AX21" i="44"/>
  <c r="I44" i="1" s="1"/>
  <c r="AX39" i="44"/>
  <c r="I62" i="1" s="1"/>
  <c r="AX35" i="44"/>
  <c r="I58" i="1" s="1"/>
  <c r="AX31" i="44"/>
  <c r="I54" i="1" s="1"/>
  <c r="AX27" i="44"/>
  <c r="I50" i="1" s="1"/>
  <c r="AX23" i="44"/>
  <c r="I46" i="1" s="1"/>
  <c r="AX19" i="44"/>
  <c r="I42" i="1" s="1"/>
  <c r="AX38" i="44"/>
  <c r="I61" i="1" s="1"/>
  <c r="AX34" i="44"/>
  <c r="I57" i="1" s="1"/>
  <c r="AX30" i="44"/>
  <c r="I53" i="1" s="1"/>
  <c r="AX26" i="44"/>
  <c r="I49" i="1" s="1"/>
  <c r="AX22" i="44"/>
  <c r="I45" i="1" s="1"/>
  <c r="AX18" i="44"/>
  <c r="I41" i="1" s="1"/>
  <c r="AX17" i="44"/>
  <c r="I40" i="1" s="1"/>
  <c r="X40" i="23"/>
  <c r="X41" i="23"/>
  <c r="X42" i="23"/>
  <c r="X43" i="23"/>
  <c r="X44" i="23"/>
  <c r="X45" i="23"/>
  <c r="X46" i="23"/>
  <c r="X47" i="23"/>
  <c r="X48" i="23"/>
  <c r="X49" i="23"/>
  <c r="X50" i="23"/>
  <c r="X51" i="23"/>
  <c r="X52" i="23"/>
  <c r="X53" i="23"/>
  <c r="X54" i="23"/>
  <c r="X55" i="23"/>
  <c r="X56" i="23"/>
  <c r="X57" i="23"/>
  <c r="X58" i="23"/>
  <c r="BK78" i="2"/>
  <c r="X59" i="23" s="1"/>
  <c r="BK79" i="2"/>
  <c r="X60" i="23" s="1"/>
  <c r="BK80" i="2"/>
  <c r="X61" i="23" s="1"/>
  <c r="BK81" i="2"/>
  <c r="X62" i="23" s="1"/>
  <c r="BK82" i="2"/>
  <c r="X63" i="23" s="1"/>
  <c r="BK83" i="2"/>
  <c r="X64" i="23" s="1"/>
  <c r="BK84" i="2"/>
  <c r="X65" i="23" s="1"/>
  <c r="BK85" i="2"/>
  <c r="X66" i="23" s="1"/>
  <c r="BK86" i="2"/>
  <c r="X67" i="23" s="1"/>
  <c r="BK87" i="2"/>
  <c r="X68" i="23" s="1"/>
  <c r="X39" i="23"/>
  <c r="T40" i="23"/>
  <c r="T41" i="23"/>
  <c r="T42" i="23"/>
  <c r="T43" i="23"/>
  <c r="T44" i="23"/>
  <c r="T45" i="23"/>
  <c r="T46" i="23"/>
  <c r="T47" i="23"/>
  <c r="T48" i="23"/>
  <c r="T49" i="23"/>
  <c r="T50" i="23"/>
  <c r="T51" i="23"/>
  <c r="T52" i="23"/>
  <c r="T53" i="23"/>
  <c r="T54" i="23"/>
  <c r="T55" i="23"/>
  <c r="T56" i="23"/>
  <c r="T57" i="23"/>
  <c r="T58" i="23"/>
  <c r="BI78" i="2"/>
  <c r="T59" i="23" s="1"/>
  <c r="BI79" i="2"/>
  <c r="T60" i="23" s="1"/>
  <c r="BI80" i="2"/>
  <c r="T61" i="23" s="1"/>
  <c r="BI81" i="2"/>
  <c r="T62" i="23" s="1"/>
  <c r="BI82" i="2"/>
  <c r="T63" i="23" s="1"/>
  <c r="BI83" i="2"/>
  <c r="T64" i="23" s="1"/>
  <c r="BI84" i="2"/>
  <c r="T65" i="23" s="1"/>
  <c r="BI85" i="2"/>
  <c r="T66" i="23" s="1"/>
  <c r="BI86" i="2"/>
  <c r="T67" i="23" s="1"/>
  <c r="BI87" i="2"/>
  <c r="T68" i="23" s="1"/>
  <c r="T39" i="23"/>
  <c r="P40" i="23"/>
  <c r="P41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4" i="23"/>
  <c r="P55" i="23"/>
  <c r="P56" i="23"/>
  <c r="P57" i="23"/>
  <c r="P58" i="23"/>
  <c r="BG78" i="2"/>
  <c r="P59" i="23" s="1"/>
  <c r="BG79" i="2"/>
  <c r="P60" i="23" s="1"/>
  <c r="BG80" i="2"/>
  <c r="P61" i="23" s="1"/>
  <c r="BG81" i="2"/>
  <c r="P62" i="23" s="1"/>
  <c r="BG82" i="2"/>
  <c r="P63" i="23" s="1"/>
  <c r="BG83" i="2"/>
  <c r="P64" i="23" s="1"/>
  <c r="BG84" i="2"/>
  <c r="P65" i="23" s="1"/>
  <c r="BG85" i="2"/>
  <c r="P66" i="23" s="1"/>
  <c r="BG86" i="2"/>
  <c r="P67" i="23" s="1"/>
  <c r="BG87" i="2"/>
  <c r="P68" i="23" s="1"/>
  <c r="P39" i="23"/>
  <c r="BH59" i="2"/>
  <c r="Q40" i="23" s="1"/>
  <c r="BJ59" i="2"/>
  <c r="U40" i="23" s="1"/>
  <c r="BL59" i="2"/>
  <c r="Y40" i="23" s="1"/>
  <c r="BH60" i="2"/>
  <c r="Q41" i="23" s="1"/>
  <c r="BJ60" i="2"/>
  <c r="U41" i="23" s="1"/>
  <c r="BL60" i="2"/>
  <c r="Y41" i="23" s="1"/>
  <c r="BH61" i="2"/>
  <c r="Q42" i="23" s="1"/>
  <c r="BJ61" i="2"/>
  <c r="U42" i="23" s="1"/>
  <c r="BL61" i="2"/>
  <c r="Y42" i="23" s="1"/>
  <c r="BH62" i="2"/>
  <c r="Q43" i="23" s="1"/>
  <c r="BJ62" i="2"/>
  <c r="U43" i="23" s="1"/>
  <c r="BL62" i="2"/>
  <c r="Y43" i="23" s="1"/>
  <c r="BH63" i="2"/>
  <c r="Q44" i="23" s="1"/>
  <c r="BJ63" i="2"/>
  <c r="U44" i="23" s="1"/>
  <c r="BL63" i="2"/>
  <c r="Y44" i="23" s="1"/>
  <c r="BH64" i="2"/>
  <c r="Q45" i="23" s="1"/>
  <c r="BJ64" i="2"/>
  <c r="U45" i="23" s="1"/>
  <c r="BL64" i="2"/>
  <c r="Y45" i="23" s="1"/>
  <c r="BH65" i="2"/>
  <c r="Q46" i="23" s="1"/>
  <c r="BJ65" i="2"/>
  <c r="U46" i="23" s="1"/>
  <c r="BL65" i="2"/>
  <c r="Y46" i="23" s="1"/>
  <c r="BH66" i="2"/>
  <c r="Q47" i="23" s="1"/>
  <c r="BJ66" i="2"/>
  <c r="U47" i="23" s="1"/>
  <c r="BL66" i="2"/>
  <c r="Y47" i="23" s="1"/>
  <c r="BH67" i="2"/>
  <c r="Q48" i="23" s="1"/>
  <c r="BJ67" i="2"/>
  <c r="U48" i="23" s="1"/>
  <c r="BL67" i="2"/>
  <c r="Y48" i="23" s="1"/>
  <c r="BH68" i="2"/>
  <c r="Q49" i="23" s="1"/>
  <c r="BJ68" i="2"/>
  <c r="U49" i="23" s="1"/>
  <c r="BL68" i="2"/>
  <c r="Y49" i="23" s="1"/>
  <c r="BH69" i="2"/>
  <c r="Q50" i="23" s="1"/>
  <c r="BJ69" i="2"/>
  <c r="U50" i="23" s="1"/>
  <c r="BL69" i="2"/>
  <c r="Y50" i="23" s="1"/>
  <c r="BH70" i="2"/>
  <c r="Q51" i="23" s="1"/>
  <c r="BJ70" i="2"/>
  <c r="U51" i="23" s="1"/>
  <c r="BL70" i="2"/>
  <c r="Y51" i="23" s="1"/>
  <c r="BH71" i="2"/>
  <c r="Q52" i="23" s="1"/>
  <c r="BJ71" i="2"/>
  <c r="U52" i="23" s="1"/>
  <c r="BL71" i="2"/>
  <c r="Y52" i="23" s="1"/>
  <c r="BH72" i="2"/>
  <c r="Q53" i="23" s="1"/>
  <c r="BJ72" i="2"/>
  <c r="U53" i="23" s="1"/>
  <c r="BL72" i="2"/>
  <c r="Y53" i="23" s="1"/>
  <c r="BH73" i="2"/>
  <c r="Q54" i="23" s="1"/>
  <c r="BJ73" i="2"/>
  <c r="U54" i="23" s="1"/>
  <c r="BL73" i="2"/>
  <c r="Y54" i="23" s="1"/>
  <c r="BH74" i="2"/>
  <c r="Q55" i="23" s="1"/>
  <c r="BJ74" i="2"/>
  <c r="U55" i="23" s="1"/>
  <c r="BL74" i="2"/>
  <c r="Y55" i="23" s="1"/>
  <c r="BH75" i="2"/>
  <c r="Q56" i="23" s="1"/>
  <c r="BJ75" i="2"/>
  <c r="U56" i="23" s="1"/>
  <c r="BL75" i="2"/>
  <c r="Y56" i="23" s="1"/>
  <c r="BH76" i="2"/>
  <c r="Q57" i="23" s="1"/>
  <c r="BJ76" i="2"/>
  <c r="U57" i="23" s="1"/>
  <c r="BL76" i="2"/>
  <c r="Y57" i="23" s="1"/>
  <c r="BH77" i="2"/>
  <c r="Q58" i="23" s="1"/>
  <c r="BJ77" i="2"/>
  <c r="U58" i="23" s="1"/>
  <c r="BL77" i="2"/>
  <c r="Y58" i="23" s="1"/>
  <c r="BH78" i="2"/>
  <c r="Q59" i="23" s="1"/>
  <c r="BJ78" i="2"/>
  <c r="U59" i="23" s="1"/>
  <c r="BL78" i="2"/>
  <c r="Y59" i="23" s="1"/>
  <c r="BH79" i="2"/>
  <c r="Q60" i="23" s="1"/>
  <c r="BJ79" i="2"/>
  <c r="U60" i="23" s="1"/>
  <c r="BL79" i="2"/>
  <c r="Y60" i="23" s="1"/>
  <c r="BH80" i="2"/>
  <c r="Q61" i="23" s="1"/>
  <c r="BJ80" i="2"/>
  <c r="U61" i="23" s="1"/>
  <c r="BL80" i="2"/>
  <c r="Y61" i="23" s="1"/>
  <c r="BH81" i="2"/>
  <c r="Q62" i="23" s="1"/>
  <c r="BJ81" i="2"/>
  <c r="U62" i="23" s="1"/>
  <c r="BL81" i="2"/>
  <c r="Y62" i="23" s="1"/>
  <c r="BH82" i="2"/>
  <c r="Q63" i="23" s="1"/>
  <c r="BJ82" i="2"/>
  <c r="U63" i="23" s="1"/>
  <c r="BL82" i="2"/>
  <c r="Y63" i="23" s="1"/>
  <c r="BH83" i="2"/>
  <c r="Q64" i="23" s="1"/>
  <c r="BJ83" i="2"/>
  <c r="U64" i="23" s="1"/>
  <c r="BL83" i="2"/>
  <c r="Y64" i="23" s="1"/>
  <c r="BH84" i="2"/>
  <c r="Q65" i="23" s="1"/>
  <c r="BJ84" i="2"/>
  <c r="U65" i="23" s="1"/>
  <c r="BL84" i="2"/>
  <c r="Y65" i="23" s="1"/>
  <c r="BH85" i="2"/>
  <c r="Q66" i="23" s="1"/>
  <c r="BJ85" i="2"/>
  <c r="U66" i="23" s="1"/>
  <c r="BL85" i="2"/>
  <c r="Y66" i="23" s="1"/>
  <c r="BH86" i="2"/>
  <c r="Q67" i="23" s="1"/>
  <c r="BJ86" i="2"/>
  <c r="U67" i="23" s="1"/>
  <c r="BL86" i="2"/>
  <c r="Y67" i="23" s="1"/>
  <c r="BH87" i="2"/>
  <c r="Q68" i="23" s="1"/>
  <c r="BJ87" i="2"/>
  <c r="U68" i="23" s="1"/>
  <c r="BL87" i="2"/>
  <c r="Y68" i="23" s="1"/>
  <c r="BL58" i="2"/>
  <c r="Y39" i="23" s="1"/>
  <c r="U39" i="23"/>
  <c r="BH58" i="2"/>
  <c r="Q39" i="23" s="1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85" i="2"/>
  <c r="BD86" i="2"/>
  <c r="BD87" i="2"/>
  <c r="BD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58" i="2"/>
  <c r="BE64" i="2" l="1"/>
  <c r="J75" i="1" s="1"/>
  <c r="BE60" i="2"/>
  <c r="J71" i="1" s="1"/>
  <c r="BA86" i="2"/>
  <c r="I97" i="1" s="1"/>
  <c r="BA82" i="2"/>
  <c r="I93" i="1" s="1"/>
  <c r="BA78" i="2"/>
  <c r="I89" i="1" s="1"/>
  <c r="BA74" i="2"/>
  <c r="I85" i="1" s="1"/>
  <c r="BA70" i="2"/>
  <c r="I81" i="1" s="1"/>
  <c r="BA66" i="2"/>
  <c r="I77" i="1" s="1"/>
  <c r="BA62" i="2"/>
  <c r="I73" i="1" s="1"/>
  <c r="BE58" i="2"/>
  <c r="J69" i="1" s="1"/>
  <c r="BE84" i="2"/>
  <c r="J95" i="1" s="1"/>
  <c r="BE80" i="2"/>
  <c r="J91" i="1" s="1"/>
  <c r="BE76" i="2"/>
  <c r="J87" i="1" s="1"/>
  <c r="BE72" i="2"/>
  <c r="J83" i="1" s="1"/>
  <c r="BE68" i="2"/>
  <c r="J79" i="1" s="1"/>
  <c r="AW85" i="2"/>
  <c r="H96" i="1" s="1"/>
  <c r="AW81" i="2"/>
  <c r="H92" i="1" s="1"/>
  <c r="AW77" i="2"/>
  <c r="H88" i="1" s="1"/>
  <c r="AW73" i="2"/>
  <c r="H84" i="1" s="1"/>
  <c r="AW69" i="2"/>
  <c r="H80" i="1" s="1"/>
  <c r="AW65" i="2"/>
  <c r="H76" i="1" s="1"/>
  <c r="AW61" i="2"/>
  <c r="H72" i="1" s="1"/>
  <c r="BA58" i="2"/>
  <c r="I69" i="1" s="1"/>
  <c r="BA84" i="2"/>
  <c r="I95" i="1" s="1"/>
  <c r="BA80" i="2"/>
  <c r="I91" i="1" s="1"/>
  <c r="BA76" i="2"/>
  <c r="I87" i="1" s="1"/>
  <c r="BA72" i="2"/>
  <c r="I83" i="1" s="1"/>
  <c r="BA68" i="2"/>
  <c r="I79" i="1" s="1"/>
  <c r="BA64" i="2"/>
  <c r="I75" i="1" s="1"/>
  <c r="BA60" i="2"/>
  <c r="I71" i="1" s="1"/>
  <c r="BE86" i="2"/>
  <c r="J97" i="1" s="1"/>
  <c r="BE82" i="2"/>
  <c r="J93" i="1" s="1"/>
  <c r="BE78" i="2"/>
  <c r="J89" i="1" s="1"/>
  <c r="BE74" i="2"/>
  <c r="J85" i="1" s="1"/>
  <c r="BE70" i="2"/>
  <c r="J81" i="1" s="1"/>
  <c r="BE66" i="2"/>
  <c r="J77" i="1" s="1"/>
  <c r="BE62" i="2"/>
  <c r="J73" i="1" s="1"/>
  <c r="AW86" i="2"/>
  <c r="H97" i="1" s="1"/>
  <c r="AW82" i="2"/>
  <c r="H93" i="1" s="1"/>
  <c r="AW78" i="2"/>
  <c r="H89" i="1" s="1"/>
  <c r="AW74" i="2"/>
  <c r="H85" i="1" s="1"/>
  <c r="AW70" i="2"/>
  <c r="H81" i="1" s="1"/>
  <c r="AW66" i="2"/>
  <c r="H77" i="1" s="1"/>
  <c r="AW62" i="2"/>
  <c r="H73" i="1" s="1"/>
  <c r="BA85" i="2"/>
  <c r="I96" i="1" s="1"/>
  <c r="BA81" i="2"/>
  <c r="I92" i="1" s="1"/>
  <c r="BA77" i="2"/>
  <c r="I88" i="1" s="1"/>
  <c r="BA73" i="2"/>
  <c r="I84" i="1" s="1"/>
  <c r="BA69" i="2"/>
  <c r="I80" i="1" s="1"/>
  <c r="BA65" i="2"/>
  <c r="I76" i="1" s="1"/>
  <c r="BA61" i="2"/>
  <c r="I72" i="1" s="1"/>
  <c r="BE87" i="2"/>
  <c r="J98" i="1" s="1"/>
  <c r="BE83" i="2"/>
  <c r="J94" i="1" s="1"/>
  <c r="BE79" i="2"/>
  <c r="J90" i="1" s="1"/>
  <c r="BE75" i="2"/>
  <c r="J86" i="1" s="1"/>
  <c r="BE71" i="2"/>
  <c r="J82" i="1" s="1"/>
  <c r="BE67" i="2"/>
  <c r="J78" i="1" s="1"/>
  <c r="BE63" i="2"/>
  <c r="J74" i="1" s="1"/>
  <c r="BE59" i="2"/>
  <c r="J70" i="1" s="1"/>
  <c r="AW84" i="2"/>
  <c r="H95" i="1" s="1"/>
  <c r="AW80" i="2"/>
  <c r="H91" i="1" s="1"/>
  <c r="AW76" i="2"/>
  <c r="H87" i="1" s="1"/>
  <c r="AW72" i="2"/>
  <c r="H83" i="1" s="1"/>
  <c r="AW68" i="2"/>
  <c r="H79" i="1" s="1"/>
  <c r="AW64" i="2"/>
  <c r="H75" i="1" s="1"/>
  <c r="AW60" i="2"/>
  <c r="H71" i="1" s="1"/>
  <c r="BA87" i="2"/>
  <c r="I98" i="1" s="1"/>
  <c r="BA83" i="2"/>
  <c r="I94" i="1" s="1"/>
  <c r="BA79" i="2"/>
  <c r="I90" i="1" s="1"/>
  <c r="BA75" i="2"/>
  <c r="I86" i="1" s="1"/>
  <c r="BA71" i="2"/>
  <c r="I82" i="1" s="1"/>
  <c r="BA67" i="2"/>
  <c r="I78" i="1" s="1"/>
  <c r="BA63" i="2"/>
  <c r="I74" i="1" s="1"/>
  <c r="BA59" i="2"/>
  <c r="I70" i="1" s="1"/>
  <c r="BE85" i="2"/>
  <c r="J96" i="1" s="1"/>
  <c r="BE81" i="2"/>
  <c r="J92" i="1" s="1"/>
  <c r="BE77" i="2"/>
  <c r="J88" i="1" s="1"/>
  <c r="BE73" i="2"/>
  <c r="J84" i="1" s="1"/>
  <c r="BE69" i="2"/>
  <c r="J80" i="1" s="1"/>
  <c r="BE65" i="2"/>
  <c r="J76" i="1" s="1"/>
  <c r="BE61" i="2"/>
  <c r="J72" i="1" s="1"/>
  <c r="AW87" i="2"/>
  <c r="H98" i="1" s="1"/>
  <c r="AW83" i="2"/>
  <c r="H94" i="1" s="1"/>
  <c r="AW79" i="2"/>
  <c r="H90" i="1" s="1"/>
  <c r="AW75" i="2"/>
  <c r="H86" i="1" s="1"/>
  <c r="AW71" i="2"/>
  <c r="H82" i="1" s="1"/>
  <c r="AW67" i="2"/>
  <c r="H78" i="1" s="1"/>
  <c r="AW63" i="2"/>
  <c r="H74" i="1" s="1"/>
  <c r="AW59" i="2"/>
  <c r="H70" i="1" s="1"/>
  <c r="AW58" i="2"/>
  <c r="H69" i="1" s="1"/>
  <c r="AO53" i="2"/>
  <c r="AN53" i="2"/>
  <c r="AQ53" i="2"/>
  <c r="AL53" i="2"/>
  <c r="AM53" i="2"/>
  <c r="AR53" i="2"/>
  <c r="AU53" i="2"/>
  <c r="AV53" i="2"/>
  <c r="AY53" i="2"/>
  <c r="AZ53" i="2"/>
  <c r="BC53" i="2"/>
  <c r="BD53" i="2"/>
  <c r="BH53" i="2"/>
  <c r="Q34" i="23" s="1"/>
  <c r="T34" i="23"/>
  <c r="BJ53" i="2"/>
  <c r="U34" i="23" s="1"/>
  <c r="BL53" i="2"/>
  <c r="Y34" i="23" s="1"/>
  <c r="X34" i="23"/>
  <c r="P34" i="23"/>
  <c r="BL25" i="2"/>
  <c r="Y6" i="23" s="1"/>
  <c r="BL26" i="2"/>
  <c r="Y7" i="23" s="1"/>
  <c r="BL27" i="2"/>
  <c r="Y8" i="23" s="1"/>
  <c r="BL28" i="2"/>
  <c r="Y9" i="23" s="1"/>
  <c r="BL29" i="2"/>
  <c r="Y10" i="23" s="1"/>
  <c r="BL30" i="2"/>
  <c r="Y11" i="23" s="1"/>
  <c r="BL31" i="2"/>
  <c r="Y12" i="23" s="1"/>
  <c r="BL32" i="2"/>
  <c r="Y13" i="23" s="1"/>
  <c r="BL33" i="2"/>
  <c r="Y14" i="23" s="1"/>
  <c r="BL34" i="2"/>
  <c r="Y15" i="23" s="1"/>
  <c r="BL35" i="2"/>
  <c r="Y16" i="23" s="1"/>
  <c r="BL36" i="2"/>
  <c r="Y17" i="23" s="1"/>
  <c r="BL37" i="2"/>
  <c r="Y18" i="23" s="1"/>
  <c r="BL38" i="2"/>
  <c r="Y19" i="23" s="1"/>
  <c r="BL39" i="2"/>
  <c r="Y20" i="23" s="1"/>
  <c r="BL40" i="2"/>
  <c r="Y21" i="23" s="1"/>
  <c r="BL41" i="2"/>
  <c r="Y22" i="23" s="1"/>
  <c r="BL42" i="2"/>
  <c r="Y23" i="23" s="1"/>
  <c r="BL43" i="2"/>
  <c r="Y24" i="23" s="1"/>
  <c r="BL44" i="2"/>
  <c r="Y25" i="23" s="1"/>
  <c r="BL45" i="2"/>
  <c r="Y26" i="23" s="1"/>
  <c r="BL46" i="2"/>
  <c r="Y27" i="23" s="1"/>
  <c r="BL47" i="2"/>
  <c r="Y28" i="23" s="1"/>
  <c r="BL48" i="2"/>
  <c r="Y29" i="23" s="1"/>
  <c r="BL49" i="2"/>
  <c r="Y30" i="23" s="1"/>
  <c r="BL50" i="2"/>
  <c r="Y31" i="23" s="1"/>
  <c r="BL51" i="2"/>
  <c r="Y32" i="23" s="1"/>
  <c r="BL52" i="2"/>
  <c r="Y33" i="23" s="1"/>
  <c r="BL24" i="2"/>
  <c r="Y5" i="23" s="1"/>
  <c r="BJ25" i="2"/>
  <c r="U6" i="23" s="1"/>
  <c r="BJ26" i="2"/>
  <c r="U7" i="23" s="1"/>
  <c r="BJ27" i="2"/>
  <c r="U8" i="23" s="1"/>
  <c r="BJ28" i="2"/>
  <c r="U9" i="23" s="1"/>
  <c r="BJ29" i="2"/>
  <c r="U10" i="23" s="1"/>
  <c r="BJ30" i="2"/>
  <c r="U11" i="23" s="1"/>
  <c r="BJ31" i="2"/>
  <c r="U12" i="23" s="1"/>
  <c r="BJ32" i="2"/>
  <c r="U13" i="23" s="1"/>
  <c r="BJ33" i="2"/>
  <c r="U14" i="23" s="1"/>
  <c r="BJ34" i="2"/>
  <c r="U15" i="23" s="1"/>
  <c r="BJ35" i="2"/>
  <c r="U16" i="23" s="1"/>
  <c r="BJ36" i="2"/>
  <c r="U17" i="23" s="1"/>
  <c r="BJ37" i="2"/>
  <c r="U18" i="23" s="1"/>
  <c r="BJ38" i="2"/>
  <c r="U19" i="23" s="1"/>
  <c r="BJ39" i="2"/>
  <c r="U20" i="23" s="1"/>
  <c r="BJ40" i="2"/>
  <c r="U21" i="23" s="1"/>
  <c r="BJ41" i="2"/>
  <c r="U22" i="23" s="1"/>
  <c r="BJ42" i="2"/>
  <c r="U23" i="23" s="1"/>
  <c r="BJ43" i="2"/>
  <c r="U24" i="23" s="1"/>
  <c r="BJ44" i="2"/>
  <c r="U25" i="23" s="1"/>
  <c r="BJ45" i="2"/>
  <c r="U26" i="23" s="1"/>
  <c r="BJ46" i="2"/>
  <c r="U27" i="23" s="1"/>
  <c r="BJ47" i="2"/>
  <c r="U28" i="23" s="1"/>
  <c r="BJ48" i="2"/>
  <c r="U29" i="23" s="1"/>
  <c r="BJ49" i="2"/>
  <c r="U30" i="23" s="1"/>
  <c r="BJ50" i="2"/>
  <c r="U31" i="23" s="1"/>
  <c r="BJ51" i="2"/>
  <c r="U32" i="23" s="1"/>
  <c r="BJ52" i="2"/>
  <c r="U33" i="23" s="1"/>
  <c r="BJ24" i="2"/>
  <c r="U5" i="23" s="1"/>
  <c r="BH25" i="2"/>
  <c r="Q6" i="23" s="1"/>
  <c r="BH26" i="2"/>
  <c r="Q7" i="23" s="1"/>
  <c r="BH27" i="2"/>
  <c r="Q8" i="23" s="1"/>
  <c r="BH28" i="2"/>
  <c r="Q9" i="23" s="1"/>
  <c r="BH29" i="2"/>
  <c r="Q10" i="23" s="1"/>
  <c r="BH30" i="2"/>
  <c r="Q11" i="23" s="1"/>
  <c r="BH31" i="2"/>
  <c r="Q12" i="23" s="1"/>
  <c r="BH32" i="2"/>
  <c r="Q13" i="23" s="1"/>
  <c r="BH33" i="2"/>
  <c r="Q14" i="23" s="1"/>
  <c r="BH34" i="2"/>
  <c r="Q15" i="23" s="1"/>
  <c r="BH35" i="2"/>
  <c r="Q16" i="23" s="1"/>
  <c r="BH36" i="2"/>
  <c r="Q17" i="23" s="1"/>
  <c r="BH37" i="2"/>
  <c r="Q18" i="23" s="1"/>
  <c r="BH38" i="2"/>
  <c r="Q19" i="23" s="1"/>
  <c r="BH39" i="2"/>
  <c r="Q20" i="23" s="1"/>
  <c r="BH40" i="2"/>
  <c r="Q21" i="23" s="1"/>
  <c r="BH41" i="2"/>
  <c r="Q22" i="23" s="1"/>
  <c r="BH42" i="2"/>
  <c r="Q23" i="23" s="1"/>
  <c r="BH43" i="2"/>
  <c r="Q24" i="23" s="1"/>
  <c r="BH44" i="2"/>
  <c r="Q25" i="23" s="1"/>
  <c r="BH45" i="2"/>
  <c r="Q26" i="23" s="1"/>
  <c r="BH46" i="2"/>
  <c r="Q27" i="23" s="1"/>
  <c r="BH47" i="2"/>
  <c r="Q28" i="23" s="1"/>
  <c r="BH48" i="2"/>
  <c r="Q29" i="23" s="1"/>
  <c r="BH49" i="2"/>
  <c r="Q30" i="23" s="1"/>
  <c r="BH50" i="2"/>
  <c r="Q31" i="23" s="1"/>
  <c r="BH51" i="2"/>
  <c r="Q32" i="23" s="1"/>
  <c r="BH52" i="2"/>
  <c r="Q33" i="23" s="1"/>
  <c r="BH24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" i="23"/>
  <c r="AW53" i="2" l="1"/>
  <c r="BA53" i="2"/>
  <c r="BE53" i="2"/>
  <c r="BD25" i="2" l="1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24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24" i="2"/>
  <c r="AO49" i="2"/>
  <c r="AN49" i="2"/>
  <c r="AQ49" i="2"/>
  <c r="C29" i="1" s="1"/>
  <c r="AL49" i="2"/>
  <c r="AM49" i="2"/>
  <c r="G29" i="1" s="1"/>
  <c r="AR49" i="2"/>
  <c r="AO50" i="2"/>
  <c r="AN50" i="2"/>
  <c r="AQ50" i="2"/>
  <c r="C30" i="1" s="1"/>
  <c r="AL50" i="2"/>
  <c r="AM50" i="2"/>
  <c r="G30" i="1" s="1"/>
  <c r="AR50" i="2"/>
  <c r="AN51" i="2"/>
  <c r="AQ51" i="2"/>
  <c r="C31" i="1" s="1"/>
  <c r="AL51" i="2"/>
  <c r="AM51" i="2"/>
  <c r="G31" i="1" s="1"/>
  <c r="AR51" i="2"/>
  <c r="AO52" i="2"/>
  <c r="AN52" i="2"/>
  <c r="AQ52" i="2"/>
  <c r="C32" i="1" s="1"/>
  <c r="AL52" i="2"/>
  <c r="AM52" i="2"/>
  <c r="G32" i="1" s="1"/>
  <c r="AR52" i="2"/>
  <c r="C33" i="1"/>
  <c r="G33" i="1"/>
  <c r="AO83" i="2"/>
  <c r="AN83" i="2"/>
  <c r="AQ83" i="2"/>
  <c r="C94" i="1" s="1"/>
  <c r="AL83" i="2"/>
  <c r="E94" i="1" s="1"/>
  <c r="AM83" i="2"/>
  <c r="G94" i="1" s="1"/>
  <c r="AR83" i="2"/>
  <c r="D94" i="1" s="1"/>
  <c r="AO84" i="2"/>
  <c r="AN84" i="2"/>
  <c r="AQ84" i="2"/>
  <c r="C95" i="1" s="1"/>
  <c r="AL84" i="2"/>
  <c r="E95" i="1" s="1"/>
  <c r="AM84" i="2"/>
  <c r="G95" i="1" s="1"/>
  <c r="AR84" i="2"/>
  <c r="D95" i="1" s="1"/>
  <c r="AO85" i="2"/>
  <c r="AN85" i="2"/>
  <c r="AQ85" i="2"/>
  <c r="C96" i="1" s="1"/>
  <c r="AL85" i="2"/>
  <c r="E96" i="1" s="1"/>
  <c r="AM85" i="2"/>
  <c r="G96" i="1" s="1"/>
  <c r="AR85" i="2"/>
  <c r="D96" i="1" s="1"/>
  <c r="AO86" i="2"/>
  <c r="AN86" i="2"/>
  <c r="AQ86" i="2"/>
  <c r="C97" i="1" s="1"/>
  <c r="AL86" i="2"/>
  <c r="E97" i="1" s="1"/>
  <c r="AM86" i="2"/>
  <c r="G97" i="1" s="1"/>
  <c r="AR86" i="2"/>
  <c r="D97" i="1" s="1"/>
  <c r="AN87" i="2"/>
  <c r="AQ87" i="2"/>
  <c r="C98" i="1" s="1"/>
  <c r="AL87" i="2"/>
  <c r="E98" i="1" s="1"/>
  <c r="AM87" i="2"/>
  <c r="G98" i="1" s="1"/>
  <c r="AR87" i="2"/>
  <c r="D98" i="1" s="1"/>
  <c r="BE50" i="2" l="1"/>
  <c r="J30" i="1" s="1"/>
  <c r="BE46" i="2"/>
  <c r="J26" i="1" s="1"/>
  <c r="BE42" i="2"/>
  <c r="J22" i="1" s="1"/>
  <c r="BE38" i="2"/>
  <c r="J18" i="1" s="1"/>
  <c r="BE34" i="2"/>
  <c r="J14" i="1" s="1"/>
  <c r="BE30" i="2"/>
  <c r="J10" i="1" s="1"/>
  <c r="BE26" i="2"/>
  <c r="J6" i="1" s="1"/>
  <c r="BE24" i="2"/>
  <c r="J4" i="1" s="1"/>
  <c r="J33" i="1"/>
  <c r="BE49" i="2"/>
  <c r="J29" i="1" s="1"/>
  <c r="BE45" i="2"/>
  <c r="J25" i="1" s="1"/>
  <c r="BE41" i="2"/>
  <c r="J21" i="1" s="1"/>
  <c r="BE37" i="2"/>
  <c r="J17" i="1" s="1"/>
  <c r="BE33" i="2"/>
  <c r="J13" i="1" s="1"/>
  <c r="BE29" i="2"/>
  <c r="J9" i="1" s="1"/>
  <c r="BE25" i="2"/>
  <c r="J5" i="1" s="1"/>
  <c r="BE52" i="2"/>
  <c r="J32" i="1" s="1"/>
  <c r="BE48" i="2"/>
  <c r="J28" i="1" s="1"/>
  <c r="BE44" i="2"/>
  <c r="J24" i="1" s="1"/>
  <c r="BE40" i="2"/>
  <c r="J20" i="1" s="1"/>
  <c r="BE36" i="2"/>
  <c r="J16" i="1" s="1"/>
  <c r="BE32" i="2"/>
  <c r="J12" i="1" s="1"/>
  <c r="BE28" i="2"/>
  <c r="J8" i="1" s="1"/>
  <c r="BE51" i="2"/>
  <c r="J31" i="1" s="1"/>
  <c r="BE47" i="2"/>
  <c r="J27" i="1" s="1"/>
  <c r="BE43" i="2"/>
  <c r="J23" i="1" s="1"/>
  <c r="BE39" i="2"/>
  <c r="J19" i="1" s="1"/>
  <c r="BE35" i="2"/>
  <c r="J15" i="1" s="1"/>
  <c r="BE31" i="2"/>
  <c r="J11" i="1" s="1"/>
  <c r="BE27" i="2"/>
  <c r="J7" i="1" s="1"/>
  <c r="BA50" i="2"/>
  <c r="I30" i="1" s="1"/>
  <c r="BA51" i="2"/>
  <c r="I31" i="1" s="1"/>
  <c r="I33" i="1"/>
  <c r="BA49" i="2"/>
  <c r="I29" i="1" s="1"/>
  <c r="AW33" i="2"/>
  <c r="H13" i="1" s="1"/>
  <c r="AW51" i="2"/>
  <c r="H31" i="1" s="1"/>
  <c r="AW47" i="2"/>
  <c r="H27" i="1" s="1"/>
  <c r="AW43" i="2"/>
  <c r="H23" i="1" s="1"/>
  <c r="AW39" i="2"/>
  <c r="H19" i="1" s="1"/>
  <c r="B98" i="1"/>
  <c r="AW32" i="2"/>
  <c r="H12" i="1" s="1"/>
  <c r="BA52" i="2"/>
  <c r="I32" i="1" s="1"/>
  <c r="AW50" i="2"/>
  <c r="H30" i="1" s="1"/>
  <c r="AW46" i="2"/>
  <c r="H26" i="1" s="1"/>
  <c r="AW42" i="2"/>
  <c r="H22" i="1" s="1"/>
  <c r="AW38" i="2"/>
  <c r="H18" i="1" s="1"/>
  <c r="H33" i="1"/>
  <c r="AW49" i="2"/>
  <c r="H29" i="1" s="1"/>
  <c r="AW45" i="2"/>
  <c r="H25" i="1" s="1"/>
  <c r="AW41" i="2"/>
  <c r="H21" i="1" s="1"/>
  <c r="AW52" i="2"/>
  <c r="H32" i="1" s="1"/>
  <c r="AW48" i="2"/>
  <c r="H28" i="1" s="1"/>
  <c r="AW44" i="2"/>
  <c r="H24" i="1" s="1"/>
  <c r="AW40" i="2"/>
  <c r="H20" i="1" s="1"/>
  <c r="AW35" i="2"/>
  <c r="H15" i="1" s="1"/>
  <c r="AW37" i="2"/>
  <c r="H17" i="1" s="1"/>
  <c r="AW36" i="2"/>
  <c r="H16" i="1" s="1"/>
  <c r="AW34" i="2"/>
  <c r="H14" i="1" s="1"/>
  <c r="B29" i="1"/>
  <c r="B32" i="1"/>
  <c r="B31" i="1"/>
  <c r="AO87" i="2"/>
  <c r="B94" i="1"/>
  <c r="AO51" i="2"/>
  <c r="B30" i="1"/>
  <c r="B33" i="1"/>
  <c r="B97" i="1"/>
  <c r="B96" i="1"/>
  <c r="B95" i="1"/>
  <c r="AW31" i="2"/>
  <c r="H11" i="1" s="1"/>
  <c r="AW25" i="2"/>
  <c r="H5" i="1" s="1"/>
  <c r="AW26" i="2"/>
  <c r="H6" i="1" s="1"/>
  <c r="AW27" i="2"/>
  <c r="H7" i="1" s="1"/>
  <c r="AW28" i="2"/>
  <c r="H8" i="1" s="1"/>
  <c r="AW29" i="2"/>
  <c r="H9" i="1" s="1"/>
  <c r="AW30" i="2"/>
  <c r="H10" i="1" s="1"/>
  <c r="AW24" i="2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P112" i="55"/>
  <c r="P11" i="55"/>
  <c r="P132" i="55"/>
  <c r="P107" i="55"/>
  <c r="P121" i="55"/>
  <c r="P104" i="55"/>
  <c r="P128" i="55"/>
  <c r="P120" i="55"/>
  <c r="P122" i="55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P31" i="55"/>
  <c r="P46" i="55"/>
  <c r="P3" i="55"/>
  <c r="P85" i="55"/>
  <c r="P96" i="55"/>
  <c r="P95" i="55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AS59" i="2" l="1"/>
  <c r="AS60" i="2"/>
  <c r="AS61" i="2"/>
  <c r="AS62" i="2"/>
  <c r="AS58" i="2"/>
  <c r="P63" i="55"/>
  <c r="P65" i="55"/>
  <c r="P64" i="55"/>
  <c r="P66" i="55"/>
  <c r="P108" i="55"/>
  <c r="P109" i="55"/>
  <c r="P15" i="55"/>
  <c r="P17" i="55"/>
  <c r="P14" i="55"/>
  <c r="P16" i="55"/>
  <c r="P84" i="55"/>
  <c r="P105" i="55"/>
  <c r="P83" i="55"/>
  <c r="P110" i="55"/>
  <c r="P13" i="55"/>
  <c r="P12" i="55"/>
  <c r="P45" i="55"/>
  <c r="P44" i="55"/>
  <c r="P19" i="55"/>
  <c r="P21" i="55"/>
  <c r="P23" i="55"/>
  <c r="P25" i="55"/>
  <c r="P27" i="55"/>
  <c r="P29" i="55"/>
  <c r="P18" i="55"/>
  <c r="P20" i="55"/>
  <c r="P22" i="55"/>
  <c r="P24" i="55"/>
  <c r="P26" i="55"/>
  <c r="P28" i="55"/>
  <c r="P30" i="55"/>
  <c r="P37" i="55"/>
  <c r="P38" i="55"/>
  <c r="P134" i="55"/>
  <c r="P127" i="55"/>
  <c r="P87" i="55"/>
  <c r="P86" i="55"/>
  <c r="P5" i="55"/>
  <c r="P7" i="55"/>
  <c r="P4" i="55"/>
  <c r="P6" i="55"/>
  <c r="P8" i="55"/>
  <c r="P52" i="55"/>
  <c r="P99" i="55"/>
  <c r="P101" i="55"/>
  <c r="P103" i="55"/>
  <c r="P100" i="55"/>
  <c r="P102" i="55"/>
  <c r="P93" i="55"/>
  <c r="P92" i="55"/>
  <c r="P94" i="55"/>
  <c r="P55" i="55"/>
  <c r="P57" i="55"/>
  <c r="P59" i="55"/>
  <c r="P61" i="55"/>
  <c r="P54" i="55"/>
  <c r="P56" i="55"/>
  <c r="P58" i="55"/>
  <c r="P60" i="55"/>
  <c r="P89" i="55"/>
  <c r="P88" i="55"/>
  <c r="P90" i="55"/>
  <c r="P9" i="55"/>
  <c r="P47" i="55"/>
  <c r="P53" i="55"/>
  <c r="P91" i="55"/>
  <c r="P10" i="55"/>
  <c r="P62" i="55"/>
  <c r="P49" i="55"/>
  <c r="P51" i="55"/>
  <c r="P48" i="55"/>
  <c r="P50" i="55"/>
  <c r="P75" i="55"/>
  <c r="P77" i="55"/>
  <c r="P79" i="55"/>
  <c r="P111" i="55"/>
  <c r="P74" i="55"/>
  <c r="P76" i="55"/>
  <c r="P78" i="55"/>
  <c r="P130" i="55"/>
  <c r="P129" i="55"/>
  <c r="P131" i="55"/>
  <c r="P123" i="55"/>
  <c r="P124" i="55"/>
  <c r="P2" i="55"/>
  <c r="T43" i="47" l="1"/>
  <c r="T38" i="47"/>
  <c r="T17" i="47"/>
  <c r="T12" i="47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65" i="44"/>
  <c r="AS66" i="44"/>
  <c r="AS67" i="44"/>
  <c r="AS68" i="44"/>
  <c r="AS44" i="44"/>
  <c r="AW45" i="44"/>
  <c r="AX45" i="44" s="1"/>
  <c r="I106" i="1" s="1"/>
  <c r="AW46" i="44"/>
  <c r="AX46" i="44" s="1"/>
  <c r="I107" i="1" s="1"/>
  <c r="AW47" i="44"/>
  <c r="AX47" i="44" s="1"/>
  <c r="I108" i="1" s="1"/>
  <c r="AW48" i="44"/>
  <c r="AX48" i="44" s="1"/>
  <c r="I109" i="1" s="1"/>
  <c r="AW49" i="44"/>
  <c r="AX49" i="44" s="1"/>
  <c r="I110" i="1" s="1"/>
  <c r="AW50" i="44"/>
  <c r="AX50" i="44" s="1"/>
  <c r="I111" i="1" s="1"/>
  <c r="AW51" i="44"/>
  <c r="AX51" i="44" s="1"/>
  <c r="I112" i="1" s="1"/>
  <c r="AW52" i="44"/>
  <c r="AX52" i="44" s="1"/>
  <c r="I113" i="1" s="1"/>
  <c r="AW53" i="44"/>
  <c r="AX53" i="44" s="1"/>
  <c r="I114" i="1" s="1"/>
  <c r="AW54" i="44"/>
  <c r="AX54" i="44" s="1"/>
  <c r="I115" i="1" s="1"/>
  <c r="AW55" i="44"/>
  <c r="AX55" i="44" s="1"/>
  <c r="I116" i="1" s="1"/>
  <c r="AW56" i="44"/>
  <c r="AX56" i="44" s="1"/>
  <c r="I117" i="1" s="1"/>
  <c r="AW57" i="44"/>
  <c r="AX57" i="44" s="1"/>
  <c r="I118" i="1" s="1"/>
  <c r="AW58" i="44"/>
  <c r="AX58" i="44" s="1"/>
  <c r="I119" i="1" s="1"/>
  <c r="AW59" i="44"/>
  <c r="AX59" i="44" s="1"/>
  <c r="I120" i="1" s="1"/>
  <c r="AW60" i="44"/>
  <c r="AX60" i="44" s="1"/>
  <c r="I121" i="1" s="1"/>
  <c r="AW61" i="44"/>
  <c r="AX61" i="44" s="1"/>
  <c r="I122" i="1" s="1"/>
  <c r="AW62" i="44"/>
  <c r="AX62" i="44" s="1"/>
  <c r="I123" i="1" s="1"/>
  <c r="AW63" i="44"/>
  <c r="AX63" i="44" s="1"/>
  <c r="I124" i="1" s="1"/>
  <c r="AW64" i="44"/>
  <c r="AX64" i="44" s="1"/>
  <c r="I125" i="1" s="1"/>
  <c r="AW65" i="44"/>
  <c r="AX65" i="44" s="1"/>
  <c r="I126" i="1" s="1"/>
  <c r="AW66" i="44"/>
  <c r="AX66" i="44" s="1"/>
  <c r="I127" i="1" s="1"/>
  <c r="AW67" i="44"/>
  <c r="AX67" i="44" s="1"/>
  <c r="I128" i="1" s="1"/>
  <c r="AW68" i="44"/>
  <c r="AX68" i="44" s="1"/>
  <c r="I129" i="1" s="1"/>
  <c r="AW44" i="44"/>
  <c r="AX44" i="44" s="1"/>
  <c r="I105" i="1" s="1"/>
  <c r="AS18" i="44"/>
  <c r="AS19" i="44"/>
  <c r="AS20" i="44"/>
  <c r="AS21" i="44"/>
  <c r="AS22" i="44"/>
  <c r="AS23" i="44"/>
  <c r="AS24" i="44"/>
  <c r="AS25" i="44"/>
  <c r="AT25" i="44" s="1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41" i="44"/>
  <c r="AS17" i="44"/>
  <c r="Q122" i="23" l="1"/>
  <c r="AT64" i="44"/>
  <c r="H125" i="1" s="1"/>
  <c r="Q114" i="23"/>
  <c r="AT56" i="44"/>
  <c r="H117" i="1" s="1"/>
  <c r="Q125" i="23"/>
  <c r="AT67" i="44"/>
  <c r="H128" i="1" s="1"/>
  <c r="Q121" i="23"/>
  <c r="AT63" i="44"/>
  <c r="H124" i="1" s="1"/>
  <c r="Q117" i="23"/>
  <c r="AT59" i="44"/>
  <c r="H120" i="1" s="1"/>
  <c r="Q113" i="23"/>
  <c r="AT55" i="44"/>
  <c r="H116" i="1" s="1"/>
  <c r="Q109" i="23"/>
  <c r="AT51" i="44"/>
  <c r="H112" i="1" s="1"/>
  <c r="Q105" i="23"/>
  <c r="AT47" i="44"/>
  <c r="H108" i="1" s="1"/>
  <c r="Q126" i="23"/>
  <c r="AT68" i="44"/>
  <c r="H129" i="1" s="1"/>
  <c r="Q106" i="23"/>
  <c r="AT48" i="44"/>
  <c r="H109" i="1" s="1"/>
  <c r="Q124" i="23"/>
  <c r="AT66" i="44"/>
  <c r="H127" i="1" s="1"/>
  <c r="Q120" i="23"/>
  <c r="AT62" i="44"/>
  <c r="H123" i="1" s="1"/>
  <c r="Q116" i="23"/>
  <c r="AT58" i="44"/>
  <c r="H119" i="1" s="1"/>
  <c r="Q112" i="23"/>
  <c r="AT54" i="44"/>
  <c r="H115" i="1" s="1"/>
  <c r="Q108" i="23"/>
  <c r="AT50" i="44"/>
  <c r="H111" i="1" s="1"/>
  <c r="Q104" i="23"/>
  <c r="AT46" i="44"/>
  <c r="H107" i="1" s="1"/>
  <c r="Q118" i="23"/>
  <c r="AT60" i="44"/>
  <c r="H121" i="1" s="1"/>
  <c r="Q110" i="23"/>
  <c r="AT52" i="44"/>
  <c r="H113" i="1" s="1"/>
  <c r="Q102" i="23"/>
  <c r="AT44" i="44"/>
  <c r="H105" i="1" s="1"/>
  <c r="Q123" i="23"/>
  <c r="AT65" i="44"/>
  <c r="H126" i="1" s="1"/>
  <c r="Q119" i="23"/>
  <c r="AT61" i="44"/>
  <c r="H122" i="1" s="1"/>
  <c r="Q115" i="23"/>
  <c r="AT57" i="44"/>
  <c r="H118" i="1" s="1"/>
  <c r="Q111" i="23"/>
  <c r="AT53" i="44"/>
  <c r="H114" i="1" s="1"/>
  <c r="Q107" i="23"/>
  <c r="AT49" i="44"/>
  <c r="H110" i="1" s="1"/>
  <c r="Q103" i="23"/>
  <c r="AT45" i="44"/>
  <c r="H106" i="1" s="1"/>
  <c r="AT36" i="44"/>
  <c r="H59" i="1" s="1"/>
  <c r="AT28" i="44"/>
  <c r="H51" i="1" s="1"/>
  <c r="AT20" i="44"/>
  <c r="H43" i="1" s="1"/>
  <c r="AT39" i="44"/>
  <c r="H62" i="1" s="1"/>
  <c r="AT35" i="44"/>
  <c r="H58" i="1" s="1"/>
  <c r="AT31" i="44"/>
  <c r="H54" i="1" s="1"/>
  <c r="AT27" i="44"/>
  <c r="H50" i="1" s="1"/>
  <c r="AT23" i="44"/>
  <c r="H46" i="1" s="1"/>
  <c r="AT19" i="44"/>
  <c r="H42" i="1" s="1"/>
  <c r="AT40" i="44"/>
  <c r="H63" i="1" s="1"/>
  <c r="AT17" i="44"/>
  <c r="H40" i="1" s="1"/>
  <c r="AT38" i="44"/>
  <c r="H61" i="1" s="1"/>
  <c r="AT34" i="44"/>
  <c r="H57" i="1" s="1"/>
  <c r="AT30" i="44"/>
  <c r="H53" i="1" s="1"/>
  <c r="AT26" i="44"/>
  <c r="H49" i="1" s="1"/>
  <c r="AT22" i="44"/>
  <c r="H45" i="1" s="1"/>
  <c r="AT18" i="44"/>
  <c r="H41" i="1" s="1"/>
  <c r="AT32" i="44"/>
  <c r="H55" i="1" s="1"/>
  <c r="AT24" i="44"/>
  <c r="H47" i="1" s="1"/>
  <c r="AT41" i="44"/>
  <c r="H64" i="1" s="1"/>
  <c r="AT37" i="44"/>
  <c r="H60" i="1" s="1"/>
  <c r="AT33" i="44"/>
  <c r="H56" i="1" s="1"/>
  <c r="AT29" i="44"/>
  <c r="H52" i="1" s="1"/>
  <c r="H48" i="1"/>
  <c r="AT21" i="44"/>
  <c r="H44" i="1" s="1"/>
  <c r="AO26" i="2" l="1"/>
  <c r="AQ26" i="2"/>
  <c r="C6" i="1" s="1"/>
  <c r="AO27" i="2"/>
  <c r="AQ27" i="2"/>
  <c r="C7" i="1" s="1"/>
  <c r="AO28" i="2"/>
  <c r="AQ28" i="2"/>
  <c r="C8" i="1" s="1"/>
  <c r="AQ29" i="2"/>
  <c r="C9" i="1" s="1"/>
  <c r="AQ30" i="2"/>
  <c r="C10" i="1" s="1"/>
  <c r="AO31" i="2"/>
  <c r="AQ31" i="2"/>
  <c r="C11" i="1" s="1"/>
  <c r="AQ32" i="2"/>
  <c r="C12" i="1" s="1"/>
  <c r="AO33" i="2"/>
  <c r="AQ33" i="2"/>
  <c r="C13" i="1" s="1"/>
  <c r="AO34" i="2"/>
  <c r="AQ34" i="2"/>
  <c r="C14" i="1" s="1"/>
  <c r="AO35" i="2"/>
  <c r="AQ35" i="2"/>
  <c r="C15" i="1" s="1"/>
  <c r="AO36" i="2"/>
  <c r="AQ36" i="2"/>
  <c r="C16" i="1" s="1"/>
  <c r="AO37" i="2"/>
  <c r="AQ37" i="2"/>
  <c r="C17" i="1" s="1"/>
  <c r="AO38" i="2"/>
  <c r="AQ38" i="2"/>
  <c r="C18" i="1" s="1"/>
  <c r="AO39" i="2"/>
  <c r="AQ39" i="2"/>
  <c r="C19" i="1" s="1"/>
  <c r="AO40" i="2"/>
  <c r="AQ40" i="2"/>
  <c r="C20" i="1" s="1"/>
  <c r="AQ41" i="2"/>
  <c r="C21" i="1" s="1"/>
  <c r="AO42" i="2"/>
  <c r="AQ42" i="2"/>
  <c r="C22" i="1" s="1"/>
  <c r="AO43" i="2"/>
  <c r="AQ43" i="2"/>
  <c r="C23" i="1" s="1"/>
  <c r="AO44" i="2"/>
  <c r="AQ44" i="2"/>
  <c r="C24" i="1" s="1"/>
  <c r="AQ45" i="2"/>
  <c r="C25" i="1" s="1"/>
  <c r="AO46" i="2"/>
  <c r="AQ46" i="2"/>
  <c r="C26" i="1" s="1"/>
  <c r="AO47" i="2"/>
  <c r="AQ47" i="2"/>
  <c r="C27" i="1" s="1"/>
  <c r="AQ48" i="2"/>
  <c r="C28" i="1" s="1"/>
  <c r="B6" i="1" l="1"/>
  <c r="B22" i="1"/>
  <c r="B26" i="1"/>
  <c r="B14" i="1"/>
  <c r="B10" i="1"/>
  <c r="B18" i="1"/>
  <c r="AO30" i="2"/>
  <c r="B25" i="1"/>
  <c r="B21" i="1"/>
  <c r="B9" i="1"/>
  <c r="B7" i="1"/>
  <c r="B27" i="1"/>
  <c r="B19" i="1"/>
  <c r="B11" i="1"/>
  <c r="B15" i="1"/>
  <c r="B23" i="1"/>
  <c r="B24" i="1"/>
  <c r="B12" i="1"/>
  <c r="B8" i="1"/>
  <c r="B28" i="1"/>
  <c r="B13" i="1"/>
  <c r="AO41" i="2"/>
  <c r="B17" i="1"/>
  <c r="AO45" i="2"/>
  <c r="AO29" i="2"/>
  <c r="AO48" i="2"/>
  <c r="AO32" i="2"/>
  <c r="B20" i="1"/>
  <c r="B16" i="1"/>
  <c r="E6" i="47"/>
  <c r="T40" i="47"/>
  <c r="D47" i="45"/>
  <c r="D48" i="45"/>
  <c r="D49" i="45"/>
  <c r="D50" i="45"/>
  <c r="D51" i="45"/>
  <c r="D46" i="45"/>
  <c r="F47" i="45"/>
  <c r="F48" i="45"/>
  <c r="F49" i="45"/>
  <c r="F50" i="45"/>
  <c r="F51" i="45"/>
  <c r="F46" i="45"/>
  <c r="H51" i="45"/>
  <c r="H50" i="45"/>
  <c r="H49" i="45"/>
  <c r="H48" i="45"/>
  <c r="H47" i="45"/>
  <c r="H46" i="45"/>
  <c r="BG85" i="40"/>
  <c r="BG84" i="40"/>
  <c r="BL85" i="40"/>
  <c r="BL84" i="40"/>
  <c r="BL83" i="40"/>
  <c r="BI84" i="40"/>
  <c r="BK84" i="40"/>
  <c r="BM84" i="40"/>
  <c r="BI85" i="40"/>
  <c r="BK85" i="40"/>
  <c r="BM85" i="40"/>
  <c r="C19" i="45"/>
  <c r="B19" i="45" s="1"/>
  <c r="H103" i="23"/>
  <c r="U103" i="23"/>
  <c r="H104" i="23"/>
  <c r="U104" i="23"/>
  <c r="H105" i="23"/>
  <c r="U105" i="23"/>
  <c r="H106" i="23"/>
  <c r="U106" i="23"/>
  <c r="H107" i="23"/>
  <c r="U107" i="23"/>
  <c r="H108" i="23"/>
  <c r="U108" i="23"/>
  <c r="H109" i="23"/>
  <c r="U109" i="23"/>
  <c r="H110" i="23"/>
  <c r="U110" i="23"/>
  <c r="H111" i="23"/>
  <c r="U111" i="23"/>
  <c r="H112" i="23"/>
  <c r="U112" i="23"/>
  <c r="H113" i="23"/>
  <c r="U113" i="23"/>
  <c r="H114" i="23"/>
  <c r="U114" i="23"/>
  <c r="H115" i="23"/>
  <c r="U115" i="23"/>
  <c r="H116" i="23"/>
  <c r="U116" i="23"/>
  <c r="H117" i="23"/>
  <c r="U117" i="23"/>
  <c r="H118" i="23"/>
  <c r="U118" i="23"/>
  <c r="H119" i="23"/>
  <c r="U119" i="23"/>
  <c r="H120" i="23"/>
  <c r="U120" i="23"/>
  <c r="H121" i="23"/>
  <c r="U121" i="23"/>
  <c r="H122" i="23"/>
  <c r="U122" i="23"/>
  <c r="H123" i="23"/>
  <c r="U123" i="23"/>
  <c r="H124" i="23"/>
  <c r="U124" i="23"/>
  <c r="H125" i="23"/>
  <c r="U125" i="23"/>
  <c r="H126" i="23"/>
  <c r="U126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C22" i="45" l="1"/>
  <c r="B22" i="45" s="1"/>
  <c r="C18" i="45"/>
  <c r="B18" i="45" s="1"/>
  <c r="C21" i="45"/>
  <c r="B21" i="45" s="1"/>
  <c r="C20" i="45"/>
  <c r="B20" i="45" s="1"/>
  <c r="C17" i="45"/>
  <c r="B17" i="45" s="1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J58" i="46"/>
  <c r="A58" i="46"/>
  <c r="I58" i="46" s="1"/>
  <c r="H58" i="46"/>
  <c r="F58" i="46"/>
  <c r="D58" i="46"/>
  <c r="J57" i="46"/>
  <c r="A57" i="46"/>
  <c r="I57" i="46" s="1"/>
  <c r="H57" i="46"/>
  <c r="F57" i="46"/>
  <c r="D57" i="46"/>
  <c r="J56" i="46"/>
  <c r="A56" i="46"/>
  <c r="I56" i="46" s="1"/>
  <c r="H56" i="46"/>
  <c r="F56" i="46"/>
  <c r="D56" i="46"/>
  <c r="J55" i="46"/>
  <c r="A55" i="46"/>
  <c r="I55" i="46" s="1"/>
  <c r="H55" i="46"/>
  <c r="F55" i="46"/>
  <c r="D55" i="46"/>
  <c r="J54" i="46"/>
  <c r="A54" i="46"/>
  <c r="I54" i="46" s="1"/>
  <c r="H54" i="46"/>
  <c r="F54" i="46"/>
  <c r="D54" i="46"/>
  <c r="J53" i="46"/>
  <c r="A53" i="46"/>
  <c r="I53" i="46" s="1"/>
  <c r="H53" i="46"/>
  <c r="F53" i="46"/>
  <c r="D53" i="46"/>
  <c r="J52" i="46"/>
  <c r="A52" i="46"/>
  <c r="I52" i="46" s="1"/>
  <c r="H52" i="46"/>
  <c r="F52" i="46"/>
  <c r="D52" i="46"/>
  <c r="J51" i="46"/>
  <c r="A51" i="46"/>
  <c r="I51" i="46" s="1"/>
  <c r="H51" i="46"/>
  <c r="F51" i="46"/>
  <c r="D51" i="46"/>
  <c r="J50" i="46"/>
  <c r="A50" i="46"/>
  <c r="I50" i="46" s="1"/>
  <c r="H50" i="46"/>
  <c r="F50" i="46"/>
  <c r="D50" i="46"/>
  <c r="J49" i="46"/>
  <c r="A49" i="46"/>
  <c r="I49" i="46" s="1"/>
  <c r="H49" i="46"/>
  <c r="F49" i="46"/>
  <c r="D49" i="46"/>
  <c r="J48" i="46"/>
  <c r="A48" i="46"/>
  <c r="I48" i="46" s="1"/>
  <c r="H48" i="46"/>
  <c r="F48" i="46"/>
  <c r="D48" i="46"/>
  <c r="J47" i="46"/>
  <c r="A47" i="46"/>
  <c r="I47" i="46" s="1"/>
  <c r="H47" i="46"/>
  <c r="F47" i="46"/>
  <c r="D47" i="46"/>
  <c r="A46" i="46"/>
  <c r="I46" i="46" s="1"/>
  <c r="H46" i="46"/>
  <c r="F46" i="46"/>
  <c r="A45" i="46"/>
  <c r="I45" i="46" s="1"/>
  <c r="H45" i="46"/>
  <c r="F45" i="46"/>
  <c r="A44" i="46"/>
  <c r="I44" i="46" s="1"/>
  <c r="H44" i="46"/>
  <c r="F44" i="46"/>
  <c r="A43" i="46"/>
  <c r="I43" i="46" s="1"/>
  <c r="H43" i="46"/>
  <c r="F43" i="46"/>
  <c r="A42" i="46"/>
  <c r="I42" i="46" s="1"/>
  <c r="H42" i="46"/>
  <c r="F42" i="46"/>
  <c r="A41" i="46"/>
  <c r="I41" i="46" s="1"/>
  <c r="H41" i="46"/>
  <c r="F41" i="46"/>
  <c r="A40" i="46"/>
  <c r="I40" i="46" s="1"/>
  <c r="H40" i="46"/>
  <c r="F40" i="46"/>
  <c r="A39" i="46"/>
  <c r="I39" i="46" s="1"/>
  <c r="H39" i="46"/>
  <c r="F39" i="46"/>
  <c r="A38" i="46"/>
  <c r="I38" i="46" s="1"/>
  <c r="H38" i="46"/>
  <c r="F38" i="46"/>
  <c r="A37" i="46"/>
  <c r="I37" i="46" s="1"/>
  <c r="H37" i="46"/>
  <c r="F37" i="46"/>
  <c r="A36" i="46"/>
  <c r="I36" i="46" s="1"/>
  <c r="H36" i="46"/>
  <c r="F36" i="46"/>
  <c r="A35" i="46"/>
  <c r="I35" i="46" s="1"/>
  <c r="H35" i="46"/>
  <c r="F35" i="46"/>
  <c r="J29" i="46"/>
  <c r="A29" i="46"/>
  <c r="I29" i="46" s="1"/>
  <c r="H29" i="46"/>
  <c r="F29" i="46"/>
  <c r="D29" i="46"/>
  <c r="J28" i="46"/>
  <c r="A28" i="46"/>
  <c r="I28" i="46" s="1"/>
  <c r="H28" i="46"/>
  <c r="F28" i="46"/>
  <c r="D28" i="46"/>
  <c r="J27" i="46"/>
  <c r="A27" i="46"/>
  <c r="I27" i="46" s="1"/>
  <c r="H27" i="46"/>
  <c r="F27" i="46"/>
  <c r="D27" i="46"/>
  <c r="J26" i="46"/>
  <c r="A26" i="46"/>
  <c r="I26" i="46" s="1"/>
  <c r="H26" i="46"/>
  <c r="F26" i="46"/>
  <c r="D26" i="46"/>
  <c r="J25" i="46"/>
  <c r="A25" i="46"/>
  <c r="I25" i="46" s="1"/>
  <c r="H25" i="46"/>
  <c r="F25" i="46"/>
  <c r="D25" i="46"/>
  <c r="J24" i="46"/>
  <c r="A24" i="46"/>
  <c r="I24" i="46" s="1"/>
  <c r="H24" i="46"/>
  <c r="F24" i="46"/>
  <c r="D24" i="46"/>
  <c r="J23" i="46"/>
  <c r="A23" i="46"/>
  <c r="I23" i="46" s="1"/>
  <c r="H23" i="46"/>
  <c r="F23" i="46"/>
  <c r="D23" i="46"/>
  <c r="J22" i="46"/>
  <c r="A22" i="46"/>
  <c r="I22" i="46" s="1"/>
  <c r="H22" i="46"/>
  <c r="F22" i="46"/>
  <c r="D22" i="46"/>
  <c r="J21" i="46"/>
  <c r="A21" i="46"/>
  <c r="I21" i="46" s="1"/>
  <c r="H21" i="46"/>
  <c r="F21" i="46"/>
  <c r="D21" i="46"/>
  <c r="J20" i="46"/>
  <c r="A20" i="46"/>
  <c r="I20" i="46" s="1"/>
  <c r="H20" i="46"/>
  <c r="F20" i="46"/>
  <c r="D20" i="46"/>
  <c r="J19" i="46"/>
  <c r="A19" i="46"/>
  <c r="I19" i="46" s="1"/>
  <c r="H19" i="46"/>
  <c r="F19" i="46"/>
  <c r="D19" i="46"/>
  <c r="J18" i="46"/>
  <c r="A18" i="46"/>
  <c r="I18" i="46" s="1"/>
  <c r="H18" i="46"/>
  <c r="F18" i="46"/>
  <c r="D18" i="46"/>
  <c r="A17" i="46"/>
  <c r="I17" i="46" s="1"/>
  <c r="H17" i="46"/>
  <c r="F17" i="46"/>
  <c r="A16" i="46"/>
  <c r="I16" i="46" s="1"/>
  <c r="H16" i="46"/>
  <c r="F16" i="46"/>
  <c r="A15" i="46"/>
  <c r="I15" i="46" s="1"/>
  <c r="H15" i="46"/>
  <c r="F15" i="46"/>
  <c r="A14" i="46"/>
  <c r="I14" i="46" s="1"/>
  <c r="H14" i="46"/>
  <c r="F14" i="46"/>
  <c r="A13" i="46"/>
  <c r="I13" i="46" s="1"/>
  <c r="H13" i="46"/>
  <c r="F13" i="46"/>
  <c r="A12" i="46"/>
  <c r="I12" i="46" s="1"/>
  <c r="H12" i="46"/>
  <c r="F12" i="46"/>
  <c r="A11" i="46"/>
  <c r="I11" i="46" s="1"/>
  <c r="H11" i="46"/>
  <c r="F11" i="46"/>
  <c r="A10" i="46"/>
  <c r="I10" i="46" s="1"/>
  <c r="H10" i="46"/>
  <c r="F10" i="46"/>
  <c r="A9" i="46"/>
  <c r="I9" i="46" s="1"/>
  <c r="H9" i="46"/>
  <c r="F9" i="46"/>
  <c r="A8" i="46"/>
  <c r="I8" i="46" s="1"/>
  <c r="H8" i="46"/>
  <c r="F8" i="46"/>
  <c r="A7" i="46"/>
  <c r="I7" i="46" s="1"/>
  <c r="H7" i="46"/>
  <c r="F7" i="46"/>
  <c r="A6" i="46"/>
  <c r="I6" i="46" s="1"/>
  <c r="H6" i="46"/>
  <c r="F6" i="46"/>
  <c r="J57" i="45"/>
  <c r="A57" i="45"/>
  <c r="I57" i="45" s="1"/>
  <c r="H57" i="45"/>
  <c r="F57" i="45"/>
  <c r="D57" i="45"/>
  <c r="J56" i="45"/>
  <c r="A56" i="45"/>
  <c r="I56" i="45" s="1"/>
  <c r="H56" i="45"/>
  <c r="F56" i="45"/>
  <c r="D56" i="45"/>
  <c r="J55" i="45"/>
  <c r="A55" i="45"/>
  <c r="I55" i="45" s="1"/>
  <c r="H55" i="45"/>
  <c r="F55" i="45"/>
  <c r="D55" i="45"/>
  <c r="J54" i="45"/>
  <c r="A54" i="45"/>
  <c r="I54" i="45" s="1"/>
  <c r="H54" i="45"/>
  <c r="F54" i="45"/>
  <c r="D54" i="45"/>
  <c r="J53" i="45"/>
  <c r="A53" i="45"/>
  <c r="I53" i="45" s="1"/>
  <c r="H53" i="45"/>
  <c r="F53" i="45"/>
  <c r="D53" i="45"/>
  <c r="J52" i="45"/>
  <c r="A52" i="45"/>
  <c r="I52" i="45" s="1"/>
  <c r="H52" i="45"/>
  <c r="F52" i="45"/>
  <c r="D52" i="45"/>
  <c r="J51" i="45"/>
  <c r="A51" i="45"/>
  <c r="I51" i="45" s="1"/>
  <c r="J50" i="45"/>
  <c r="A50" i="45"/>
  <c r="I50" i="45" s="1"/>
  <c r="J49" i="45"/>
  <c r="A49" i="45"/>
  <c r="I49" i="45" s="1"/>
  <c r="J48" i="45"/>
  <c r="A48" i="45"/>
  <c r="I48" i="45" s="1"/>
  <c r="J47" i="45"/>
  <c r="A47" i="45"/>
  <c r="I47" i="45" s="1"/>
  <c r="J46" i="45"/>
  <c r="A46" i="45"/>
  <c r="I46" i="45" s="1"/>
  <c r="A45" i="45"/>
  <c r="I45" i="45" s="1"/>
  <c r="H45" i="45"/>
  <c r="F45" i="45"/>
  <c r="A44" i="45"/>
  <c r="I44" i="45" s="1"/>
  <c r="H44" i="45"/>
  <c r="F44" i="45"/>
  <c r="A43" i="45"/>
  <c r="I43" i="45" s="1"/>
  <c r="H43" i="45"/>
  <c r="F43" i="45"/>
  <c r="A42" i="45"/>
  <c r="I42" i="45" s="1"/>
  <c r="H42" i="45"/>
  <c r="F42" i="45"/>
  <c r="A41" i="45"/>
  <c r="I41" i="45" s="1"/>
  <c r="H41" i="45"/>
  <c r="F41" i="45"/>
  <c r="A40" i="45"/>
  <c r="I40" i="45" s="1"/>
  <c r="H40" i="45"/>
  <c r="F40" i="45"/>
  <c r="A39" i="45"/>
  <c r="I39" i="45" s="1"/>
  <c r="H39" i="45"/>
  <c r="F39" i="45"/>
  <c r="A38" i="45"/>
  <c r="I38" i="45" s="1"/>
  <c r="H38" i="45"/>
  <c r="F38" i="45"/>
  <c r="A37" i="45"/>
  <c r="I37" i="45" s="1"/>
  <c r="H37" i="45"/>
  <c r="F37" i="45"/>
  <c r="A36" i="45"/>
  <c r="I36" i="45" s="1"/>
  <c r="H36" i="45"/>
  <c r="F36" i="45"/>
  <c r="A35" i="45"/>
  <c r="I35" i="45" s="1"/>
  <c r="H35" i="45"/>
  <c r="F35" i="45"/>
  <c r="A34" i="45"/>
  <c r="I34" i="45" s="1"/>
  <c r="H34" i="45"/>
  <c r="F34" i="45"/>
  <c r="J28" i="45"/>
  <c r="A28" i="45"/>
  <c r="I28" i="45" s="1"/>
  <c r="H28" i="45"/>
  <c r="F28" i="45"/>
  <c r="D28" i="45"/>
  <c r="J27" i="45"/>
  <c r="A27" i="45"/>
  <c r="I27" i="45" s="1"/>
  <c r="H27" i="45"/>
  <c r="F27" i="45"/>
  <c r="D27" i="45"/>
  <c r="J26" i="45"/>
  <c r="A26" i="45"/>
  <c r="I26" i="45" s="1"/>
  <c r="H26" i="45"/>
  <c r="F26" i="45"/>
  <c r="D26" i="45"/>
  <c r="J25" i="45"/>
  <c r="A25" i="45"/>
  <c r="I25" i="45" s="1"/>
  <c r="H25" i="45"/>
  <c r="F25" i="45"/>
  <c r="D25" i="45"/>
  <c r="J24" i="45"/>
  <c r="A24" i="45"/>
  <c r="I24" i="45" s="1"/>
  <c r="H24" i="45"/>
  <c r="F24" i="45"/>
  <c r="D24" i="45"/>
  <c r="J23" i="45"/>
  <c r="A23" i="45"/>
  <c r="I23" i="45" s="1"/>
  <c r="H23" i="45"/>
  <c r="F23" i="45"/>
  <c r="D23" i="45"/>
  <c r="J22" i="45"/>
  <c r="A22" i="45"/>
  <c r="I22" i="45" s="1"/>
  <c r="H22" i="45"/>
  <c r="F22" i="45"/>
  <c r="D22" i="45"/>
  <c r="J21" i="45"/>
  <c r="A21" i="45"/>
  <c r="I21" i="45" s="1"/>
  <c r="H21" i="45"/>
  <c r="F21" i="45"/>
  <c r="D21" i="45"/>
  <c r="J20" i="45"/>
  <c r="A20" i="45"/>
  <c r="I20" i="45" s="1"/>
  <c r="H20" i="45"/>
  <c r="F20" i="45"/>
  <c r="D20" i="45"/>
  <c r="J19" i="45"/>
  <c r="A19" i="45"/>
  <c r="I19" i="45" s="1"/>
  <c r="H19" i="45"/>
  <c r="F19" i="45"/>
  <c r="D19" i="45"/>
  <c r="J18" i="45"/>
  <c r="A18" i="45"/>
  <c r="I18" i="45" s="1"/>
  <c r="H18" i="45"/>
  <c r="F18" i="45"/>
  <c r="D18" i="45"/>
  <c r="J17" i="45"/>
  <c r="A17" i="45"/>
  <c r="I17" i="45" s="1"/>
  <c r="H17" i="45"/>
  <c r="F17" i="45"/>
  <c r="D17" i="45"/>
  <c r="A16" i="45"/>
  <c r="I16" i="45" s="1"/>
  <c r="H16" i="45"/>
  <c r="F16" i="45"/>
  <c r="A15" i="45"/>
  <c r="I15" i="45" s="1"/>
  <c r="H15" i="45"/>
  <c r="F15" i="45"/>
  <c r="A14" i="45"/>
  <c r="I14" i="45" s="1"/>
  <c r="H14" i="45"/>
  <c r="F14" i="45"/>
  <c r="A13" i="45"/>
  <c r="I13" i="45" s="1"/>
  <c r="H13" i="45"/>
  <c r="F13" i="45"/>
  <c r="A12" i="45"/>
  <c r="I12" i="45" s="1"/>
  <c r="H12" i="45"/>
  <c r="F12" i="45"/>
  <c r="A11" i="45"/>
  <c r="I11" i="45" s="1"/>
  <c r="H11" i="45"/>
  <c r="F11" i="45"/>
  <c r="A10" i="45"/>
  <c r="I10" i="45" s="1"/>
  <c r="H10" i="45"/>
  <c r="F10" i="45"/>
  <c r="A9" i="45"/>
  <c r="I9" i="45" s="1"/>
  <c r="H9" i="45"/>
  <c r="F9" i="45"/>
  <c r="A8" i="45"/>
  <c r="I8" i="45" s="1"/>
  <c r="H8" i="45"/>
  <c r="F8" i="45"/>
  <c r="A7" i="45"/>
  <c r="I7" i="45" s="1"/>
  <c r="H7" i="45"/>
  <c r="F7" i="45"/>
  <c r="A6" i="45"/>
  <c r="I6" i="45" s="1"/>
  <c r="H6" i="45"/>
  <c r="F6" i="45"/>
  <c r="A5" i="45"/>
  <c r="I5" i="45" s="1"/>
  <c r="H5" i="45"/>
  <c r="F5" i="45"/>
  <c r="U102" i="23"/>
  <c r="H102" i="23"/>
  <c r="H74" i="23"/>
  <c r="B68" i="23"/>
  <c r="B67" i="23"/>
  <c r="B66" i="23"/>
  <c r="B65" i="23"/>
  <c r="B64" i="23"/>
  <c r="B63" i="23"/>
  <c r="B62" i="23"/>
  <c r="B61" i="23"/>
  <c r="B60" i="23"/>
  <c r="B59" i="23"/>
  <c r="X37" i="23"/>
  <c r="B34" i="23"/>
  <c r="B33" i="23"/>
  <c r="B32" i="23"/>
  <c r="B31" i="23"/>
  <c r="B30" i="23"/>
  <c r="B29" i="23"/>
  <c r="B28" i="23"/>
  <c r="B27" i="23"/>
  <c r="B26" i="23"/>
  <c r="B25" i="23"/>
  <c r="E1016" i="30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1" i="30"/>
  <c r="E990" i="30"/>
  <c r="E989" i="30"/>
  <c r="E988" i="30"/>
  <c r="E987" i="30"/>
  <c r="E986" i="30"/>
  <c r="E985" i="30"/>
  <c r="E984" i="30"/>
  <c r="E983" i="30"/>
  <c r="E982" i="30"/>
  <c r="E981" i="30"/>
  <c r="E980" i="30"/>
  <c r="E979" i="30"/>
  <c r="E978" i="30"/>
  <c r="E976" i="30"/>
  <c r="E975" i="30"/>
  <c r="E974" i="30"/>
  <c r="E973" i="30"/>
  <c r="E972" i="30"/>
  <c r="E966" i="30"/>
  <c r="E965" i="30"/>
  <c r="E964" i="30"/>
  <c r="E963" i="30"/>
  <c r="E962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E788" i="30"/>
  <c r="E787" i="30"/>
  <c r="E786" i="30"/>
  <c r="E785" i="30"/>
  <c r="E784" i="30"/>
  <c r="E783" i="30"/>
  <c r="E782" i="30"/>
  <c r="E781" i="30"/>
  <c r="E780" i="30"/>
  <c r="E779" i="30"/>
  <c r="E778" i="30"/>
  <c r="E777" i="30"/>
  <c r="E776" i="30"/>
  <c r="Q775" i="30"/>
  <c r="E775" i="30"/>
  <c r="Q774" i="30"/>
  <c r="E774" i="30"/>
  <c r="Q773" i="30"/>
  <c r="E773" i="30"/>
  <c r="Q772" i="30"/>
  <c r="E772" i="30"/>
  <c r="Q771" i="30"/>
  <c r="E771" i="30"/>
  <c r="Q770" i="30"/>
  <c r="E770" i="30"/>
  <c r="Q769" i="30"/>
  <c r="E769" i="30"/>
  <c r="Q768" i="30"/>
  <c r="E768" i="30"/>
  <c r="Q767" i="30"/>
  <c r="E767" i="30"/>
  <c r="Q766" i="30"/>
  <c r="E766" i="30"/>
  <c r="Q765" i="30"/>
  <c r="E765" i="30"/>
  <c r="Q764" i="30"/>
  <c r="E764" i="30"/>
  <c r="Q763" i="30"/>
  <c r="E763" i="30"/>
  <c r="Q762" i="30"/>
  <c r="E762" i="30"/>
  <c r="Q761" i="30"/>
  <c r="E761" i="30"/>
  <c r="Q760" i="30"/>
  <c r="E760" i="30"/>
  <c r="Q759" i="30"/>
  <c r="E759" i="30"/>
  <c r="Q758" i="30"/>
  <c r="E758" i="30"/>
  <c r="Q757" i="30"/>
  <c r="E757" i="30"/>
  <c r="Q756" i="30"/>
  <c r="E756" i="30"/>
  <c r="Q755" i="30"/>
  <c r="E755" i="30"/>
  <c r="Q754" i="30"/>
  <c r="E754" i="30"/>
  <c r="Q753" i="30"/>
  <c r="E753" i="30"/>
  <c r="Q752" i="30"/>
  <c r="E752" i="30"/>
  <c r="Q751" i="30"/>
  <c r="E751" i="30"/>
  <c r="Q750" i="30"/>
  <c r="E750" i="30"/>
  <c r="Q749" i="30"/>
  <c r="E749" i="30"/>
  <c r="Q748" i="30"/>
  <c r="E748" i="30"/>
  <c r="Q747" i="30"/>
  <c r="E747" i="30"/>
  <c r="Q746" i="30"/>
  <c r="E746" i="30"/>
  <c r="Q745" i="30"/>
  <c r="E745" i="30"/>
  <c r="Q744" i="30"/>
  <c r="E744" i="30"/>
  <c r="Q743" i="30"/>
  <c r="E743" i="30"/>
  <c r="Q742" i="30"/>
  <c r="E742" i="30"/>
  <c r="Q741" i="30"/>
  <c r="E741" i="30"/>
  <c r="Q740" i="30"/>
  <c r="E740" i="30"/>
  <c r="Q739" i="30"/>
  <c r="E739" i="30"/>
  <c r="Q738" i="30"/>
  <c r="E738" i="30"/>
  <c r="Q737" i="30"/>
  <c r="E737" i="30"/>
  <c r="Q736" i="30"/>
  <c r="E736" i="30"/>
  <c r="Q735" i="30"/>
  <c r="E735" i="30"/>
  <c r="Q734" i="30"/>
  <c r="E734" i="30"/>
  <c r="Q733" i="30"/>
  <c r="E733" i="30"/>
  <c r="Q732" i="30"/>
  <c r="E732" i="30"/>
  <c r="Q731" i="30"/>
  <c r="E731" i="30"/>
  <c r="Q730" i="30"/>
  <c r="E730" i="30"/>
  <c r="Q729" i="30"/>
  <c r="E729" i="30"/>
  <c r="Q728" i="30"/>
  <c r="E728" i="30"/>
  <c r="Q727" i="30"/>
  <c r="E727" i="30"/>
  <c r="E726" i="30"/>
  <c r="Q725" i="30"/>
  <c r="E725" i="30"/>
  <c r="Q724" i="30"/>
  <c r="E724" i="30"/>
  <c r="Q723" i="30"/>
  <c r="E723" i="30"/>
  <c r="Q722" i="30"/>
  <c r="E722" i="30"/>
  <c r="Q721" i="30"/>
  <c r="E721" i="30"/>
  <c r="Q720" i="30"/>
  <c r="E720" i="30"/>
  <c r="Q719" i="30"/>
  <c r="E719" i="30"/>
  <c r="Q718" i="30"/>
  <c r="E718" i="30"/>
  <c r="Q717" i="30"/>
  <c r="E717" i="30"/>
  <c r="E716" i="30"/>
  <c r="E715" i="30"/>
  <c r="E714" i="30"/>
  <c r="E713" i="30"/>
  <c r="Q712" i="30"/>
  <c r="E712" i="30"/>
  <c r="Q711" i="30"/>
  <c r="E711" i="30"/>
  <c r="Q710" i="30"/>
  <c r="E710" i="30"/>
  <c r="Q709" i="30"/>
  <c r="E709" i="30"/>
  <c r="Q708" i="30"/>
  <c r="E708" i="30"/>
  <c r="E707" i="30"/>
  <c r="E706" i="30"/>
  <c r="E705" i="30"/>
  <c r="Q704" i="30"/>
  <c r="E704" i="30"/>
  <c r="Q703" i="30"/>
  <c r="E703" i="30"/>
  <c r="Q702" i="30"/>
  <c r="E702" i="30"/>
  <c r="Q701" i="30"/>
  <c r="E701" i="30"/>
  <c r="Q700" i="30"/>
  <c r="E700" i="30"/>
  <c r="Q699" i="30"/>
  <c r="E699" i="30"/>
  <c r="Q698" i="30"/>
  <c r="E698" i="30"/>
  <c r="Q697" i="30"/>
  <c r="E697" i="30"/>
  <c r="Q696" i="30"/>
  <c r="E696" i="30"/>
  <c r="Q695" i="30"/>
  <c r="E695" i="30"/>
  <c r="Q694" i="30"/>
  <c r="E694" i="30"/>
  <c r="Q693" i="30"/>
  <c r="E693" i="30"/>
  <c r="Q692" i="30"/>
  <c r="E692" i="30"/>
  <c r="Q691" i="30"/>
  <c r="E691" i="30"/>
  <c r="Q690" i="30"/>
  <c r="E690" i="30"/>
  <c r="Q689" i="30"/>
  <c r="E689" i="30"/>
  <c r="Q688" i="30"/>
  <c r="E688" i="30"/>
  <c r="Q687" i="30"/>
  <c r="E687" i="30"/>
  <c r="Q686" i="30"/>
  <c r="E686" i="30"/>
  <c r="Q685" i="30"/>
  <c r="E685" i="30"/>
  <c r="Q684" i="30"/>
  <c r="E684" i="30"/>
  <c r="Q683" i="30"/>
  <c r="E683" i="30"/>
  <c r="Q682" i="30"/>
  <c r="E682" i="30"/>
  <c r="Q681" i="30"/>
  <c r="E681" i="30"/>
  <c r="Q680" i="30"/>
  <c r="E680" i="30"/>
  <c r="Q679" i="30"/>
  <c r="E679" i="30"/>
  <c r="Q678" i="30"/>
  <c r="E678" i="30"/>
  <c r="Q677" i="30"/>
  <c r="E677" i="30"/>
  <c r="Q676" i="30"/>
  <c r="E676" i="30"/>
  <c r="Q675" i="30"/>
  <c r="E675" i="30"/>
  <c r="Q674" i="30"/>
  <c r="E674" i="30"/>
  <c r="Q673" i="30"/>
  <c r="E673" i="30"/>
  <c r="Q672" i="30"/>
  <c r="E672" i="30"/>
  <c r="Q671" i="30"/>
  <c r="E671" i="30"/>
  <c r="Q670" i="30"/>
  <c r="E670" i="30"/>
  <c r="Q669" i="30"/>
  <c r="E669" i="30"/>
  <c r="Q668" i="30"/>
  <c r="E668" i="30"/>
  <c r="Q667" i="30"/>
  <c r="E667" i="30"/>
  <c r="Q666" i="30"/>
  <c r="E666" i="30"/>
  <c r="Q665" i="30"/>
  <c r="E665" i="30"/>
  <c r="Q664" i="30"/>
  <c r="E664" i="30"/>
  <c r="Q663" i="30"/>
  <c r="E663" i="30"/>
  <c r="Q662" i="30"/>
  <c r="E662" i="30"/>
  <c r="Q661" i="30"/>
  <c r="E661" i="30"/>
  <c r="Q660" i="30"/>
  <c r="E660" i="30"/>
  <c r="Q659" i="30"/>
  <c r="E659" i="30"/>
  <c r="Q658" i="30"/>
  <c r="E658" i="30"/>
  <c r="Q657" i="30"/>
  <c r="E657" i="30"/>
  <c r="Q656" i="30"/>
  <c r="E656" i="30"/>
  <c r="Q655" i="30"/>
  <c r="E655" i="30"/>
  <c r="Q654" i="30"/>
  <c r="E654" i="30"/>
  <c r="Q653" i="30"/>
  <c r="E653" i="30"/>
  <c r="Q652" i="30"/>
  <c r="E652" i="30"/>
  <c r="Q651" i="30"/>
  <c r="E651" i="30"/>
  <c r="Q650" i="30"/>
  <c r="E650" i="30"/>
  <c r="Q649" i="30"/>
  <c r="E649" i="30"/>
  <c r="Q648" i="30"/>
  <c r="E648" i="30"/>
  <c r="Q647" i="30"/>
  <c r="E647" i="30"/>
  <c r="Q646" i="30"/>
  <c r="E646" i="30"/>
  <c r="Q645" i="30"/>
  <c r="E645" i="30"/>
  <c r="Q644" i="30"/>
  <c r="E644" i="30"/>
  <c r="Q643" i="30"/>
  <c r="E643" i="30"/>
  <c r="Q642" i="30"/>
  <c r="E642" i="30"/>
  <c r="Q641" i="30"/>
  <c r="E641" i="30"/>
  <c r="Q640" i="30"/>
  <c r="E640" i="30"/>
  <c r="Q639" i="30"/>
  <c r="E639" i="30"/>
  <c r="Q638" i="30"/>
  <c r="E638" i="30"/>
  <c r="Q637" i="30"/>
  <c r="E637" i="30"/>
  <c r="Q636" i="30"/>
  <c r="E636" i="30"/>
  <c r="Q635" i="30"/>
  <c r="E635" i="30"/>
  <c r="Q634" i="30"/>
  <c r="E634" i="30"/>
  <c r="Q633" i="30"/>
  <c r="E633" i="30"/>
  <c r="Q632" i="30"/>
  <c r="E632" i="30"/>
  <c r="Q631" i="30"/>
  <c r="E631" i="30"/>
  <c r="Q630" i="30"/>
  <c r="E630" i="30"/>
  <c r="Q629" i="30"/>
  <c r="E629" i="30"/>
  <c r="Q628" i="30"/>
  <c r="E628" i="30"/>
  <c r="Q627" i="30"/>
  <c r="E627" i="30"/>
  <c r="Q626" i="30"/>
  <c r="E626" i="30"/>
  <c r="Q625" i="30"/>
  <c r="E625" i="30"/>
  <c r="Q624" i="30"/>
  <c r="E624" i="30"/>
  <c r="Q623" i="30"/>
  <c r="E623" i="30"/>
  <c r="Q622" i="30"/>
  <c r="E622" i="30"/>
  <c r="Q621" i="30"/>
  <c r="E621" i="30"/>
  <c r="Q620" i="30"/>
  <c r="E620" i="30"/>
  <c r="Q619" i="30"/>
  <c r="E619" i="30"/>
  <c r="Q618" i="30"/>
  <c r="E618" i="30"/>
  <c r="Q617" i="30"/>
  <c r="E617" i="30"/>
  <c r="Q616" i="30"/>
  <c r="E616" i="30"/>
  <c r="Q615" i="30"/>
  <c r="E615" i="30"/>
  <c r="Q614" i="30"/>
  <c r="E614" i="30"/>
  <c r="Q613" i="30"/>
  <c r="E613" i="30"/>
  <c r="Q612" i="30"/>
  <c r="E612" i="30"/>
  <c r="Q611" i="30"/>
  <c r="E611" i="30"/>
  <c r="Q610" i="30"/>
  <c r="E610" i="30"/>
  <c r="Q609" i="30"/>
  <c r="E609" i="30"/>
  <c r="Q608" i="30"/>
  <c r="E608" i="30"/>
  <c r="Q607" i="30"/>
  <c r="E607" i="30"/>
  <c r="Q606" i="30"/>
  <c r="E606" i="30"/>
  <c r="Q605" i="30"/>
  <c r="E605" i="30"/>
  <c r="Q604" i="30"/>
  <c r="E604" i="30"/>
  <c r="Q603" i="30"/>
  <c r="E603" i="30"/>
  <c r="Q602" i="30"/>
  <c r="E602" i="30"/>
  <c r="Q601" i="30"/>
  <c r="E601" i="30"/>
  <c r="Q600" i="30"/>
  <c r="E600" i="30"/>
  <c r="Q599" i="30"/>
  <c r="E599" i="30"/>
  <c r="Q598" i="30"/>
  <c r="E598" i="30"/>
  <c r="Q597" i="30"/>
  <c r="E597" i="30"/>
  <c r="Q596" i="30"/>
  <c r="E596" i="30"/>
  <c r="Q595" i="30"/>
  <c r="E595" i="30"/>
  <c r="Q594" i="30"/>
  <c r="E594" i="30"/>
  <c r="Q593" i="30"/>
  <c r="E593" i="30"/>
  <c r="Q592" i="30"/>
  <c r="E592" i="30"/>
  <c r="Q591" i="30"/>
  <c r="E591" i="30"/>
  <c r="Q590" i="30"/>
  <c r="E590" i="30"/>
  <c r="Q589" i="30"/>
  <c r="E589" i="30"/>
  <c r="Q588" i="30"/>
  <c r="E588" i="30"/>
  <c r="Q587" i="30"/>
  <c r="E587" i="30"/>
  <c r="Q586" i="30"/>
  <c r="E586" i="30"/>
  <c r="Q585" i="30"/>
  <c r="E585" i="30"/>
  <c r="Q584" i="30"/>
  <c r="E584" i="30"/>
  <c r="Q583" i="30"/>
  <c r="E583" i="30"/>
  <c r="E582" i="30"/>
  <c r="E581" i="30"/>
  <c r="Q580" i="30"/>
  <c r="E580" i="30"/>
  <c r="Q579" i="30"/>
  <c r="E579" i="30"/>
  <c r="Q578" i="30"/>
  <c r="E578" i="30"/>
  <c r="Q577" i="30"/>
  <c r="E577" i="30"/>
  <c r="Q576" i="30"/>
  <c r="E576" i="30"/>
  <c r="Q575" i="30"/>
  <c r="E575" i="30"/>
  <c r="Q574" i="30"/>
  <c r="E574" i="30"/>
  <c r="Q573" i="30"/>
  <c r="E573" i="30"/>
  <c r="Q572" i="30"/>
  <c r="E572" i="30"/>
  <c r="Q571" i="30"/>
  <c r="E571" i="30"/>
  <c r="Q570" i="30"/>
  <c r="E570" i="30"/>
  <c r="Q569" i="30"/>
  <c r="E569" i="30"/>
  <c r="Q568" i="30"/>
  <c r="E568" i="30"/>
  <c r="Q567" i="30"/>
  <c r="E567" i="30"/>
  <c r="Q566" i="30"/>
  <c r="E566" i="30"/>
  <c r="Q565" i="30"/>
  <c r="E565" i="30"/>
  <c r="Q564" i="30"/>
  <c r="E564" i="30"/>
  <c r="Q563" i="30"/>
  <c r="E563" i="30"/>
  <c r="Q562" i="30"/>
  <c r="E562" i="30"/>
  <c r="Q561" i="30"/>
  <c r="E561" i="30"/>
  <c r="Q560" i="30"/>
  <c r="E560" i="30"/>
  <c r="Q559" i="30"/>
  <c r="E559" i="30"/>
  <c r="Q558" i="30"/>
  <c r="E558" i="30"/>
  <c r="Q557" i="30"/>
  <c r="E557" i="30"/>
  <c r="Q556" i="30"/>
  <c r="E556" i="30"/>
  <c r="Q555" i="30"/>
  <c r="E555" i="30"/>
  <c r="Q554" i="30"/>
  <c r="E554" i="30"/>
  <c r="Q553" i="30"/>
  <c r="E553" i="30"/>
  <c r="Q552" i="30"/>
  <c r="E552" i="30"/>
  <c r="Q551" i="30"/>
  <c r="E551" i="30"/>
  <c r="Q550" i="30"/>
  <c r="E550" i="30"/>
  <c r="Q549" i="30"/>
  <c r="E549" i="30"/>
  <c r="Q548" i="30"/>
  <c r="E548" i="30"/>
  <c r="Q547" i="30"/>
  <c r="E547" i="30"/>
  <c r="Q546" i="30"/>
  <c r="E546" i="30"/>
  <c r="Q545" i="30"/>
  <c r="E545" i="30"/>
  <c r="Q544" i="30"/>
  <c r="E544" i="30"/>
  <c r="Q543" i="30"/>
  <c r="E543" i="30"/>
  <c r="Q542" i="30"/>
  <c r="E542" i="30"/>
  <c r="Q541" i="30"/>
  <c r="E541" i="30"/>
  <c r="Q540" i="30"/>
  <c r="E540" i="30"/>
  <c r="Q539" i="30"/>
  <c r="E539" i="30"/>
  <c r="Q538" i="30"/>
  <c r="E538" i="30"/>
  <c r="Q537" i="30"/>
  <c r="E537" i="30"/>
  <c r="Q536" i="30"/>
  <c r="E536" i="30"/>
  <c r="Q535" i="30"/>
  <c r="E535" i="30"/>
  <c r="Q534" i="30"/>
  <c r="E534" i="30"/>
  <c r="Q533" i="30"/>
  <c r="E533" i="30"/>
  <c r="Q532" i="30"/>
  <c r="E532" i="30"/>
  <c r="Q531" i="30"/>
  <c r="E531" i="30"/>
  <c r="Q530" i="30"/>
  <c r="E530" i="30"/>
  <c r="Q529" i="30"/>
  <c r="E529" i="30"/>
  <c r="Q528" i="30"/>
  <c r="E528" i="30"/>
  <c r="Q527" i="30"/>
  <c r="E527" i="30"/>
  <c r="Q526" i="30"/>
  <c r="E526" i="30"/>
  <c r="Q525" i="30"/>
  <c r="E525" i="30"/>
  <c r="Q524" i="30"/>
  <c r="E524" i="30"/>
  <c r="Q523" i="30"/>
  <c r="E523" i="30"/>
  <c r="Q522" i="30"/>
  <c r="E522" i="30"/>
  <c r="Q521" i="30"/>
  <c r="E521" i="30"/>
  <c r="Q520" i="30"/>
  <c r="E520" i="30"/>
  <c r="Q519" i="30"/>
  <c r="E519" i="30"/>
  <c r="Q518" i="30"/>
  <c r="E518" i="30"/>
  <c r="Q517" i="30"/>
  <c r="E517" i="30"/>
  <c r="Q516" i="30"/>
  <c r="E516" i="30"/>
  <c r="Q515" i="30"/>
  <c r="E515" i="30"/>
  <c r="Q514" i="30"/>
  <c r="E514" i="30"/>
  <c r="Q513" i="30"/>
  <c r="E513" i="30"/>
  <c r="Q512" i="30"/>
  <c r="E512" i="30"/>
  <c r="Q511" i="30"/>
  <c r="E511" i="30"/>
  <c r="Q510" i="30"/>
  <c r="E510" i="30"/>
  <c r="Q509" i="30"/>
  <c r="E509" i="30"/>
  <c r="Q508" i="30"/>
  <c r="E508" i="30"/>
  <c r="Q507" i="30"/>
  <c r="E507" i="30"/>
  <c r="Q506" i="30"/>
  <c r="E506" i="30"/>
  <c r="Q505" i="30"/>
  <c r="E505" i="30"/>
  <c r="Q504" i="30"/>
  <c r="E504" i="30"/>
  <c r="Q503" i="30"/>
  <c r="E503" i="30"/>
  <c r="Q502" i="30"/>
  <c r="E502" i="30"/>
  <c r="Q501" i="30"/>
  <c r="E501" i="30"/>
  <c r="Q500" i="30"/>
  <c r="E500" i="30"/>
  <c r="Q499" i="30"/>
  <c r="E499" i="30"/>
  <c r="Q498" i="30"/>
  <c r="E498" i="30"/>
  <c r="Q497" i="30"/>
  <c r="E497" i="30"/>
  <c r="Q496" i="30"/>
  <c r="E496" i="30"/>
  <c r="Q495" i="30"/>
  <c r="E495" i="30"/>
  <c r="Q494" i="30"/>
  <c r="E494" i="30"/>
  <c r="Q493" i="30"/>
  <c r="E493" i="30"/>
  <c r="Q492" i="30"/>
  <c r="E492" i="30"/>
  <c r="Q491" i="30"/>
  <c r="E491" i="30"/>
  <c r="Q490" i="30"/>
  <c r="E490" i="30"/>
  <c r="Q489" i="30"/>
  <c r="E489" i="30"/>
  <c r="Q488" i="30"/>
  <c r="E488" i="30"/>
  <c r="Q487" i="30"/>
  <c r="E487" i="30"/>
  <c r="Q486" i="30"/>
  <c r="E486" i="30"/>
  <c r="Q485" i="30"/>
  <c r="E485" i="30"/>
  <c r="Q484" i="30"/>
  <c r="E484" i="30"/>
  <c r="Q483" i="30"/>
  <c r="E483" i="30"/>
  <c r="Q482" i="30"/>
  <c r="E482" i="30"/>
  <c r="Q481" i="30"/>
  <c r="E481" i="30"/>
  <c r="Q480" i="30"/>
  <c r="E480" i="30"/>
  <c r="Q479" i="30"/>
  <c r="E479" i="30"/>
  <c r="Q478" i="30"/>
  <c r="E478" i="30"/>
  <c r="Q477" i="30"/>
  <c r="E477" i="30"/>
  <c r="Q476" i="30"/>
  <c r="E476" i="30"/>
  <c r="Q475" i="30"/>
  <c r="E475" i="30"/>
  <c r="Q474" i="30"/>
  <c r="E474" i="30"/>
  <c r="Q473" i="30"/>
  <c r="E473" i="30"/>
  <c r="Q472" i="30"/>
  <c r="E472" i="30"/>
  <c r="Q471" i="30"/>
  <c r="E471" i="30"/>
  <c r="Q470" i="30"/>
  <c r="E470" i="30"/>
  <c r="Q469" i="30"/>
  <c r="E469" i="30"/>
  <c r="Q468" i="30"/>
  <c r="E468" i="30"/>
  <c r="Q467" i="30"/>
  <c r="E467" i="30"/>
  <c r="Q466" i="30"/>
  <c r="E466" i="30"/>
  <c r="Q465" i="30"/>
  <c r="E465" i="30"/>
  <c r="Q464" i="30"/>
  <c r="E464" i="30"/>
  <c r="Q463" i="30"/>
  <c r="E463" i="30"/>
  <c r="Q462" i="30"/>
  <c r="E462" i="30"/>
  <c r="Q461" i="30"/>
  <c r="E461" i="30"/>
  <c r="Q460" i="30"/>
  <c r="E460" i="30"/>
  <c r="Q459" i="30"/>
  <c r="E459" i="30"/>
  <c r="Q458" i="30"/>
  <c r="E458" i="30"/>
  <c r="Q457" i="30"/>
  <c r="E457" i="30"/>
  <c r="Q456" i="30"/>
  <c r="E456" i="30"/>
  <c r="Q455" i="30"/>
  <c r="E455" i="30"/>
  <c r="Q454" i="30"/>
  <c r="E454" i="30"/>
  <c r="Q453" i="30"/>
  <c r="E453" i="30"/>
  <c r="Q452" i="30"/>
  <c r="E452" i="30"/>
  <c r="Q451" i="30"/>
  <c r="E451" i="30"/>
  <c r="Q450" i="30"/>
  <c r="E450" i="30"/>
  <c r="Q449" i="30"/>
  <c r="E449" i="30"/>
  <c r="Q448" i="30"/>
  <c r="E448" i="30"/>
  <c r="Q447" i="30"/>
  <c r="E447" i="30"/>
  <c r="Q446" i="30"/>
  <c r="E446" i="30"/>
  <c r="Q445" i="30"/>
  <c r="E445" i="30"/>
  <c r="Q444" i="30"/>
  <c r="E444" i="30"/>
  <c r="Q443" i="30"/>
  <c r="E443" i="30"/>
  <c r="Q442" i="30"/>
  <c r="E442" i="30"/>
  <c r="Q441" i="30"/>
  <c r="E441" i="30"/>
  <c r="Q440" i="30"/>
  <c r="E440" i="30"/>
  <c r="Q439" i="30"/>
  <c r="E439" i="30"/>
  <c r="Q438" i="30"/>
  <c r="E438" i="30"/>
  <c r="Q437" i="30"/>
  <c r="E437" i="30"/>
  <c r="Q436" i="30"/>
  <c r="E436" i="30"/>
  <c r="Q435" i="30"/>
  <c r="E435" i="30"/>
  <c r="Q434" i="30"/>
  <c r="E434" i="30"/>
  <c r="Q433" i="30"/>
  <c r="E433" i="30"/>
  <c r="Q432" i="30"/>
  <c r="E432" i="30"/>
  <c r="Q431" i="30"/>
  <c r="E431" i="30"/>
  <c r="Q430" i="30"/>
  <c r="E430" i="30"/>
  <c r="Q429" i="30"/>
  <c r="E429" i="30"/>
  <c r="Q428" i="30"/>
  <c r="E428" i="30"/>
  <c r="Q427" i="30"/>
  <c r="E427" i="30"/>
  <c r="Q426" i="30"/>
  <c r="E426" i="30"/>
  <c r="Q425" i="30"/>
  <c r="E425" i="30"/>
  <c r="Q424" i="30"/>
  <c r="E424" i="30"/>
  <c r="Q423" i="30"/>
  <c r="E423" i="30"/>
  <c r="Q422" i="30"/>
  <c r="E422" i="30"/>
  <c r="Q421" i="30"/>
  <c r="E421" i="30"/>
  <c r="Q420" i="30"/>
  <c r="E420" i="30"/>
  <c r="Q419" i="30"/>
  <c r="E419" i="30"/>
  <c r="Q418" i="30"/>
  <c r="E418" i="30"/>
  <c r="Q417" i="30"/>
  <c r="E417" i="30"/>
  <c r="Q416" i="30"/>
  <c r="E416" i="30"/>
  <c r="Q415" i="30"/>
  <c r="E415" i="30"/>
  <c r="Q414" i="30"/>
  <c r="E414" i="30"/>
  <c r="Q413" i="30"/>
  <c r="E413" i="30"/>
  <c r="Q412" i="30"/>
  <c r="E412" i="30"/>
  <c r="Q411" i="30"/>
  <c r="E411" i="30"/>
  <c r="Q410" i="30"/>
  <c r="E410" i="30"/>
  <c r="Q409" i="30"/>
  <c r="E409" i="30"/>
  <c r="Q408" i="30"/>
  <c r="E408" i="30"/>
  <c r="Q407" i="30"/>
  <c r="E407" i="30"/>
  <c r="Q406" i="30"/>
  <c r="E406" i="30"/>
  <c r="Q405" i="30"/>
  <c r="E405" i="30"/>
  <c r="Q404" i="30"/>
  <c r="E404" i="30"/>
  <c r="Q403" i="30"/>
  <c r="E403" i="30"/>
  <c r="Q402" i="30"/>
  <c r="E402" i="30"/>
  <c r="Q401" i="30"/>
  <c r="E401" i="30"/>
  <c r="Q400" i="30"/>
  <c r="E400" i="30"/>
  <c r="Q399" i="30"/>
  <c r="E399" i="30"/>
  <c r="Q398" i="30"/>
  <c r="E398" i="30"/>
  <c r="Q397" i="30"/>
  <c r="E397" i="30"/>
  <c r="Q396" i="30"/>
  <c r="E396" i="30"/>
  <c r="Q395" i="30"/>
  <c r="E395" i="30"/>
  <c r="Q394" i="30"/>
  <c r="E394" i="30"/>
  <c r="Q393" i="30"/>
  <c r="E393" i="30"/>
  <c r="Q392" i="30"/>
  <c r="E392" i="30"/>
  <c r="Q391" i="30"/>
  <c r="E391" i="30"/>
  <c r="Q390" i="30"/>
  <c r="E390" i="30"/>
  <c r="Q389" i="30"/>
  <c r="E389" i="30"/>
  <c r="Q388" i="30"/>
  <c r="E388" i="30"/>
  <c r="Q387" i="30"/>
  <c r="E387" i="30"/>
  <c r="Q386" i="30"/>
  <c r="E386" i="30"/>
  <c r="Q385" i="30"/>
  <c r="E385" i="30"/>
  <c r="Q384" i="30"/>
  <c r="E384" i="30"/>
  <c r="Q383" i="30"/>
  <c r="E383" i="30"/>
  <c r="Q382" i="30"/>
  <c r="E382" i="30"/>
  <c r="Q381" i="30"/>
  <c r="E381" i="30"/>
  <c r="Q380" i="30"/>
  <c r="E380" i="30"/>
  <c r="Q379" i="30"/>
  <c r="E379" i="30"/>
  <c r="Q378" i="30"/>
  <c r="E378" i="30"/>
  <c r="Q377" i="30"/>
  <c r="E377" i="30"/>
  <c r="Q376" i="30"/>
  <c r="E376" i="30"/>
  <c r="Q375" i="30"/>
  <c r="E375" i="30"/>
  <c r="Q374" i="30"/>
  <c r="E374" i="30"/>
  <c r="Q373" i="30"/>
  <c r="E373" i="30"/>
  <c r="Q372" i="30"/>
  <c r="E372" i="30"/>
  <c r="Q371" i="30"/>
  <c r="E371" i="30"/>
  <c r="Q370" i="30"/>
  <c r="E370" i="30"/>
  <c r="Q369" i="30"/>
  <c r="E369" i="30"/>
  <c r="Q368" i="30"/>
  <c r="E368" i="30"/>
  <c r="Q367" i="30"/>
  <c r="E367" i="30"/>
  <c r="Q366" i="30"/>
  <c r="E366" i="30"/>
  <c r="Q365" i="30"/>
  <c r="E365" i="30"/>
  <c r="Q364" i="30"/>
  <c r="E364" i="30"/>
  <c r="Q363" i="30"/>
  <c r="E363" i="30"/>
  <c r="Q362" i="30"/>
  <c r="E362" i="30"/>
  <c r="Q361" i="30"/>
  <c r="E361" i="30"/>
  <c r="Q360" i="30"/>
  <c r="E360" i="30"/>
  <c r="Q359" i="30"/>
  <c r="E359" i="30"/>
  <c r="Q358" i="30"/>
  <c r="E358" i="30"/>
  <c r="Q357" i="30"/>
  <c r="E357" i="30"/>
  <c r="Q356" i="30"/>
  <c r="E356" i="30"/>
  <c r="Q355" i="30"/>
  <c r="E355" i="30"/>
  <c r="Q354" i="30"/>
  <c r="E354" i="30"/>
  <c r="Q353" i="30"/>
  <c r="E353" i="30"/>
  <c r="Q352" i="30"/>
  <c r="E352" i="30"/>
  <c r="Q351" i="30"/>
  <c r="E351" i="30"/>
  <c r="Q350" i="30"/>
  <c r="E350" i="30"/>
  <c r="Q349" i="30"/>
  <c r="E349" i="30"/>
  <c r="Q348" i="30"/>
  <c r="E348" i="30"/>
  <c r="Q347" i="30"/>
  <c r="E347" i="30"/>
  <c r="Q346" i="30"/>
  <c r="E346" i="30"/>
  <c r="Q345" i="30"/>
  <c r="E345" i="30"/>
  <c r="Q344" i="30"/>
  <c r="E344" i="30"/>
  <c r="Q343" i="30"/>
  <c r="E343" i="30"/>
  <c r="Q342" i="30"/>
  <c r="E342" i="30"/>
  <c r="Q341" i="30"/>
  <c r="E341" i="30"/>
  <c r="Q340" i="30"/>
  <c r="E340" i="30"/>
  <c r="Q339" i="30"/>
  <c r="E339" i="30"/>
  <c r="Q338" i="30"/>
  <c r="E338" i="30"/>
  <c r="Q337" i="30"/>
  <c r="E337" i="30"/>
  <c r="Q336" i="30"/>
  <c r="E336" i="30"/>
  <c r="Q335" i="30"/>
  <c r="E335" i="30"/>
  <c r="Q334" i="30"/>
  <c r="E334" i="30"/>
  <c r="Q333" i="30"/>
  <c r="E333" i="30"/>
  <c r="Q332" i="30"/>
  <c r="E332" i="30"/>
  <c r="Q331" i="30"/>
  <c r="E331" i="30"/>
  <c r="Q330" i="30"/>
  <c r="E330" i="30"/>
  <c r="Q329" i="30"/>
  <c r="E329" i="30"/>
  <c r="Q328" i="30"/>
  <c r="E328" i="30"/>
  <c r="Q327" i="30"/>
  <c r="E327" i="30"/>
  <c r="Q326" i="30"/>
  <c r="E326" i="30"/>
  <c r="Q325" i="30"/>
  <c r="E325" i="30"/>
  <c r="Q324" i="30"/>
  <c r="E324" i="30"/>
  <c r="Q323" i="30"/>
  <c r="E323" i="30"/>
  <c r="Q322" i="30"/>
  <c r="E322" i="30"/>
  <c r="Q321" i="30"/>
  <c r="E321" i="30"/>
  <c r="Q320" i="30"/>
  <c r="E320" i="30"/>
  <c r="Q319" i="30"/>
  <c r="E319" i="30"/>
  <c r="Q318" i="30"/>
  <c r="E318" i="30"/>
  <c r="Q317" i="30"/>
  <c r="E317" i="30"/>
  <c r="Q316" i="30"/>
  <c r="E316" i="30"/>
  <c r="Q315" i="30"/>
  <c r="E315" i="30"/>
  <c r="Q314" i="30"/>
  <c r="E314" i="30"/>
  <c r="Q313" i="30"/>
  <c r="E313" i="30"/>
  <c r="Q312" i="30"/>
  <c r="E312" i="30"/>
  <c r="Q311" i="30"/>
  <c r="E311" i="30"/>
  <c r="Q310" i="30"/>
  <c r="E310" i="30"/>
  <c r="Q309" i="30"/>
  <c r="E309" i="30"/>
  <c r="Q308" i="30"/>
  <c r="E308" i="30"/>
  <c r="Q307" i="30"/>
  <c r="E307" i="30"/>
  <c r="Q306" i="30"/>
  <c r="E306" i="30"/>
  <c r="Q305" i="30"/>
  <c r="E305" i="30"/>
  <c r="Q304" i="30"/>
  <c r="E304" i="30"/>
  <c r="Q303" i="30"/>
  <c r="E303" i="30"/>
  <c r="BG57" i="40" s="1"/>
  <c r="Q302" i="30"/>
  <c r="E302" i="30"/>
  <c r="Q301" i="30"/>
  <c r="AC57" i="35" s="1"/>
  <c r="E301" i="30"/>
  <c r="Q300" i="30"/>
  <c r="E300" i="30"/>
  <c r="Q299" i="30"/>
  <c r="E299" i="30"/>
  <c r="Q298" i="30"/>
  <c r="E298" i="30"/>
  <c r="Q297" i="30"/>
  <c r="E297" i="30"/>
  <c r="Q296" i="30"/>
  <c r="E296" i="30"/>
  <c r="Q295" i="30"/>
  <c r="E295" i="30"/>
  <c r="Q294" i="30"/>
  <c r="E294" i="30"/>
  <c r="Q293" i="30"/>
  <c r="E293" i="30"/>
  <c r="Q292" i="30"/>
  <c r="E292" i="30"/>
  <c r="Q291" i="30"/>
  <c r="E291" i="30"/>
  <c r="Q290" i="30"/>
  <c r="E290" i="30"/>
  <c r="Q289" i="30"/>
  <c r="E289" i="30"/>
  <c r="Q288" i="30"/>
  <c r="E288" i="30"/>
  <c r="Q287" i="30"/>
  <c r="E287" i="30"/>
  <c r="Q286" i="30"/>
  <c r="E286" i="30"/>
  <c r="Q285" i="30"/>
  <c r="E285" i="30"/>
  <c r="Q284" i="30"/>
  <c r="E284" i="30"/>
  <c r="Q283" i="30"/>
  <c r="E283" i="30"/>
  <c r="Q282" i="30"/>
  <c r="E282" i="30"/>
  <c r="Q281" i="30"/>
  <c r="E281" i="30"/>
  <c r="Q280" i="30"/>
  <c r="E280" i="30"/>
  <c r="Q279" i="30"/>
  <c r="E279" i="30"/>
  <c r="Q278" i="30"/>
  <c r="E278" i="30"/>
  <c r="Q277" i="30"/>
  <c r="E277" i="30"/>
  <c r="Q276" i="30"/>
  <c r="E276" i="30"/>
  <c r="Q275" i="30"/>
  <c r="E275" i="30"/>
  <c r="Q274" i="30"/>
  <c r="E274" i="30"/>
  <c r="Q273" i="30"/>
  <c r="E273" i="30"/>
  <c r="Q272" i="30"/>
  <c r="E272" i="30"/>
  <c r="Q271" i="30"/>
  <c r="E271" i="30"/>
  <c r="Q270" i="30"/>
  <c r="E270" i="30"/>
  <c r="Q269" i="30"/>
  <c r="E269" i="30"/>
  <c r="Q268" i="30"/>
  <c r="E268" i="30"/>
  <c r="Q267" i="30"/>
  <c r="E267" i="30"/>
  <c r="Q266" i="30"/>
  <c r="E266" i="30"/>
  <c r="Q265" i="30"/>
  <c r="E265" i="30"/>
  <c r="Q264" i="30"/>
  <c r="E264" i="30"/>
  <c r="Q263" i="30"/>
  <c r="E263" i="30"/>
  <c r="Q262" i="30"/>
  <c r="E262" i="30"/>
  <c r="Q261" i="30"/>
  <c r="E261" i="30"/>
  <c r="Q260" i="30"/>
  <c r="E260" i="30"/>
  <c r="Q259" i="30"/>
  <c r="E259" i="30"/>
  <c r="Q258" i="30"/>
  <c r="E258" i="30"/>
  <c r="Q257" i="30"/>
  <c r="E257" i="30"/>
  <c r="Q256" i="30"/>
  <c r="E256" i="30"/>
  <c r="Q255" i="30"/>
  <c r="E255" i="30"/>
  <c r="Q254" i="30"/>
  <c r="E254" i="30"/>
  <c r="Q253" i="30"/>
  <c r="E253" i="30"/>
  <c r="Q252" i="30"/>
  <c r="E252" i="30"/>
  <c r="Q251" i="30"/>
  <c r="E251" i="30"/>
  <c r="Q250" i="30"/>
  <c r="E250" i="30"/>
  <c r="Q249" i="30"/>
  <c r="E249" i="30"/>
  <c r="Q248" i="30"/>
  <c r="E248" i="30"/>
  <c r="Q247" i="30"/>
  <c r="E247" i="30"/>
  <c r="Q246" i="30"/>
  <c r="E246" i="30"/>
  <c r="Q245" i="30"/>
  <c r="E245" i="30"/>
  <c r="Q244" i="30"/>
  <c r="E244" i="30"/>
  <c r="Q243" i="30"/>
  <c r="E243" i="30"/>
  <c r="Q242" i="30"/>
  <c r="E242" i="30"/>
  <c r="Q241" i="30"/>
  <c r="E241" i="30"/>
  <c r="Q240" i="30"/>
  <c r="E240" i="30"/>
  <c r="Q239" i="30"/>
  <c r="E239" i="30"/>
  <c r="Q238" i="30"/>
  <c r="E238" i="30"/>
  <c r="Q237" i="30"/>
  <c r="E237" i="30"/>
  <c r="Q236" i="30"/>
  <c r="E236" i="30"/>
  <c r="Q235" i="30"/>
  <c r="E235" i="30"/>
  <c r="Q234" i="30"/>
  <c r="E234" i="30"/>
  <c r="Q233" i="30"/>
  <c r="E233" i="30"/>
  <c r="Q232" i="30"/>
  <c r="E232" i="30"/>
  <c r="Q231" i="30"/>
  <c r="E231" i="30"/>
  <c r="Q230" i="30"/>
  <c r="E230" i="30"/>
  <c r="Q229" i="30"/>
  <c r="E229" i="30"/>
  <c r="Q228" i="30"/>
  <c r="E228" i="30"/>
  <c r="Q227" i="30"/>
  <c r="E227" i="30"/>
  <c r="Q226" i="30"/>
  <c r="E226" i="30"/>
  <c r="Q225" i="30"/>
  <c r="E225" i="30"/>
  <c r="Q224" i="30"/>
  <c r="E224" i="30"/>
  <c r="Q223" i="30"/>
  <c r="E223" i="30"/>
  <c r="Q222" i="30"/>
  <c r="E222" i="30"/>
  <c r="Q221" i="30"/>
  <c r="E221" i="30"/>
  <c r="Q220" i="30"/>
  <c r="E220" i="30"/>
  <c r="Q219" i="30"/>
  <c r="E219" i="30"/>
  <c r="Q218" i="30"/>
  <c r="E218" i="30"/>
  <c r="Q217" i="30"/>
  <c r="E217" i="30"/>
  <c r="Q216" i="30"/>
  <c r="E216" i="30"/>
  <c r="Q215" i="30"/>
  <c r="E215" i="30"/>
  <c r="Q214" i="30"/>
  <c r="E214" i="30"/>
  <c r="Q213" i="30"/>
  <c r="E213" i="30"/>
  <c r="Q212" i="30"/>
  <c r="E212" i="30"/>
  <c r="Q211" i="30"/>
  <c r="E211" i="30"/>
  <c r="Q210" i="30"/>
  <c r="E210" i="30"/>
  <c r="Q209" i="30"/>
  <c r="E209" i="30"/>
  <c r="Q208" i="30"/>
  <c r="E208" i="30"/>
  <c r="Q207" i="30"/>
  <c r="AC20" i="35" s="1"/>
  <c r="E207" i="30"/>
  <c r="Q206" i="30"/>
  <c r="E206" i="30"/>
  <c r="Q205" i="30"/>
  <c r="E205" i="30"/>
  <c r="Q204" i="30"/>
  <c r="E204" i="30"/>
  <c r="Q203" i="30"/>
  <c r="AC16" i="35" s="1"/>
  <c r="E203" i="30"/>
  <c r="Q202" i="30"/>
  <c r="E202" i="30"/>
  <c r="Q201" i="30"/>
  <c r="E201" i="30"/>
  <c r="Q200" i="30"/>
  <c r="E200" i="30"/>
  <c r="Q199" i="30"/>
  <c r="E199" i="30"/>
  <c r="Q198" i="30"/>
  <c r="E198" i="30"/>
  <c r="Q197" i="30"/>
  <c r="E197" i="30"/>
  <c r="Q196" i="30"/>
  <c r="E196" i="30"/>
  <c r="Q195" i="30"/>
  <c r="E195" i="30"/>
  <c r="Q194" i="30"/>
  <c r="E194" i="30"/>
  <c r="Q193" i="30"/>
  <c r="E193" i="30"/>
  <c r="Q192" i="30"/>
  <c r="E192" i="30"/>
  <c r="Q191" i="30"/>
  <c r="E191" i="30"/>
  <c r="Q190" i="30"/>
  <c r="E190" i="30"/>
  <c r="Q189" i="30"/>
  <c r="E189" i="30"/>
  <c r="Q188" i="30"/>
  <c r="E188" i="30"/>
  <c r="Q187" i="30"/>
  <c r="E187" i="30"/>
  <c r="Q186" i="30"/>
  <c r="E186" i="30"/>
  <c r="Q185" i="30"/>
  <c r="E185" i="30"/>
  <c r="Q184" i="30"/>
  <c r="E184" i="30"/>
  <c r="Q183" i="30"/>
  <c r="E183" i="30"/>
  <c r="Q182" i="30"/>
  <c r="E182" i="30"/>
  <c r="Q181" i="30"/>
  <c r="E181" i="30"/>
  <c r="Q180" i="30"/>
  <c r="E180" i="30"/>
  <c r="Q179" i="30"/>
  <c r="E179" i="30"/>
  <c r="Q178" i="30"/>
  <c r="E178" i="30"/>
  <c r="Q177" i="30"/>
  <c r="E177" i="30"/>
  <c r="Q176" i="30"/>
  <c r="E176" i="30"/>
  <c r="Q175" i="30"/>
  <c r="E175" i="30"/>
  <c r="Q174" i="30"/>
  <c r="E174" i="30"/>
  <c r="Q173" i="30"/>
  <c r="E173" i="30"/>
  <c r="Q172" i="30"/>
  <c r="E172" i="30"/>
  <c r="Q171" i="30"/>
  <c r="E171" i="30"/>
  <c r="Q170" i="30"/>
  <c r="E170" i="30"/>
  <c r="Q169" i="30"/>
  <c r="E169" i="30"/>
  <c r="Q168" i="30"/>
  <c r="E168" i="30"/>
  <c r="Q167" i="30"/>
  <c r="E167" i="30"/>
  <c r="Q166" i="30"/>
  <c r="E166" i="30"/>
  <c r="Q165" i="30"/>
  <c r="E165" i="30"/>
  <c r="Q164" i="30"/>
  <c r="E164" i="30"/>
  <c r="Q163" i="30"/>
  <c r="E163" i="30"/>
  <c r="Q162" i="30"/>
  <c r="E162" i="30"/>
  <c r="Q161" i="30"/>
  <c r="E161" i="30"/>
  <c r="Q160" i="30"/>
  <c r="E160" i="30"/>
  <c r="Q159" i="30"/>
  <c r="E159" i="30"/>
  <c r="Q158" i="30"/>
  <c r="E158" i="30"/>
  <c r="Q157" i="30"/>
  <c r="E157" i="30"/>
  <c r="Q156" i="30"/>
  <c r="E156" i="30"/>
  <c r="Q155" i="30"/>
  <c r="E155" i="30"/>
  <c r="Q154" i="30"/>
  <c r="E154" i="30"/>
  <c r="Q153" i="30"/>
  <c r="E153" i="30"/>
  <c r="Q152" i="30"/>
  <c r="E152" i="30"/>
  <c r="Q151" i="30"/>
  <c r="E151" i="30"/>
  <c r="Q150" i="30"/>
  <c r="E150" i="30"/>
  <c r="Q149" i="30"/>
  <c r="E149" i="30"/>
  <c r="Q148" i="30"/>
  <c r="E148" i="30"/>
  <c r="Q147" i="30"/>
  <c r="E147" i="30"/>
  <c r="Q146" i="30"/>
  <c r="E146" i="30"/>
  <c r="Q145" i="30"/>
  <c r="E145" i="30"/>
  <c r="Q144" i="30"/>
  <c r="E144" i="30"/>
  <c r="Q143" i="30"/>
  <c r="E143" i="30"/>
  <c r="Q142" i="30"/>
  <c r="E142" i="30"/>
  <c r="Q141" i="30"/>
  <c r="E141" i="30"/>
  <c r="Q140" i="30"/>
  <c r="E140" i="30"/>
  <c r="Q139" i="30"/>
  <c r="E139" i="30"/>
  <c r="Q138" i="30"/>
  <c r="E138" i="30"/>
  <c r="Q137" i="30"/>
  <c r="E137" i="30"/>
  <c r="Q136" i="30"/>
  <c r="E136" i="30"/>
  <c r="Q135" i="30"/>
  <c r="E135" i="30"/>
  <c r="Q134" i="30"/>
  <c r="E134" i="30"/>
  <c r="Q133" i="30"/>
  <c r="E133" i="30"/>
  <c r="Q132" i="30"/>
  <c r="E132" i="30"/>
  <c r="Q131" i="30"/>
  <c r="E131" i="30"/>
  <c r="Q130" i="30"/>
  <c r="E130" i="30"/>
  <c r="Q129" i="30"/>
  <c r="E129" i="30"/>
  <c r="Q128" i="30"/>
  <c r="E128" i="30"/>
  <c r="Q127" i="30"/>
  <c r="E127" i="30"/>
  <c r="Q126" i="30"/>
  <c r="E126" i="30"/>
  <c r="Q125" i="30"/>
  <c r="E125" i="30"/>
  <c r="Q124" i="30"/>
  <c r="E124" i="30"/>
  <c r="Q123" i="30"/>
  <c r="E123" i="30"/>
  <c r="Q122" i="30"/>
  <c r="E122" i="30"/>
  <c r="Q121" i="30"/>
  <c r="E121" i="30"/>
  <c r="Q120" i="30"/>
  <c r="E120" i="30"/>
  <c r="Q119" i="30"/>
  <c r="E119" i="30"/>
  <c r="Q118" i="30"/>
  <c r="E118" i="30"/>
  <c r="Q117" i="30"/>
  <c r="E117" i="30"/>
  <c r="Q116" i="30"/>
  <c r="E116" i="30"/>
  <c r="Q115" i="30"/>
  <c r="E115" i="30"/>
  <c r="Q114" i="30"/>
  <c r="E114" i="30"/>
  <c r="Q113" i="30"/>
  <c r="E113" i="30"/>
  <c r="Q112" i="30"/>
  <c r="E112" i="30"/>
  <c r="Q111" i="30"/>
  <c r="E111" i="30"/>
  <c r="Q110" i="30"/>
  <c r="E110" i="30"/>
  <c r="Q109" i="30"/>
  <c r="E109" i="30"/>
  <c r="Q108" i="30"/>
  <c r="E108" i="30"/>
  <c r="Q107" i="30"/>
  <c r="E107" i="30"/>
  <c r="Q106" i="30"/>
  <c r="E106" i="30"/>
  <c r="Q105" i="30"/>
  <c r="E105" i="30"/>
  <c r="Q104" i="30"/>
  <c r="E104" i="30"/>
  <c r="Q103" i="30"/>
  <c r="E103" i="30"/>
  <c r="Q102" i="30"/>
  <c r="E102" i="30"/>
  <c r="Q101" i="30"/>
  <c r="E101" i="30"/>
  <c r="Q100" i="30"/>
  <c r="E100" i="30"/>
  <c r="Q99" i="30"/>
  <c r="E99" i="30"/>
  <c r="Q98" i="30"/>
  <c r="E98" i="30"/>
  <c r="Q97" i="30"/>
  <c r="E97" i="30"/>
  <c r="Q96" i="30"/>
  <c r="E96" i="30"/>
  <c r="Q95" i="30"/>
  <c r="E95" i="30"/>
  <c r="Q94" i="30"/>
  <c r="E94" i="30"/>
  <c r="Q93" i="30"/>
  <c r="E93" i="30"/>
  <c r="Q92" i="30"/>
  <c r="E92" i="30"/>
  <c r="Q91" i="30"/>
  <c r="E91" i="30"/>
  <c r="Q90" i="30"/>
  <c r="E90" i="30"/>
  <c r="Q89" i="30"/>
  <c r="E89" i="30"/>
  <c r="Q88" i="30"/>
  <c r="E88" i="30"/>
  <c r="Q87" i="30"/>
  <c r="E87" i="30"/>
  <c r="Q86" i="30"/>
  <c r="E86" i="30"/>
  <c r="Q85" i="30"/>
  <c r="E85" i="30"/>
  <c r="Q84" i="30"/>
  <c r="E84" i="30"/>
  <c r="Q83" i="30"/>
  <c r="E83" i="30"/>
  <c r="Q82" i="30"/>
  <c r="E82" i="30"/>
  <c r="Q81" i="30"/>
  <c r="E81" i="30"/>
  <c r="Q80" i="30"/>
  <c r="E80" i="30"/>
  <c r="Q79" i="30"/>
  <c r="E79" i="30"/>
  <c r="Q78" i="30"/>
  <c r="E78" i="30"/>
  <c r="Q77" i="30"/>
  <c r="E77" i="30"/>
  <c r="Q76" i="30"/>
  <c r="E76" i="30"/>
  <c r="Q75" i="30"/>
  <c r="E75" i="30"/>
  <c r="Q74" i="30"/>
  <c r="E74" i="30"/>
  <c r="Q73" i="30"/>
  <c r="E73" i="30"/>
  <c r="Q72" i="30"/>
  <c r="E72" i="30"/>
  <c r="Q71" i="30"/>
  <c r="E71" i="30"/>
  <c r="Q70" i="30"/>
  <c r="E70" i="30"/>
  <c r="Q69" i="30"/>
  <c r="E69" i="30"/>
  <c r="Q68" i="30"/>
  <c r="E68" i="30"/>
  <c r="Q67" i="30"/>
  <c r="E67" i="30"/>
  <c r="Q66" i="30"/>
  <c r="E66" i="30"/>
  <c r="Q65" i="30"/>
  <c r="E65" i="30"/>
  <c r="Q64" i="30"/>
  <c r="E64" i="30"/>
  <c r="Q63" i="30"/>
  <c r="E63" i="30"/>
  <c r="Q62" i="30"/>
  <c r="E62" i="30"/>
  <c r="Q61" i="30"/>
  <c r="E61" i="30"/>
  <c r="Q60" i="30"/>
  <c r="E60" i="30"/>
  <c r="Q59" i="30"/>
  <c r="E59" i="30"/>
  <c r="Q58" i="30"/>
  <c r="E58" i="30"/>
  <c r="Q57" i="30"/>
  <c r="E57" i="30"/>
  <c r="Q56" i="30"/>
  <c r="E56" i="30"/>
  <c r="Q55" i="30"/>
  <c r="E55" i="30"/>
  <c r="Q54" i="30"/>
  <c r="E54" i="30"/>
  <c r="Q53" i="30"/>
  <c r="E53" i="30"/>
  <c r="Q52" i="30"/>
  <c r="E52" i="30"/>
  <c r="Q51" i="30"/>
  <c r="E51" i="30"/>
  <c r="Q50" i="30"/>
  <c r="E50" i="30"/>
  <c r="Q49" i="30"/>
  <c r="E49" i="30"/>
  <c r="Q48" i="30"/>
  <c r="E48" i="30"/>
  <c r="Q47" i="30"/>
  <c r="E47" i="30"/>
  <c r="Q46" i="30"/>
  <c r="E46" i="30"/>
  <c r="Q45" i="30"/>
  <c r="F28" i="1" s="1"/>
  <c r="E45" i="30"/>
  <c r="Q44" i="30"/>
  <c r="E44" i="30"/>
  <c r="Q43" i="30"/>
  <c r="E43" i="30"/>
  <c r="Q42" i="30"/>
  <c r="E42" i="30"/>
  <c r="Q41" i="30"/>
  <c r="F24" i="1" s="1"/>
  <c r="E41" i="30"/>
  <c r="Q40" i="30"/>
  <c r="E40" i="30"/>
  <c r="Q39" i="30"/>
  <c r="E39" i="30"/>
  <c r="Q38" i="30"/>
  <c r="AK41" i="2" s="1"/>
  <c r="E38" i="30"/>
  <c r="Q37" i="30"/>
  <c r="AK40" i="2" s="1"/>
  <c r="E37" i="30"/>
  <c r="Q36" i="30"/>
  <c r="E36" i="30"/>
  <c r="Q35" i="30"/>
  <c r="E35" i="30"/>
  <c r="Q34" i="30"/>
  <c r="AK37" i="2" s="1"/>
  <c r="E34" i="30"/>
  <c r="Q33" i="30"/>
  <c r="E33" i="30"/>
  <c r="Q32" i="30"/>
  <c r="E32" i="30"/>
  <c r="Q31" i="30"/>
  <c r="E31" i="30"/>
  <c r="Q30" i="30"/>
  <c r="AK33" i="2" s="1"/>
  <c r="E30" i="30"/>
  <c r="Q29" i="30"/>
  <c r="E29" i="30"/>
  <c r="Q28" i="30"/>
  <c r="E28" i="30"/>
  <c r="Q27" i="30"/>
  <c r="E27" i="30"/>
  <c r="F93" i="1" s="1"/>
  <c r="Q26" i="30"/>
  <c r="E26" i="30"/>
  <c r="Q25" i="30"/>
  <c r="E25" i="30"/>
  <c r="F91" i="1" s="1"/>
  <c r="Q24" i="30"/>
  <c r="E24" i="30"/>
  <c r="F90" i="1" s="1"/>
  <c r="Q23" i="30"/>
  <c r="E23" i="30"/>
  <c r="F89" i="1" s="1"/>
  <c r="Q22" i="30"/>
  <c r="E22" i="30"/>
  <c r="AK77" i="2" s="1"/>
  <c r="L88" i="1" s="1"/>
  <c r="Q21" i="30"/>
  <c r="E21" i="30"/>
  <c r="F87" i="1" s="1"/>
  <c r="Q20" i="30"/>
  <c r="E20" i="30"/>
  <c r="F86" i="1" s="1"/>
  <c r="Q19" i="30"/>
  <c r="E19" i="30"/>
  <c r="F85" i="1" s="1"/>
  <c r="Q18" i="30"/>
  <c r="E18" i="30"/>
  <c r="AK73" i="2" s="1"/>
  <c r="L84" i="1" s="1"/>
  <c r="Q17" i="30"/>
  <c r="E17" i="30"/>
  <c r="F83" i="1" s="1"/>
  <c r="Q16" i="30"/>
  <c r="E16" i="30"/>
  <c r="F82" i="1" s="1"/>
  <c r="Q15" i="30"/>
  <c r="E15" i="30"/>
  <c r="F81" i="1" s="1"/>
  <c r="Q14" i="30"/>
  <c r="E14" i="30"/>
  <c r="AK69" i="2" s="1"/>
  <c r="L80" i="1" s="1"/>
  <c r="Q13" i="30"/>
  <c r="E13" i="30"/>
  <c r="F79" i="1" s="1"/>
  <c r="Q12" i="30"/>
  <c r="E12" i="30"/>
  <c r="F78" i="1" s="1"/>
  <c r="Q11" i="30"/>
  <c r="E11" i="30"/>
  <c r="F77" i="1" s="1"/>
  <c r="Q10" i="30"/>
  <c r="E10" i="30"/>
  <c r="AK65" i="2" s="1"/>
  <c r="L76" i="1" s="1"/>
  <c r="Q9" i="30"/>
  <c r="E9" i="30"/>
  <c r="AK64" i="2" s="1"/>
  <c r="L75" i="1" s="1"/>
  <c r="Q8" i="30"/>
  <c r="E8" i="30"/>
  <c r="F74" i="1" s="1"/>
  <c r="Q7" i="30"/>
  <c r="E7" i="30"/>
  <c r="F73" i="1" s="1"/>
  <c r="Q6" i="30"/>
  <c r="E6" i="30"/>
  <c r="AK61" i="2" s="1"/>
  <c r="L72" i="1" s="1"/>
  <c r="Q5" i="30"/>
  <c r="E5" i="30"/>
  <c r="F71" i="1" s="1"/>
  <c r="Q4" i="30"/>
  <c r="E4" i="30"/>
  <c r="F70" i="1" s="1"/>
  <c r="Q3" i="30"/>
  <c r="E3" i="30"/>
  <c r="F69" i="1" s="1"/>
  <c r="D55" i="47"/>
  <c r="D54" i="47"/>
  <c r="D53" i="47"/>
  <c r="D52" i="47"/>
  <c r="T42" i="47"/>
  <c r="T41" i="47"/>
  <c r="E20" i="47"/>
  <c r="T37" i="47"/>
  <c r="T36" i="47"/>
  <c r="T35" i="47"/>
  <c r="T16" i="47"/>
  <c r="T15" i="47"/>
  <c r="T14" i="47"/>
  <c r="F18" i="47" s="1"/>
  <c r="T11" i="47"/>
  <c r="T10" i="47"/>
  <c r="E10" i="47"/>
  <c r="T9" i="47"/>
  <c r="F17" i="47" s="1"/>
  <c r="J18" i="47" s="1"/>
  <c r="E43" i="47" s="1"/>
  <c r="E9" i="47"/>
  <c r="E8" i="47"/>
  <c r="E7" i="47"/>
  <c r="G5" i="47"/>
  <c r="AI81" i="35"/>
  <c r="AH81" i="35"/>
  <c r="AG81" i="35"/>
  <c r="AE81" i="35"/>
  <c r="AC81" i="35"/>
  <c r="AI80" i="35"/>
  <c r="AH80" i="35"/>
  <c r="AG80" i="35"/>
  <c r="AE80" i="35"/>
  <c r="AC80" i="35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B69" i="35"/>
  <c r="AA69" i="35"/>
  <c r="AI68" i="35"/>
  <c r="AH68" i="35"/>
  <c r="AG68" i="35"/>
  <c r="AE68" i="35"/>
  <c r="AC68" i="35"/>
  <c r="AB68" i="35"/>
  <c r="AA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H63" i="35"/>
  <c r="AG63" i="35"/>
  <c r="AE63" i="35"/>
  <c r="AH62" i="35"/>
  <c r="AG62" i="35"/>
  <c r="AE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4" i="35"/>
  <c r="AG54" i="35"/>
  <c r="AE54" i="35"/>
  <c r="AH53" i="35"/>
  <c r="AG53" i="35"/>
  <c r="AE53" i="35"/>
  <c r="AB81" i="35"/>
  <c r="AB39" i="35"/>
  <c r="AH52" i="35"/>
  <c r="AG52" i="35"/>
  <c r="AE52" i="35"/>
  <c r="AB80" i="35"/>
  <c r="AB38" i="35"/>
  <c r="AH51" i="35"/>
  <c r="AG51" i="35"/>
  <c r="AE51" i="35"/>
  <c r="AB79" i="35"/>
  <c r="AB37" i="35"/>
  <c r="AB78" i="35"/>
  <c r="J50" i="35"/>
  <c r="AA37" i="35" s="1"/>
  <c r="AB77" i="35"/>
  <c r="AB35" i="35"/>
  <c r="Y28" i="54"/>
  <c r="Z28" i="54" s="1"/>
  <c r="AB75" i="35"/>
  <c r="AB74" i="35"/>
  <c r="AB73" i="35"/>
  <c r="AI39" i="35"/>
  <c r="AH39" i="35"/>
  <c r="AG39" i="35"/>
  <c r="AE39" i="35"/>
  <c r="AC39" i="35"/>
  <c r="AB72" i="35"/>
  <c r="J39" i="35"/>
  <c r="AI38" i="35"/>
  <c r="AH38" i="35"/>
  <c r="AG38" i="35"/>
  <c r="AE38" i="35"/>
  <c r="AC38" i="35"/>
  <c r="AB71" i="35"/>
  <c r="AI37" i="35"/>
  <c r="AH37" i="35"/>
  <c r="AG37" i="35"/>
  <c r="AE37" i="35"/>
  <c r="AC37" i="35"/>
  <c r="AB70" i="35"/>
  <c r="AI36" i="35"/>
  <c r="AH36" i="35"/>
  <c r="AG36" i="35"/>
  <c r="AE36" i="35"/>
  <c r="AC36" i="35"/>
  <c r="AI35" i="35"/>
  <c r="AH35" i="35"/>
  <c r="AG35" i="35"/>
  <c r="AE35" i="35"/>
  <c r="AC35" i="35"/>
  <c r="AI31" i="35"/>
  <c r="AH31" i="35"/>
  <c r="AG31" i="35"/>
  <c r="AE31" i="35"/>
  <c r="AC31" i="35"/>
  <c r="AI30" i="35"/>
  <c r="AH30" i="35"/>
  <c r="AG30" i="35"/>
  <c r="AE30" i="35"/>
  <c r="AC30" i="35"/>
  <c r="AB30" i="35"/>
  <c r="AA30" i="35"/>
  <c r="AB63" i="35"/>
  <c r="AC63" i="35"/>
  <c r="J46" i="46"/>
  <c r="AB27" i="35"/>
  <c r="AC27" i="35"/>
  <c r="J17" i="46"/>
  <c r="AI29" i="35"/>
  <c r="AH29" i="35"/>
  <c r="AG29" i="35"/>
  <c r="AE29" i="35"/>
  <c r="AC29" i="35"/>
  <c r="AB29" i="35"/>
  <c r="AA29" i="35"/>
  <c r="AB62" i="35"/>
  <c r="AC62" i="35"/>
  <c r="J45" i="46"/>
  <c r="AB26" i="35"/>
  <c r="AC26" i="35"/>
  <c r="J16" i="46"/>
  <c r="AI28" i="35"/>
  <c r="AH28" i="35"/>
  <c r="AG28" i="35"/>
  <c r="AE28" i="35"/>
  <c r="AC28" i="35"/>
  <c r="AB28" i="35"/>
  <c r="AA28" i="35"/>
  <c r="AB61" i="35"/>
  <c r="AC61" i="35"/>
  <c r="AI61" i="35"/>
  <c r="AB25" i="35"/>
  <c r="AC25" i="35"/>
  <c r="AI25" i="35"/>
  <c r="AH27" i="35"/>
  <c r="AG27" i="35"/>
  <c r="AE27" i="35"/>
  <c r="AB60" i="35"/>
  <c r="AC60" i="35"/>
  <c r="AI60" i="35"/>
  <c r="AB24" i="35"/>
  <c r="AC24" i="35"/>
  <c r="J14" i="46"/>
  <c r="AH26" i="35"/>
  <c r="AG26" i="35"/>
  <c r="AE26" i="35"/>
  <c r="AB59" i="35"/>
  <c r="AC59" i="35"/>
  <c r="J42" i="46"/>
  <c r="AB23" i="35"/>
  <c r="AC23" i="35"/>
  <c r="AI23" i="35"/>
  <c r="AH25" i="35"/>
  <c r="AG25" i="35"/>
  <c r="AE25" i="35"/>
  <c r="C44" i="46"/>
  <c r="B44" i="46" s="1"/>
  <c r="D45" i="46"/>
  <c r="J41" i="46"/>
  <c r="C15" i="46"/>
  <c r="B15" i="46" s="1"/>
  <c r="D16" i="46"/>
  <c r="J12" i="46"/>
  <c r="AH24" i="35"/>
  <c r="AG24" i="35"/>
  <c r="AE24" i="35"/>
  <c r="AH23" i="35"/>
  <c r="AG23" i="35"/>
  <c r="AE23" i="35"/>
  <c r="AH21" i="35"/>
  <c r="AG21" i="35"/>
  <c r="AE21" i="35"/>
  <c r="AH20" i="35"/>
  <c r="AG20" i="35"/>
  <c r="AE20" i="35"/>
  <c r="AB57" i="35"/>
  <c r="AI57" i="35"/>
  <c r="AB20" i="35"/>
  <c r="AI20" i="35"/>
  <c r="AH19" i="35"/>
  <c r="AG19" i="35"/>
  <c r="AE19" i="35"/>
  <c r="AB56" i="35"/>
  <c r="AC56" i="35"/>
  <c r="AI56" i="35"/>
  <c r="AB19" i="35"/>
  <c r="AC19" i="35"/>
  <c r="J10" i="46"/>
  <c r="AH18" i="35"/>
  <c r="AG18" i="35"/>
  <c r="AE18" i="35"/>
  <c r="AB54" i="35"/>
  <c r="J38" i="46"/>
  <c r="AB18" i="35"/>
  <c r="AC18" i="35"/>
  <c r="AI18" i="35"/>
  <c r="AH17" i="35"/>
  <c r="AG17" i="35"/>
  <c r="AE17" i="35"/>
  <c r="V17" i="35"/>
  <c r="AC53" i="35"/>
  <c r="J37" i="46"/>
  <c r="J17" i="35"/>
  <c r="AC17" i="35"/>
  <c r="J8" i="46"/>
  <c r="AH16" i="35"/>
  <c r="AG16" i="35"/>
  <c r="AE16" i="35"/>
  <c r="AB52" i="35"/>
  <c r="J36" i="46"/>
  <c r="AB16" i="35"/>
  <c r="AI16" i="35"/>
  <c r="AH15" i="35"/>
  <c r="AG15" i="35"/>
  <c r="AE15" i="35"/>
  <c r="C40" i="46"/>
  <c r="B40" i="46" s="1"/>
  <c r="D37" i="46"/>
  <c r="AI51" i="35"/>
  <c r="D8" i="46"/>
  <c r="AI15" i="35"/>
  <c r="Z5" i="35"/>
  <c r="Z6" i="35" s="1"/>
  <c r="BM83" i="40"/>
  <c r="BK83" i="40"/>
  <c r="BI83" i="40"/>
  <c r="BG83" i="40"/>
  <c r="BM82" i="40"/>
  <c r="BL82" i="40"/>
  <c r="BK82" i="40"/>
  <c r="BI82" i="40"/>
  <c r="BG82" i="40"/>
  <c r="BM81" i="40"/>
  <c r="BL81" i="40"/>
  <c r="BK81" i="40"/>
  <c r="BI81" i="40"/>
  <c r="BG81" i="40"/>
  <c r="BM80" i="40"/>
  <c r="BL80" i="40"/>
  <c r="BK80" i="40"/>
  <c r="BI80" i="40"/>
  <c r="BG80" i="40"/>
  <c r="BM79" i="40"/>
  <c r="BL79" i="40"/>
  <c r="BK79" i="40"/>
  <c r="BI79" i="40"/>
  <c r="BG79" i="40"/>
  <c r="BM78" i="40"/>
  <c r="BL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F73" i="40"/>
  <c r="BE73" i="40"/>
  <c r="BM72" i="40"/>
  <c r="BL72" i="40"/>
  <c r="BK72" i="40"/>
  <c r="BI72" i="40"/>
  <c r="BG72" i="40"/>
  <c r="BF72" i="40"/>
  <c r="BE72" i="40"/>
  <c r="BM71" i="40"/>
  <c r="BL71" i="40"/>
  <c r="BK71" i="40"/>
  <c r="BI71" i="40"/>
  <c r="BG71" i="40"/>
  <c r="BF71" i="40"/>
  <c r="BE71" i="40"/>
  <c r="BM70" i="40"/>
  <c r="BL70" i="40"/>
  <c r="BK70" i="40"/>
  <c r="BI70" i="40"/>
  <c r="BG70" i="40"/>
  <c r="BF70" i="40"/>
  <c r="BE70" i="40"/>
  <c r="BM69" i="40"/>
  <c r="BL69" i="40"/>
  <c r="BK69" i="40"/>
  <c r="BI69" i="40"/>
  <c r="BG69" i="40"/>
  <c r="BF69" i="40"/>
  <c r="BE69" i="40"/>
  <c r="BM68" i="40"/>
  <c r="BL68" i="40"/>
  <c r="BK68" i="40"/>
  <c r="BI68" i="40"/>
  <c r="BG68" i="40"/>
  <c r="BF68" i="40"/>
  <c r="BE68" i="40"/>
  <c r="BL67" i="40"/>
  <c r="BK67" i="40"/>
  <c r="BI67" i="40"/>
  <c r="BL66" i="40"/>
  <c r="BK66" i="40"/>
  <c r="BI66" i="40"/>
  <c r="BL65" i="40"/>
  <c r="BK65" i="40"/>
  <c r="BI65" i="40"/>
  <c r="BL64" i="40"/>
  <c r="BK64" i="40"/>
  <c r="BI64" i="40"/>
  <c r="BL63" i="40"/>
  <c r="BK63" i="40"/>
  <c r="BI63" i="40"/>
  <c r="BL62" i="40"/>
  <c r="BK62" i="40"/>
  <c r="BI62" i="40"/>
  <c r="BL61" i="40"/>
  <c r="BI61" i="40"/>
  <c r="BL60" i="40"/>
  <c r="BI60" i="40"/>
  <c r="BL59" i="40"/>
  <c r="BI59" i="40"/>
  <c r="BL58" i="40"/>
  <c r="BI58" i="40"/>
  <c r="BL57" i="40"/>
  <c r="BI57" i="40"/>
  <c r="BL56" i="40"/>
  <c r="BI56" i="40"/>
  <c r="AA38" i="40"/>
  <c r="AN37" i="40"/>
  <c r="BF49" i="40"/>
  <c r="BM50" i="40"/>
  <c r="BL50" i="40"/>
  <c r="BK50" i="40"/>
  <c r="BI50" i="40"/>
  <c r="BG50" i="40"/>
  <c r="BF48" i="40"/>
  <c r="BM49" i="40"/>
  <c r="BL49" i="40"/>
  <c r="BK49" i="40"/>
  <c r="BI49" i="40"/>
  <c r="BG49" i="40"/>
  <c r="BF82" i="40"/>
  <c r="AA35" i="40"/>
  <c r="BM48" i="40"/>
  <c r="BL48" i="40"/>
  <c r="BK48" i="40"/>
  <c r="BI48" i="40"/>
  <c r="BG48" i="40"/>
  <c r="BF81" i="40"/>
  <c r="BF46" i="40"/>
  <c r="BM47" i="40"/>
  <c r="BL47" i="40"/>
  <c r="BK47" i="40"/>
  <c r="BI47" i="40"/>
  <c r="BG47" i="40"/>
  <c r="BF45" i="40"/>
  <c r="BM46" i="40"/>
  <c r="BL46" i="40"/>
  <c r="BK46" i="40"/>
  <c r="BI46" i="40"/>
  <c r="BG46" i="40"/>
  <c r="BM45" i="40"/>
  <c r="BL45" i="40"/>
  <c r="BK45" i="40"/>
  <c r="BI45" i="40"/>
  <c r="BG45" i="40"/>
  <c r="BM42" i="40"/>
  <c r="BL42" i="40"/>
  <c r="BK42" i="40"/>
  <c r="BI42" i="40"/>
  <c r="BG42" i="40"/>
  <c r="BM41" i="40"/>
  <c r="BL41" i="40"/>
  <c r="BK41" i="40"/>
  <c r="BI41" i="40"/>
  <c r="BG41" i="40"/>
  <c r="BF79" i="40"/>
  <c r="BF42" i="40"/>
  <c r="BM40" i="40"/>
  <c r="BL40" i="40"/>
  <c r="BK40" i="40"/>
  <c r="BI40" i="40"/>
  <c r="BG40" i="40"/>
  <c r="BF78" i="40"/>
  <c r="BF41" i="40"/>
  <c r="BM39" i="40"/>
  <c r="BL39" i="40"/>
  <c r="BK39" i="40"/>
  <c r="BI39" i="40"/>
  <c r="BG39" i="40"/>
  <c r="BF77" i="40"/>
  <c r="BF40" i="40"/>
  <c r="BM38" i="40"/>
  <c r="BL38" i="40"/>
  <c r="BK38" i="40"/>
  <c r="BI38" i="40"/>
  <c r="BG38" i="40"/>
  <c r="BF38" i="40"/>
  <c r="AU38" i="40"/>
  <c r="AT38" i="40"/>
  <c r="AS38" i="40"/>
  <c r="AQ38" i="40"/>
  <c r="AO38" i="40"/>
  <c r="AH38" i="40"/>
  <c r="AG38" i="40"/>
  <c r="AF38" i="40"/>
  <c r="AD38" i="40"/>
  <c r="AB38" i="40"/>
  <c r="BF76" i="40"/>
  <c r="J38" i="40"/>
  <c r="BF39" i="40"/>
  <c r="BM37" i="40"/>
  <c r="BL37" i="40"/>
  <c r="BK37" i="40"/>
  <c r="BI37" i="40"/>
  <c r="BG37" i="40"/>
  <c r="AU37" i="40"/>
  <c r="AT37" i="40"/>
  <c r="AS37" i="40"/>
  <c r="AQ37" i="40"/>
  <c r="AO37" i="40"/>
  <c r="AH37" i="40"/>
  <c r="AG37" i="40"/>
  <c r="AF37" i="40"/>
  <c r="AD37" i="40"/>
  <c r="AB37" i="40"/>
  <c r="BF75" i="40"/>
  <c r="BM36" i="40"/>
  <c r="BL36" i="40"/>
  <c r="BK36" i="40"/>
  <c r="BI36" i="40"/>
  <c r="BG36" i="40"/>
  <c r="BF36" i="40"/>
  <c r="BE36" i="40"/>
  <c r="AU36" i="40"/>
  <c r="AT36" i="40"/>
  <c r="AS36" i="40"/>
  <c r="AQ36" i="40"/>
  <c r="AO36" i="40"/>
  <c r="AH36" i="40"/>
  <c r="AG36" i="40"/>
  <c r="AF36" i="40"/>
  <c r="AD36" i="40"/>
  <c r="AB36" i="40"/>
  <c r="BF37" i="40"/>
  <c r="BM35" i="40"/>
  <c r="BL35" i="40"/>
  <c r="BK35" i="40"/>
  <c r="BI35" i="40"/>
  <c r="BG35" i="40"/>
  <c r="BF35" i="40"/>
  <c r="BE35" i="40"/>
  <c r="AU35" i="40"/>
  <c r="AT35" i="40"/>
  <c r="AS35" i="40"/>
  <c r="AQ35" i="40"/>
  <c r="AO35" i="40"/>
  <c r="AH35" i="40"/>
  <c r="AG35" i="40"/>
  <c r="AF35" i="40"/>
  <c r="AD35" i="40"/>
  <c r="AB35" i="40"/>
  <c r="BL34" i="40"/>
  <c r="BK34" i="40"/>
  <c r="BI34" i="40"/>
  <c r="AU34" i="40"/>
  <c r="AT34" i="40"/>
  <c r="AS34" i="40"/>
  <c r="AQ34" i="40"/>
  <c r="AO34" i="40"/>
  <c r="AN34" i="40"/>
  <c r="AM34" i="40"/>
  <c r="AH34" i="40"/>
  <c r="AG34" i="40"/>
  <c r="AF34" i="40"/>
  <c r="AD34" i="40"/>
  <c r="AB34" i="40"/>
  <c r="AA34" i="40"/>
  <c r="Z34" i="40"/>
  <c r="BL33" i="40"/>
  <c r="BK33" i="40"/>
  <c r="BI33" i="40"/>
  <c r="AU33" i="40"/>
  <c r="BK61" i="40" s="1"/>
  <c r="AT33" i="40"/>
  <c r="AS33" i="40"/>
  <c r="AQ33" i="40"/>
  <c r="AO33" i="40"/>
  <c r="AN33" i="40"/>
  <c r="AM33" i="40"/>
  <c r="AH33" i="40"/>
  <c r="AG33" i="40"/>
  <c r="AF33" i="40"/>
  <c r="AD33" i="40"/>
  <c r="AB33" i="40"/>
  <c r="AA33" i="40"/>
  <c r="Z33" i="40"/>
  <c r="BL29" i="40"/>
  <c r="BK29" i="40"/>
  <c r="BI29" i="40"/>
  <c r="AU29" i="40"/>
  <c r="BK60" i="40" s="1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BF67" i="40"/>
  <c r="BG67" i="40"/>
  <c r="J45" i="45"/>
  <c r="AA26" i="40"/>
  <c r="AB26" i="40"/>
  <c r="AH26" i="40"/>
  <c r="BL28" i="40"/>
  <c r="BK28" i="40"/>
  <c r="BI28" i="40"/>
  <c r="AU28" i="40"/>
  <c r="BK59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BF66" i="40"/>
  <c r="BG66" i="40"/>
  <c r="J44" i="45"/>
  <c r="AA25" i="40"/>
  <c r="AB25" i="40"/>
  <c r="J15" i="45"/>
  <c r="BL27" i="40"/>
  <c r="BK27" i="40"/>
  <c r="BI27" i="40"/>
  <c r="AU27" i="40"/>
  <c r="BK58" i="40" s="1"/>
  <c r="AT27" i="40"/>
  <c r="AS27" i="40"/>
  <c r="AQ27" i="40"/>
  <c r="AO27" i="40"/>
  <c r="AN27" i="40"/>
  <c r="AM27" i="40"/>
  <c r="AH27" i="40"/>
  <c r="AG27" i="40"/>
  <c r="AF27" i="40"/>
  <c r="AD27" i="40"/>
  <c r="AB27" i="40"/>
  <c r="AA27" i="40"/>
  <c r="Z27" i="40"/>
  <c r="BF65" i="40"/>
  <c r="BG65" i="40"/>
  <c r="BM65" i="40"/>
  <c r="AB24" i="40"/>
  <c r="J14" i="45"/>
  <c r="BL26" i="40"/>
  <c r="BK26" i="40"/>
  <c r="BI26" i="40"/>
  <c r="AT26" i="40"/>
  <c r="AS26" i="40"/>
  <c r="AQ26" i="40"/>
  <c r="AG26" i="40"/>
  <c r="AF26" i="40"/>
  <c r="AD26" i="40"/>
  <c r="BF64" i="40"/>
  <c r="BG64" i="40"/>
  <c r="J42" i="45"/>
  <c r="J26" i="40"/>
  <c r="AB23" i="40"/>
  <c r="J13" i="45"/>
  <c r="BL25" i="40"/>
  <c r="BK25" i="40"/>
  <c r="BI25" i="40"/>
  <c r="AT25" i="40"/>
  <c r="AS25" i="40"/>
  <c r="AQ25" i="40"/>
  <c r="AG25" i="40"/>
  <c r="AF25" i="40"/>
  <c r="AD25" i="40"/>
  <c r="BF63" i="40"/>
  <c r="BG63" i="40"/>
  <c r="J41" i="45"/>
  <c r="AA22" i="40"/>
  <c r="AB22" i="40"/>
  <c r="J12" i="45"/>
  <c r="AT24" i="40"/>
  <c r="AS24" i="40"/>
  <c r="AQ24" i="40"/>
  <c r="AG24" i="40"/>
  <c r="AF24" i="40"/>
  <c r="AD24" i="40"/>
  <c r="C43" i="45"/>
  <c r="B43" i="45" s="1"/>
  <c r="D44" i="45"/>
  <c r="J40" i="45"/>
  <c r="C14" i="45"/>
  <c r="B14" i="45" s="1"/>
  <c r="D15" i="45"/>
  <c r="J11" i="45"/>
  <c r="AT23" i="40"/>
  <c r="AS23" i="40"/>
  <c r="AQ23" i="40"/>
  <c r="AG23" i="40"/>
  <c r="AF23" i="40"/>
  <c r="AD23" i="40"/>
  <c r="AT22" i="40"/>
  <c r="AS22" i="40"/>
  <c r="AQ22" i="40"/>
  <c r="AG22" i="40"/>
  <c r="AF22" i="40"/>
  <c r="AD22" i="40"/>
  <c r="AT20" i="40"/>
  <c r="AS20" i="40"/>
  <c r="AQ20" i="40"/>
  <c r="AG20" i="40"/>
  <c r="AF20" i="40"/>
  <c r="AD20" i="40"/>
  <c r="AT19" i="40"/>
  <c r="AS19" i="40"/>
  <c r="AQ19" i="40"/>
  <c r="AG19" i="40"/>
  <c r="AF19" i="40"/>
  <c r="AD19" i="40"/>
  <c r="BF61" i="40"/>
  <c r="AO19" i="40"/>
  <c r="AU19" i="40"/>
  <c r="AA19" i="40"/>
  <c r="BM33" i="40"/>
  <c r="AT18" i="40"/>
  <c r="AS18" i="40"/>
  <c r="AQ18" i="40"/>
  <c r="AG18" i="40"/>
  <c r="AF18" i="40"/>
  <c r="AD18" i="40"/>
  <c r="AN18" i="40"/>
  <c r="AO18" i="40"/>
  <c r="AU18" i="40"/>
  <c r="BF29" i="40"/>
  <c r="BM29" i="40"/>
  <c r="AT17" i="40"/>
  <c r="AS17" i="40"/>
  <c r="AQ17" i="40"/>
  <c r="AG17" i="40"/>
  <c r="AF17" i="40"/>
  <c r="AD17" i="40"/>
  <c r="AN17" i="40"/>
  <c r="AO17" i="40"/>
  <c r="AU17" i="40"/>
  <c r="BF28" i="40"/>
  <c r="BM28" i="40"/>
  <c r="AT16" i="40"/>
  <c r="AS16" i="40"/>
  <c r="AQ16" i="40"/>
  <c r="AG16" i="40"/>
  <c r="AF16" i="40"/>
  <c r="AD16" i="40"/>
  <c r="BF58" i="40"/>
  <c r="BG58" i="40"/>
  <c r="J36" i="45"/>
  <c r="BF27" i="40"/>
  <c r="J7" i="45"/>
  <c r="AT15" i="40"/>
  <c r="AS15" i="40"/>
  <c r="AQ15" i="40"/>
  <c r="AG15" i="40"/>
  <c r="AF15" i="40"/>
  <c r="AD15" i="40"/>
  <c r="BF57" i="40"/>
  <c r="AU15" i="40"/>
  <c r="AA15" i="40"/>
  <c r="AH15" i="40"/>
  <c r="AT14" i="40"/>
  <c r="AS14" i="40"/>
  <c r="AQ14" i="40"/>
  <c r="AG14" i="40"/>
  <c r="AF14" i="40"/>
  <c r="AD14" i="40"/>
  <c r="D36" i="45"/>
  <c r="J34" i="45"/>
  <c r="AH14" i="40"/>
  <c r="AO68" i="44"/>
  <c r="B129" i="1"/>
  <c r="AL68" i="44"/>
  <c r="G126" i="23" s="1"/>
  <c r="AK68" i="44"/>
  <c r="K126" i="23" s="1"/>
  <c r="AJ68" i="44"/>
  <c r="AI68" i="44"/>
  <c r="AH68" i="44"/>
  <c r="L129" i="1" s="1"/>
  <c r="AG68" i="44"/>
  <c r="A129" i="1" s="1"/>
  <c r="AO67" i="44"/>
  <c r="B128" i="1"/>
  <c r="AL67" i="44"/>
  <c r="G125" i="23" s="1"/>
  <c r="AK67" i="44"/>
  <c r="K125" i="23" s="1"/>
  <c r="AJ67" i="44"/>
  <c r="AI67" i="44"/>
  <c r="AH67" i="44"/>
  <c r="L128" i="1" s="1"/>
  <c r="AG67" i="44"/>
  <c r="A128" i="1" s="1"/>
  <c r="AO66" i="44"/>
  <c r="B127" i="1"/>
  <c r="AL66" i="44"/>
  <c r="G124" i="23" s="1"/>
  <c r="AK66" i="44"/>
  <c r="K124" i="23" s="1"/>
  <c r="AJ66" i="44"/>
  <c r="AI66" i="44"/>
  <c r="AH66" i="44"/>
  <c r="L127" i="1" s="1"/>
  <c r="AG66" i="44"/>
  <c r="A127" i="1" s="1"/>
  <c r="AO65" i="44"/>
  <c r="B126" i="1"/>
  <c r="AL65" i="44"/>
  <c r="G123" i="23" s="1"/>
  <c r="AK65" i="44"/>
  <c r="K123" i="23" s="1"/>
  <c r="AJ65" i="44"/>
  <c r="AI65" i="44"/>
  <c r="AH65" i="44"/>
  <c r="L126" i="1" s="1"/>
  <c r="AG65" i="44"/>
  <c r="A126" i="1" s="1"/>
  <c r="AO64" i="44"/>
  <c r="B125" i="1"/>
  <c r="AL64" i="44"/>
  <c r="G122" i="23" s="1"/>
  <c r="AK64" i="44"/>
  <c r="K122" i="23" s="1"/>
  <c r="AJ64" i="44"/>
  <c r="AI64" i="44"/>
  <c r="AH64" i="44"/>
  <c r="L125" i="1" s="1"/>
  <c r="AG64" i="44"/>
  <c r="A125" i="1" s="1"/>
  <c r="B124" i="1"/>
  <c r="AL63" i="44"/>
  <c r="G121" i="23" s="1"/>
  <c r="AK63" i="44"/>
  <c r="K121" i="23" s="1"/>
  <c r="AJ63" i="44"/>
  <c r="AI63" i="44"/>
  <c r="AH63" i="44"/>
  <c r="L124" i="1" s="1"/>
  <c r="AG63" i="44"/>
  <c r="A124" i="1" s="1"/>
  <c r="B123" i="1"/>
  <c r="AL62" i="44"/>
  <c r="G120" i="23" s="1"/>
  <c r="AK62" i="44"/>
  <c r="K120" i="23" s="1"/>
  <c r="AJ62" i="44"/>
  <c r="AI62" i="44"/>
  <c r="AH62" i="44"/>
  <c r="L123" i="1" s="1"/>
  <c r="AG62" i="44"/>
  <c r="A123" i="1" s="1"/>
  <c r="B122" i="1"/>
  <c r="AL61" i="44"/>
  <c r="G119" i="23" s="1"/>
  <c r="AK61" i="44"/>
  <c r="K119" i="23" s="1"/>
  <c r="AJ61" i="44"/>
  <c r="AI61" i="44"/>
  <c r="AH61" i="44"/>
  <c r="L122" i="1" s="1"/>
  <c r="AG61" i="44"/>
  <c r="A122" i="1" s="1"/>
  <c r="B121" i="1"/>
  <c r="AL60" i="44"/>
  <c r="G118" i="23" s="1"/>
  <c r="AK60" i="44"/>
  <c r="K118" i="23" s="1"/>
  <c r="AJ60" i="44"/>
  <c r="AI60" i="44"/>
  <c r="AH60" i="44"/>
  <c r="L121" i="1" s="1"/>
  <c r="AG60" i="44"/>
  <c r="A121" i="1" s="1"/>
  <c r="B120" i="1"/>
  <c r="AL59" i="44"/>
  <c r="G117" i="23" s="1"/>
  <c r="AK59" i="44"/>
  <c r="K117" i="23" s="1"/>
  <c r="AJ59" i="44"/>
  <c r="AI59" i="44"/>
  <c r="AH59" i="44"/>
  <c r="L120" i="1" s="1"/>
  <c r="AG59" i="44"/>
  <c r="A120" i="1" s="1"/>
  <c r="B119" i="1"/>
  <c r="AL58" i="44"/>
  <c r="G116" i="23" s="1"/>
  <c r="AK58" i="44"/>
  <c r="K116" i="23" s="1"/>
  <c r="AJ58" i="44"/>
  <c r="AI58" i="44"/>
  <c r="AH58" i="44"/>
  <c r="L119" i="1" s="1"/>
  <c r="AG58" i="44"/>
  <c r="A119" i="1" s="1"/>
  <c r="B118" i="1"/>
  <c r="AL57" i="44"/>
  <c r="G115" i="23" s="1"/>
  <c r="AK57" i="44"/>
  <c r="K115" i="23" s="1"/>
  <c r="AJ57" i="44"/>
  <c r="AI57" i="44"/>
  <c r="AH57" i="44"/>
  <c r="L118" i="1" s="1"/>
  <c r="AG57" i="44"/>
  <c r="A118" i="1" s="1"/>
  <c r="B117" i="1"/>
  <c r="AL56" i="44"/>
  <c r="G114" i="23" s="1"/>
  <c r="AK56" i="44"/>
  <c r="K114" i="23" s="1"/>
  <c r="AJ56" i="44"/>
  <c r="AI56" i="44"/>
  <c r="AH56" i="44"/>
  <c r="L117" i="1" s="1"/>
  <c r="AG56" i="44"/>
  <c r="A117" i="1" s="1"/>
  <c r="B116" i="1"/>
  <c r="AL55" i="44"/>
  <c r="G113" i="23" s="1"/>
  <c r="AK55" i="44"/>
  <c r="K113" i="23" s="1"/>
  <c r="AJ55" i="44"/>
  <c r="AI55" i="44"/>
  <c r="AH55" i="44"/>
  <c r="L116" i="1" s="1"/>
  <c r="AG55" i="44"/>
  <c r="A116" i="1" s="1"/>
  <c r="B115" i="1"/>
  <c r="AL54" i="44"/>
  <c r="G112" i="23" s="1"/>
  <c r="AK54" i="44"/>
  <c r="K112" i="23" s="1"/>
  <c r="AJ54" i="44"/>
  <c r="AI54" i="44"/>
  <c r="AH54" i="44"/>
  <c r="L115" i="1" s="1"/>
  <c r="AG54" i="44"/>
  <c r="A115" i="1" s="1"/>
  <c r="B114" i="1"/>
  <c r="AL53" i="44"/>
  <c r="G111" i="23" s="1"/>
  <c r="AK53" i="44"/>
  <c r="K111" i="23" s="1"/>
  <c r="AJ53" i="44"/>
  <c r="AI53" i="44"/>
  <c r="AH53" i="44"/>
  <c r="L114" i="1" s="1"/>
  <c r="AG53" i="44"/>
  <c r="A114" i="1" s="1"/>
  <c r="B113" i="1"/>
  <c r="AL52" i="44"/>
  <c r="G110" i="23" s="1"/>
  <c r="AK52" i="44"/>
  <c r="K110" i="23" s="1"/>
  <c r="AJ52" i="44"/>
  <c r="AI52" i="44"/>
  <c r="AH52" i="44"/>
  <c r="L113" i="1" s="1"/>
  <c r="AG52" i="44"/>
  <c r="A113" i="1" s="1"/>
  <c r="B112" i="1"/>
  <c r="AL51" i="44"/>
  <c r="G109" i="23" s="1"/>
  <c r="AK51" i="44"/>
  <c r="K109" i="23" s="1"/>
  <c r="AJ51" i="44"/>
  <c r="AI51" i="44"/>
  <c r="AH51" i="44"/>
  <c r="L112" i="1" s="1"/>
  <c r="AG51" i="44"/>
  <c r="A112" i="1" s="1"/>
  <c r="B111" i="1"/>
  <c r="AL50" i="44"/>
  <c r="G108" i="23" s="1"/>
  <c r="AK50" i="44"/>
  <c r="K108" i="23" s="1"/>
  <c r="AJ50" i="44"/>
  <c r="AI50" i="44"/>
  <c r="AH50" i="44"/>
  <c r="L111" i="1" s="1"/>
  <c r="AG50" i="44"/>
  <c r="A111" i="1" s="1"/>
  <c r="B110" i="1"/>
  <c r="AL49" i="44"/>
  <c r="G107" i="23" s="1"/>
  <c r="AK49" i="44"/>
  <c r="K107" i="23" s="1"/>
  <c r="AJ49" i="44"/>
  <c r="AI49" i="44"/>
  <c r="AH49" i="44"/>
  <c r="L110" i="1" s="1"/>
  <c r="AG49" i="44"/>
  <c r="A110" i="1" s="1"/>
  <c r="B109" i="1"/>
  <c r="AL48" i="44"/>
  <c r="G106" i="23" s="1"/>
  <c r="AK48" i="44"/>
  <c r="K106" i="23" s="1"/>
  <c r="AJ48" i="44"/>
  <c r="AI48" i="44"/>
  <c r="AH48" i="44"/>
  <c r="L109" i="1" s="1"/>
  <c r="AG48" i="44"/>
  <c r="A109" i="1" s="1"/>
  <c r="B108" i="1"/>
  <c r="AL47" i="44"/>
  <c r="G105" i="23" s="1"/>
  <c r="AK47" i="44"/>
  <c r="K105" i="23" s="1"/>
  <c r="AJ47" i="44"/>
  <c r="AI47" i="44"/>
  <c r="AH47" i="44"/>
  <c r="L108" i="1" s="1"/>
  <c r="AG47" i="44"/>
  <c r="A108" i="1" s="1"/>
  <c r="B107" i="1"/>
  <c r="AL46" i="44"/>
  <c r="G104" i="23" s="1"/>
  <c r="AK46" i="44"/>
  <c r="K104" i="23" s="1"/>
  <c r="AJ46" i="44"/>
  <c r="AI46" i="44"/>
  <c r="AH46" i="44"/>
  <c r="L107" i="1" s="1"/>
  <c r="AG46" i="44"/>
  <c r="A107" i="1" s="1"/>
  <c r="B106" i="1"/>
  <c r="AL45" i="44"/>
  <c r="G103" i="23" s="1"/>
  <c r="AK45" i="44"/>
  <c r="K103" i="23" s="1"/>
  <c r="AJ45" i="44"/>
  <c r="AI45" i="44"/>
  <c r="AH45" i="44"/>
  <c r="L106" i="1" s="1"/>
  <c r="AG45" i="44"/>
  <c r="A106" i="1" s="1"/>
  <c r="B105" i="1"/>
  <c r="AL44" i="44"/>
  <c r="G102" i="23" s="1"/>
  <c r="AK44" i="44"/>
  <c r="K102" i="23" s="1"/>
  <c r="AJ44" i="44"/>
  <c r="AI44" i="44"/>
  <c r="AH44" i="44"/>
  <c r="L105" i="1" s="1"/>
  <c r="AG44" i="44"/>
  <c r="A105" i="1" s="1"/>
  <c r="AO41" i="44"/>
  <c r="B64" i="1"/>
  <c r="AL41" i="44"/>
  <c r="G98" i="23" s="1"/>
  <c r="AK41" i="44"/>
  <c r="K98" i="23" s="1"/>
  <c r="AJ41" i="44"/>
  <c r="AI41" i="44"/>
  <c r="AH41" i="44"/>
  <c r="AG41" i="44"/>
  <c r="A64" i="1" s="1"/>
  <c r="AO40" i="44"/>
  <c r="B63" i="1"/>
  <c r="AL40" i="44"/>
  <c r="G97" i="23" s="1"/>
  <c r="AK40" i="44"/>
  <c r="K97" i="23" s="1"/>
  <c r="AJ40" i="44"/>
  <c r="AI40" i="44"/>
  <c r="AH40" i="44"/>
  <c r="AG40" i="44"/>
  <c r="A63" i="1" s="1"/>
  <c r="AO39" i="44"/>
  <c r="B62" i="1"/>
  <c r="AL39" i="44"/>
  <c r="G96" i="23" s="1"/>
  <c r="AK39" i="44"/>
  <c r="K96" i="23" s="1"/>
  <c r="AJ39" i="44"/>
  <c r="AI39" i="44"/>
  <c r="AH39" i="44"/>
  <c r="AG39" i="44"/>
  <c r="A62" i="1" s="1"/>
  <c r="AO38" i="44"/>
  <c r="B61" i="1"/>
  <c r="AL38" i="44"/>
  <c r="G95" i="23" s="1"/>
  <c r="AK38" i="44"/>
  <c r="K95" i="23" s="1"/>
  <c r="AJ38" i="44"/>
  <c r="AI38" i="44"/>
  <c r="AH38" i="44"/>
  <c r="AG38" i="44"/>
  <c r="A61" i="1" s="1"/>
  <c r="AO37" i="44"/>
  <c r="B60" i="1"/>
  <c r="AL37" i="44"/>
  <c r="G94" i="23" s="1"/>
  <c r="AK37" i="44"/>
  <c r="K94" i="23" s="1"/>
  <c r="AJ37" i="44"/>
  <c r="AI37" i="44"/>
  <c r="AH37" i="44"/>
  <c r="AG37" i="44"/>
  <c r="A60" i="1" s="1"/>
  <c r="B59" i="1"/>
  <c r="AL36" i="44"/>
  <c r="G93" i="23" s="1"/>
  <c r="AK36" i="44"/>
  <c r="K93" i="23" s="1"/>
  <c r="AJ36" i="44"/>
  <c r="AI36" i="44"/>
  <c r="AH36" i="44"/>
  <c r="AG36" i="44"/>
  <c r="A59" i="1" s="1"/>
  <c r="B58" i="1"/>
  <c r="AL35" i="44"/>
  <c r="G92" i="23" s="1"/>
  <c r="AK35" i="44"/>
  <c r="K92" i="23" s="1"/>
  <c r="AJ35" i="44"/>
  <c r="AI35" i="44"/>
  <c r="AH35" i="44"/>
  <c r="AG35" i="44"/>
  <c r="A58" i="1" s="1"/>
  <c r="B57" i="1"/>
  <c r="AL34" i="44"/>
  <c r="G91" i="23" s="1"/>
  <c r="AK34" i="44"/>
  <c r="K91" i="23" s="1"/>
  <c r="AJ34" i="44"/>
  <c r="AI34" i="44"/>
  <c r="AH34" i="44"/>
  <c r="AG34" i="44"/>
  <c r="A57" i="1" s="1"/>
  <c r="B56" i="1"/>
  <c r="AL33" i="44"/>
  <c r="G90" i="23" s="1"/>
  <c r="AK33" i="44"/>
  <c r="K90" i="23" s="1"/>
  <c r="AJ33" i="44"/>
  <c r="AI33" i="44"/>
  <c r="AH33" i="44"/>
  <c r="AG33" i="44"/>
  <c r="A56" i="1" s="1"/>
  <c r="B55" i="1"/>
  <c r="AL32" i="44"/>
  <c r="G89" i="23" s="1"/>
  <c r="AK32" i="44"/>
  <c r="K89" i="23" s="1"/>
  <c r="AJ32" i="44"/>
  <c r="AI32" i="44"/>
  <c r="AH32" i="44"/>
  <c r="AG32" i="44"/>
  <c r="A55" i="1" s="1"/>
  <c r="B54" i="1"/>
  <c r="AL31" i="44"/>
  <c r="G88" i="23" s="1"/>
  <c r="AK31" i="44"/>
  <c r="K88" i="23" s="1"/>
  <c r="AJ31" i="44"/>
  <c r="AI31" i="44"/>
  <c r="AH31" i="44"/>
  <c r="AG31" i="44"/>
  <c r="A54" i="1" s="1"/>
  <c r="B53" i="1"/>
  <c r="AL30" i="44"/>
  <c r="G87" i="23" s="1"/>
  <c r="AK30" i="44"/>
  <c r="K87" i="23" s="1"/>
  <c r="AJ30" i="44"/>
  <c r="AI30" i="44"/>
  <c r="AH30" i="44"/>
  <c r="AG30" i="44"/>
  <c r="A53" i="1" s="1"/>
  <c r="B52" i="1"/>
  <c r="AL29" i="44"/>
  <c r="G86" i="23" s="1"/>
  <c r="AK29" i="44"/>
  <c r="K86" i="23" s="1"/>
  <c r="AJ29" i="44"/>
  <c r="AI29" i="44"/>
  <c r="AH29" i="44"/>
  <c r="AG29" i="44"/>
  <c r="A52" i="1" s="1"/>
  <c r="B51" i="1"/>
  <c r="AL28" i="44"/>
  <c r="G85" i="23" s="1"/>
  <c r="AK28" i="44"/>
  <c r="K85" i="23" s="1"/>
  <c r="AJ28" i="44"/>
  <c r="AI28" i="44"/>
  <c r="AH28" i="44"/>
  <c r="AG28" i="44"/>
  <c r="A51" i="1" s="1"/>
  <c r="B50" i="1"/>
  <c r="AL27" i="44"/>
  <c r="G84" i="23" s="1"/>
  <c r="AK27" i="44"/>
  <c r="K84" i="23" s="1"/>
  <c r="AJ27" i="44"/>
  <c r="AI27" i="44"/>
  <c r="AH27" i="44"/>
  <c r="AG27" i="44"/>
  <c r="A50" i="1" s="1"/>
  <c r="B49" i="1"/>
  <c r="AL26" i="44"/>
  <c r="G83" i="23" s="1"/>
  <c r="AK26" i="44"/>
  <c r="K83" i="23" s="1"/>
  <c r="AJ26" i="44"/>
  <c r="AI26" i="44"/>
  <c r="AH26" i="44"/>
  <c r="AG26" i="44"/>
  <c r="A49" i="1" s="1"/>
  <c r="B48" i="1"/>
  <c r="AL25" i="44"/>
  <c r="G82" i="23" s="1"/>
  <c r="AK25" i="44"/>
  <c r="K82" i="23" s="1"/>
  <c r="AJ25" i="44"/>
  <c r="AI25" i="44"/>
  <c r="AH25" i="44"/>
  <c r="AG25" i="44"/>
  <c r="A48" i="1" s="1"/>
  <c r="B47" i="1"/>
  <c r="AL24" i="44"/>
  <c r="G81" i="23" s="1"/>
  <c r="AK24" i="44"/>
  <c r="K81" i="23" s="1"/>
  <c r="AJ24" i="44"/>
  <c r="AI24" i="44"/>
  <c r="AH24" i="44"/>
  <c r="AG24" i="44"/>
  <c r="A47" i="1" s="1"/>
  <c r="B46" i="1"/>
  <c r="AL23" i="44"/>
  <c r="G80" i="23" s="1"/>
  <c r="AK23" i="44"/>
  <c r="K80" i="23" s="1"/>
  <c r="AJ23" i="44"/>
  <c r="AI23" i="44"/>
  <c r="AH23" i="44"/>
  <c r="AG23" i="44"/>
  <c r="A46" i="1" s="1"/>
  <c r="B45" i="1"/>
  <c r="AL22" i="44"/>
  <c r="G79" i="23" s="1"/>
  <c r="AK22" i="44"/>
  <c r="K79" i="23" s="1"/>
  <c r="AJ22" i="44"/>
  <c r="AI22" i="44"/>
  <c r="AH22" i="44"/>
  <c r="AG22" i="44"/>
  <c r="A45" i="1" s="1"/>
  <c r="B44" i="1"/>
  <c r="AL21" i="44"/>
  <c r="G78" i="23" s="1"/>
  <c r="AK21" i="44"/>
  <c r="K78" i="23" s="1"/>
  <c r="AJ21" i="44"/>
  <c r="AI21" i="44"/>
  <c r="AH21" i="44"/>
  <c r="AG21" i="44"/>
  <c r="A44" i="1" s="1"/>
  <c r="B43" i="1"/>
  <c r="AL20" i="44"/>
  <c r="G77" i="23" s="1"/>
  <c r="AK20" i="44"/>
  <c r="K77" i="23" s="1"/>
  <c r="AJ20" i="44"/>
  <c r="AI20" i="44"/>
  <c r="AH20" i="44"/>
  <c r="AG20" i="44"/>
  <c r="A43" i="1" s="1"/>
  <c r="B42" i="1"/>
  <c r="AL19" i="44"/>
  <c r="G76" i="23" s="1"/>
  <c r="AK19" i="44"/>
  <c r="K76" i="23" s="1"/>
  <c r="AJ19" i="44"/>
  <c r="AI19" i="44"/>
  <c r="AH19" i="44"/>
  <c r="AG19" i="44"/>
  <c r="A42" i="1" s="1"/>
  <c r="B41" i="1"/>
  <c r="AL18" i="44"/>
  <c r="G75" i="23" s="1"/>
  <c r="AK18" i="44"/>
  <c r="K75" i="23" s="1"/>
  <c r="AJ18" i="44"/>
  <c r="AI18" i="44"/>
  <c r="AH18" i="44"/>
  <c r="AG18" i="44"/>
  <c r="A41" i="1" s="1"/>
  <c r="B40" i="1"/>
  <c r="AL17" i="44"/>
  <c r="G74" i="23" s="1"/>
  <c r="AK17" i="44"/>
  <c r="K74" i="23" s="1"/>
  <c r="AJ17" i="44"/>
  <c r="AI17" i="44"/>
  <c r="AH17" i="44"/>
  <c r="AG17" i="44"/>
  <c r="A40" i="1" s="1"/>
  <c r="J68" i="23"/>
  <c r="K68" i="23"/>
  <c r="F68" i="23"/>
  <c r="H68" i="23"/>
  <c r="J67" i="23"/>
  <c r="K67" i="23"/>
  <c r="F67" i="23"/>
  <c r="H67" i="23"/>
  <c r="J66" i="23"/>
  <c r="K66" i="23"/>
  <c r="F66" i="23"/>
  <c r="H66" i="23"/>
  <c r="J65" i="23"/>
  <c r="K65" i="23"/>
  <c r="F65" i="23"/>
  <c r="H65" i="23"/>
  <c r="J64" i="23"/>
  <c r="K64" i="23"/>
  <c r="F64" i="23"/>
  <c r="H64" i="23"/>
  <c r="AR82" i="2"/>
  <c r="D93" i="1" s="1"/>
  <c r="AN82" i="2"/>
  <c r="K63" i="23" s="1"/>
  <c r="AM82" i="2"/>
  <c r="G93" i="1" s="1"/>
  <c r="AL82" i="2"/>
  <c r="E93" i="1" s="1"/>
  <c r="AO82" i="2"/>
  <c r="AR81" i="2"/>
  <c r="D92" i="1" s="1"/>
  <c r="AN81" i="2"/>
  <c r="K62" i="23" s="1"/>
  <c r="AM81" i="2"/>
  <c r="G92" i="1" s="1"/>
  <c r="AL81" i="2"/>
  <c r="E92" i="1" s="1"/>
  <c r="AK81" i="2"/>
  <c r="L92" i="1" s="1"/>
  <c r="AO81" i="2"/>
  <c r="AR80" i="2"/>
  <c r="D91" i="1" s="1"/>
  <c r="AN80" i="2"/>
  <c r="K61" i="23" s="1"/>
  <c r="AM80" i="2"/>
  <c r="G91" i="1" s="1"/>
  <c r="AL80" i="2"/>
  <c r="E91" i="1" s="1"/>
  <c r="AO80" i="2"/>
  <c r="AR79" i="2"/>
  <c r="D90" i="1" s="1"/>
  <c r="AN79" i="2"/>
  <c r="K60" i="23" s="1"/>
  <c r="AM79" i="2"/>
  <c r="G90" i="1" s="1"/>
  <c r="AL79" i="2"/>
  <c r="E90" i="1" s="1"/>
  <c r="AO79" i="2"/>
  <c r="AR78" i="2"/>
  <c r="D89" i="1" s="1"/>
  <c r="AN78" i="2"/>
  <c r="K59" i="23" s="1"/>
  <c r="AM78" i="2"/>
  <c r="G89" i="1" s="1"/>
  <c r="AL78" i="2"/>
  <c r="E89" i="1" s="1"/>
  <c r="AO78" i="2"/>
  <c r="D88" i="1"/>
  <c r="AN77" i="2"/>
  <c r="K58" i="23" s="1"/>
  <c r="AM77" i="2"/>
  <c r="G88" i="1" s="1"/>
  <c r="AL77" i="2"/>
  <c r="E88" i="1" s="1"/>
  <c r="AO77" i="2"/>
  <c r="D87" i="1"/>
  <c r="AN76" i="2"/>
  <c r="K57" i="23" s="1"/>
  <c r="AM76" i="2"/>
  <c r="G87" i="1" s="1"/>
  <c r="AL76" i="2"/>
  <c r="E87" i="1" s="1"/>
  <c r="AO76" i="2"/>
  <c r="D86" i="1"/>
  <c r="AN75" i="2"/>
  <c r="K56" i="23" s="1"/>
  <c r="AM75" i="2"/>
  <c r="G86" i="1" s="1"/>
  <c r="AL75" i="2"/>
  <c r="E86" i="1" s="1"/>
  <c r="AO75" i="2"/>
  <c r="D85" i="1"/>
  <c r="AN74" i="2"/>
  <c r="K55" i="23" s="1"/>
  <c r="AM74" i="2"/>
  <c r="G85" i="1" s="1"/>
  <c r="AL74" i="2"/>
  <c r="E85" i="1" s="1"/>
  <c r="AO74" i="2"/>
  <c r="D84" i="1"/>
  <c r="AN73" i="2"/>
  <c r="K54" i="23" s="1"/>
  <c r="AM73" i="2"/>
  <c r="G84" i="1" s="1"/>
  <c r="AL73" i="2"/>
  <c r="E84" i="1" s="1"/>
  <c r="AO73" i="2"/>
  <c r="D83" i="1"/>
  <c r="AN72" i="2"/>
  <c r="K53" i="23" s="1"/>
  <c r="AM72" i="2"/>
  <c r="G83" i="1" s="1"/>
  <c r="AL72" i="2"/>
  <c r="E83" i="1" s="1"/>
  <c r="AO72" i="2"/>
  <c r="D82" i="1"/>
  <c r="AN71" i="2"/>
  <c r="K52" i="23" s="1"/>
  <c r="AM71" i="2"/>
  <c r="G82" i="1" s="1"/>
  <c r="AL71" i="2"/>
  <c r="E82" i="1" s="1"/>
  <c r="AO71" i="2"/>
  <c r="D81" i="1"/>
  <c r="AN70" i="2"/>
  <c r="K51" i="23" s="1"/>
  <c r="AM70" i="2"/>
  <c r="G81" i="1" s="1"/>
  <c r="AL70" i="2"/>
  <c r="E81" i="1" s="1"/>
  <c r="AO70" i="2"/>
  <c r="D80" i="1"/>
  <c r="AN69" i="2"/>
  <c r="K50" i="23" s="1"/>
  <c r="AM69" i="2"/>
  <c r="G80" i="1" s="1"/>
  <c r="AL69" i="2"/>
  <c r="E80" i="1" s="1"/>
  <c r="AO69" i="2"/>
  <c r="D79" i="1"/>
  <c r="AN68" i="2"/>
  <c r="K49" i="23" s="1"/>
  <c r="AM68" i="2"/>
  <c r="G79" i="1" s="1"/>
  <c r="AL68" i="2"/>
  <c r="E79" i="1" s="1"/>
  <c r="AO68" i="2"/>
  <c r="D78" i="1"/>
  <c r="AN67" i="2"/>
  <c r="K48" i="23" s="1"/>
  <c r="AM67" i="2"/>
  <c r="G78" i="1" s="1"/>
  <c r="AL67" i="2"/>
  <c r="E78" i="1" s="1"/>
  <c r="AO67" i="2"/>
  <c r="D77" i="1"/>
  <c r="AN66" i="2"/>
  <c r="K47" i="23" s="1"/>
  <c r="AM66" i="2"/>
  <c r="G77" i="1" s="1"/>
  <c r="AL66" i="2"/>
  <c r="E77" i="1" s="1"/>
  <c r="AO66" i="2"/>
  <c r="D76" i="1"/>
  <c r="AN65" i="2"/>
  <c r="K46" i="23" s="1"/>
  <c r="AM65" i="2"/>
  <c r="G76" i="1" s="1"/>
  <c r="AL65" i="2"/>
  <c r="E76" i="1" s="1"/>
  <c r="AO65" i="2"/>
  <c r="D75" i="1"/>
  <c r="AN64" i="2"/>
  <c r="K45" i="23" s="1"/>
  <c r="AM64" i="2"/>
  <c r="G75" i="1" s="1"/>
  <c r="AL64" i="2"/>
  <c r="E75" i="1" s="1"/>
  <c r="AO64" i="2"/>
  <c r="D74" i="1"/>
  <c r="AN63" i="2"/>
  <c r="K44" i="23" s="1"/>
  <c r="AM63" i="2"/>
  <c r="G74" i="1" s="1"/>
  <c r="AL63" i="2"/>
  <c r="E74" i="1" s="1"/>
  <c r="AO63" i="2"/>
  <c r="D73" i="1"/>
  <c r="AN62" i="2"/>
  <c r="K43" i="23" s="1"/>
  <c r="AM62" i="2"/>
  <c r="G73" i="1" s="1"/>
  <c r="AL62" i="2"/>
  <c r="E73" i="1" s="1"/>
  <c r="AO62" i="2"/>
  <c r="D72" i="1"/>
  <c r="AN61" i="2"/>
  <c r="K42" i="23" s="1"/>
  <c r="AM61" i="2"/>
  <c r="G72" i="1" s="1"/>
  <c r="AL61" i="2"/>
  <c r="E72" i="1" s="1"/>
  <c r="AO61" i="2"/>
  <c r="AN60" i="2"/>
  <c r="K41" i="23" s="1"/>
  <c r="AM60" i="2"/>
  <c r="AL60" i="2"/>
  <c r="E71" i="1" s="1"/>
  <c r="AO60" i="2"/>
  <c r="AN59" i="2"/>
  <c r="K40" i="23" s="1"/>
  <c r="AM59" i="2"/>
  <c r="AL59" i="2"/>
  <c r="E70" i="1" s="1"/>
  <c r="AO59" i="2"/>
  <c r="AN58" i="2"/>
  <c r="K39" i="23" s="1"/>
  <c r="AM58" i="2"/>
  <c r="AL58" i="2"/>
  <c r="E69" i="1" s="1"/>
  <c r="AO58" i="2"/>
  <c r="D33" i="1"/>
  <c r="K34" i="23"/>
  <c r="H34" i="23"/>
  <c r="G34" i="23"/>
  <c r="D32" i="1"/>
  <c r="K33" i="23"/>
  <c r="H33" i="23"/>
  <c r="G33" i="23"/>
  <c r="D31" i="1"/>
  <c r="K32" i="23"/>
  <c r="H32" i="23"/>
  <c r="G32" i="23"/>
  <c r="D30" i="1"/>
  <c r="K31" i="23"/>
  <c r="H31" i="23"/>
  <c r="G31" i="23"/>
  <c r="D29" i="1"/>
  <c r="K30" i="23"/>
  <c r="F30" i="23"/>
  <c r="H30" i="23"/>
  <c r="G30" i="23"/>
  <c r="AR48" i="2"/>
  <c r="D28" i="1" s="1"/>
  <c r="AN48" i="2"/>
  <c r="K29" i="23" s="1"/>
  <c r="AM48" i="2"/>
  <c r="G28" i="1" s="1"/>
  <c r="AL48" i="2"/>
  <c r="H29" i="23"/>
  <c r="G29" i="23"/>
  <c r="AR47" i="2"/>
  <c r="D27" i="1" s="1"/>
  <c r="AN47" i="2"/>
  <c r="K28" i="23" s="1"/>
  <c r="AM47" i="2"/>
  <c r="G27" i="1" s="1"/>
  <c r="AL47" i="2"/>
  <c r="H28" i="23"/>
  <c r="G28" i="23"/>
  <c r="AR46" i="2"/>
  <c r="D26" i="1" s="1"/>
  <c r="AN46" i="2"/>
  <c r="K27" i="23" s="1"/>
  <c r="AM46" i="2"/>
  <c r="G26" i="1" s="1"/>
  <c r="AL46" i="2"/>
  <c r="H27" i="23"/>
  <c r="G27" i="23"/>
  <c r="AR45" i="2"/>
  <c r="D25" i="1" s="1"/>
  <c r="AN45" i="2"/>
  <c r="K26" i="23" s="1"/>
  <c r="AM45" i="2"/>
  <c r="G25" i="1" s="1"/>
  <c r="AL45" i="2"/>
  <c r="H26" i="23"/>
  <c r="G26" i="23"/>
  <c r="AR44" i="2"/>
  <c r="D24" i="1" s="1"/>
  <c r="AN44" i="2"/>
  <c r="K25" i="23" s="1"/>
  <c r="AM44" i="2"/>
  <c r="G24" i="1" s="1"/>
  <c r="AL44" i="2"/>
  <c r="H25" i="23"/>
  <c r="G25" i="23"/>
  <c r="D23" i="1"/>
  <c r="AN43" i="2"/>
  <c r="K24" i="23" s="1"/>
  <c r="AM43" i="2"/>
  <c r="G23" i="1" s="1"/>
  <c r="AL43" i="2"/>
  <c r="H24" i="23"/>
  <c r="G24" i="23"/>
  <c r="D22" i="1"/>
  <c r="AN42" i="2"/>
  <c r="K23" i="23" s="1"/>
  <c r="AM42" i="2"/>
  <c r="G22" i="1" s="1"/>
  <c r="AL42" i="2"/>
  <c r="H23" i="23"/>
  <c r="G23" i="23"/>
  <c r="D21" i="1"/>
  <c r="AN41" i="2"/>
  <c r="K22" i="23" s="1"/>
  <c r="AM41" i="2"/>
  <c r="AL41" i="2"/>
  <c r="H22" i="23"/>
  <c r="G22" i="23"/>
  <c r="D20" i="1"/>
  <c r="AN40" i="2"/>
  <c r="K21" i="23" s="1"/>
  <c r="AM40" i="2"/>
  <c r="G20" i="1" s="1"/>
  <c r="AL40" i="2"/>
  <c r="E20" i="1" s="1"/>
  <c r="H21" i="23"/>
  <c r="G21" i="23"/>
  <c r="D19" i="1"/>
  <c r="AN39" i="2"/>
  <c r="K20" i="23" s="1"/>
  <c r="AM39" i="2"/>
  <c r="G19" i="1" s="1"/>
  <c r="AL39" i="2"/>
  <c r="E19" i="1" s="1"/>
  <c r="H20" i="23"/>
  <c r="G20" i="23"/>
  <c r="D18" i="1"/>
  <c r="AN38" i="2"/>
  <c r="K19" i="23" s="1"/>
  <c r="AM38" i="2"/>
  <c r="G18" i="1" s="1"/>
  <c r="AL38" i="2"/>
  <c r="E18" i="1" s="1"/>
  <c r="H19" i="23"/>
  <c r="G19" i="23"/>
  <c r="D17" i="1"/>
  <c r="AN37" i="2"/>
  <c r="K18" i="23" s="1"/>
  <c r="AM37" i="2"/>
  <c r="G17" i="1" s="1"/>
  <c r="AL37" i="2"/>
  <c r="E17" i="1" s="1"/>
  <c r="H18" i="23"/>
  <c r="G18" i="23"/>
  <c r="D16" i="1"/>
  <c r="AN36" i="2"/>
  <c r="K17" i="23" s="1"/>
  <c r="AM36" i="2"/>
  <c r="G16" i="1" s="1"/>
  <c r="AL36" i="2"/>
  <c r="E16" i="1" s="1"/>
  <c r="H17" i="23"/>
  <c r="G17" i="23"/>
  <c r="D15" i="1"/>
  <c r="AN35" i="2"/>
  <c r="K16" i="23" s="1"/>
  <c r="AM35" i="2"/>
  <c r="G15" i="1" s="1"/>
  <c r="AL35" i="2"/>
  <c r="E15" i="1" s="1"/>
  <c r="H16" i="23"/>
  <c r="G16" i="23"/>
  <c r="D14" i="1"/>
  <c r="AN34" i="2"/>
  <c r="K15" i="23" s="1"/>
  <c r="AM34" i="2"/>
  <c r="G14" i="1" s="1"/>
  <c r="AL34" i="2"/>
  <c r="E14" i="1" s="1"/>
  <c r="H15" i="23"/>
  <c r="G15" i="23"/>
  <c r="D13" i="1"/>
  <c r="AN33" i="2"/>
  <c r="K14" i="23" s="1"/>
  <c r="AM33" i="2"/>
  <c r="AL33" i="2"/>
  <c r="E13" i="1" s="1"/>
  <c r="H14" i="23"/>
  <c r="G14" i="23"/>
  <c r="D12" i="1"/>
  <c r="AN32" i="2"/>
  <c r="K13" i="23" s="1"/>
  <c r="AM32" i="2"/>
  <c r="G12" i="1" s="1"/>
  <c r="AL32" i="2"/>
  <c r="E12" i="1" s="1"/>
  <c r="H13" i="23"/>
  <c r="G13" i="23"/>
  <c r="D11" i="1"/>
  <c r="AN31" i="2"/>
  <c r="K12" i="23" s="1"/>
  <c r="AM31" i="2"/>
  <c r="G11" i="1" s="1"/>
  <c r="AL31" i="2"/>
  <c r="E11" i="1" s="1"/>
  <c r="H12" i="23"/>
  <c r="G12" i="23"/>
  <c r="D10" i="1"/>
  <c r="AN30" i="2"/>
  <c r="K11" i="23" s="1"/>
  <c r="AM30" i="2"/>
  <c r="G10" i="1" s="1"/>
  <c r="AL30" i="2"/>
  <c r="E10" i="1" s="1"/>
  <c r="H11" i="23"/>
  <c r="G11" i="23"/>
  <c r="D9" i="1"/>
  <c r="AN29" i="2"/>
  <c r="K10" i="23" s="1"/>
  <c r="AM29" i="2"/>
  <c r="G9" i="1" s="1"/>
  <c r="AL29" i="2"/>
  <c r="E9" i="1" s="1"/>
  <c r="H10" i="23"/>
  <c r="G10" i="23"/>
  <c r="D8" i="1"/>
  <c r="AN28" i="2"/>
  <c r="K9" i="23" s="1"/>
  <c r="AM28" i="2"/>
  <c r="G8" i="1" s="1"/>
  <c r="AL28" i="2"/>
  <c r="E8" i="1" s="1"/>
  <c r="H9" i="23"/>
  <c r="G9" i="23"/>
  <c r="D7" i="1"/>
  <c r="AN27" i="2"/>
  <c r="K8" i="23" s="1"/>
  <c r="AM27" i="2"/>
  <c r="G7" i="1" s="1"/>
  <c r="AL27" i="2"/>
  <c r="E7" i="1" s="1"/>
  <c r="H8" i="23"/>
  <c r="G8" i="23"/>
  <c r="D6" i="1"/>
  <c r="AN26" i="2"/>
  <c r="K7" i="23" s="1"/>
  <c r="AM26" i="2"/>
  <c r="G6" i="1" s="1"/>
  <c r="AL26" i="2"/>
  <c r="E6" i="1" s="1"/>
  <c r="H7" i="23"/>
  <c r="G7" i="23"/>
  <c r="D5" i="1"/>
  <c r="AN25" i="2"/>
  <c r="K6" i="23" s="1"/>
  <c r="AM25" i="2"/>
  <c r="G5" i="1" s="1"/>
  <c r="AL25" i="2"/>
  <c r="E5" i="1" s="1"/>
  <c r="D4" i="1"/>
  <c r="AN24" i="2"/>
  <c r="K5" i="23" s="1"/>
  <c r="AM24" i="2"/>
  <c r="G4" i="1" s="1"/>
  <c r="AL24" i="2"/>
  <c r="E4" i="1" s="1"/>
  <c r="AC52" i="35" l="1"/>
  <c r="AC54" i="35"/>
  <c r="Z23" i="54"/>
  <c r="AB31" i="35"/>
  <c r="Y15" i="54"/>
  <c r="Z15" i="54" s="1"/>
  <c r="C11" i="46"/>
  <c r="B11" i="46" s="1"/>
  <c r="Y10" i="54"/>
  <c r="Z10" i="54" s="1"/>
  <c r="C39" i="45"/>
  <c r="B39" i="45" s="1"/>
  <c r="AK84" i="2"/>
  <c r="L95" i="1" s="1"/>
  <c r="F95" i="1"/>
  <c r="C10" i="45"/>
  <c r="B10" i="45" s="1"/>
  <c r="AA24" i="40"/>
  <c r="AK83" i="2"/>
  <c r="L94" i="1" s="1"/>
  <c r="F94" i="1"/>
  <c r="AK87" i="2"/>
  <c r="L98" i="1" s="1"/>
  <c r="F98" i="1"/>
  <c r="AK86" i="2"/>
  <c r="L97" i="1" s="1"/>
  <c r="F97" i="1"/>
  <c r="C74" i="23"/>
  <c r="F40" i="1"/>
  <c r="F75" i="23"/>
  <c r="B75" i="23" s="1"/>
  <c r="G41" i="1"/>
  <c r="J79" i="23"/>
  <c r="D45" i="1"/>
  <c r="A81" i="23"/>
  <c r="L47" i="1"/>
  <c r="J83" i="23"/>
  <c r="D49" i="1"/>
  <c r="N84" i="23"/>
  <c r="E50" i="1"/>
  <c r="F87" i="23"/>
  <c r="B87" i="23" s="1"/>
  <c r="G53" i="1"/>
  <c r="N88" i="23"/>
  <c r="E54" i="1"/>
  <c r="C94" i="23"/>
  <c r="F60" i="1"/>
  <c r="F95" i="23"/>
  <c r="G61" i="1"/>
  <c r="A105" i="23"/>
  <c r="F108" i="23"/>
  <c r="B108" i="23" s="1"/>
  <c r="G111" i="1"/>
  <c r="J108" i="23"/>
  <c r="D111" i="1"/>
  <c r="A109" i="23"/>
  <c r="F112" i="23"/>
  <c r="B112" i="23" s="1"/>
  <c r="G115" i="1"/>
  <c r="J112" i="23"/>
  <c r="D115" i="1"/>
  <c r="F116" i="23"/>
  <c r="B116" i="23" s="1"/>
  <c r="G119" i="1"/>
  <c r="J116" i="23"/>
  <c r="D119" i="1"/>
  <c r="F120" i="23"/>
  <c r="B120" i="23" s="1"/>
  <c r="G123" i="1"/>
  <c r="J120" i="23"/>
  <c r="D123" i="1"/>
  <c r="A121" i="23"/>
  <c r="F122" i="23"/>
  <c r="G125" i="1"/>
  <c r="F124" i="23"/>
  <c r="G127" i="1"/>
  <c r="A125" i="23"/>
  <c r="A74" i="23"/>
  <c r="L40" i="1"/>
  <c r="C75" i="23"/>
  <c r="F41" i="1"/>
  <c r="F76" i="23"/>
  <c r="B76" i="23" s="1"/>
  <c r="G42" i="1"/>
  <c r="J76" i="23"/>
  <c r="D42" i="1"/>
  <c r="N77" i="23"/>
  <c r="E43" i="1"/>
  <c r="A78" i="23"/>
  <c r="L44" i="1"/>
  <c r="C79" i="23"/>
  <c r="F45" i="1"/>
  <c r="F80" i="23"/>
  <c r="B80" i="23" s="1"/>
  <c r="G46" i="1"/>
  <c r="J80" i="23"/>
  <c r="D46" i="1"/>
  <c r="N81" i="23"/>
  <c r="E47" i="1"/>
  <c r="A82" i="23"/>
  <c r="L48" i="1"/>
  <c r="C83" i="23"/>
  <c r="F49" i="1"/>
  <c r="F84" i="23"/>
  <c r="B84" i="23" s="1"/>
  <c r="G50" i="1"/>
  <c r="J84" i="23"/>
  <c r="D50" i="1"/>
  <c r="N85" i="23"/>
  <c r="E51" i="1"/>
  <c r="A86" i="23"/>
  <c r="L52" i="1"/>
  <c r="C87" i="23"/>
  <c r="F53" i="1"/>
  <c r="F88" i="23"/>
  <c r="B88" i="23" s="1"/>
  <c r="G54" i="1"/>
  <c r="J88" i="23"/>
  <c r="D54" i="1"/>
  <c r="N89" i="23"/>
  <c r="E55" i="1"/>
  <c r="A90" i="23"/>
  <c r="L56" i="1"/>
  <c r="C91" i="23"/>
  <c r="F57" i="1"/>
  <c r="F92" i="23"/>
  <c r="B92" i="23" s="1"/>
  <c r="G58" i="1"/>
  <c r="J92" i="23"/>
  <c r="D58" i="1"/>
  <c r="N93" i="23"/>
  <c r="E59" i="1"/>
  <c r="A94" i="23"/>
  <c r="L60" i="1"/>
  <c r="C95" i="23"/>
  <c r="F61" i="1"/>
  <c r="F96" i="23"/>
  <c r="G62" i="1"/>
  <c r="J96" i="23"/>
  <c r="D62" i="1"/>
  <c r="N97" i="23"/>
  <c r="E63" i="1"/>
  <c r="A98" i="23"/>
  <c r="L64" i="1"/>
  <c r="C102" i="23"/>
  <c r="F105" i="1"/>
  <c r="N103" i="23"/>
  <c r="E106" i="1"/>
  <c r="C104" i="23"/>
  <c r="F107" i="1"/>
  <c r="N105" i="23"/>
  <c r="E108" i="1"/>
  <c r="C106" i="23"/>
  <c r="F109" i="1"/>
  <c r="N107" i="23"/>
  <c r="E110" i="1"/>
  <c r="C108" i="23"/>
  <c r="F111" i="1"/>
  <c r="N109" i="23"/>
  <c r="E112" i="1"/>
  <c r="C110" i="23"/>
  <c r="F113" i="1"/>
  <c r="N111" i="23"/>
  <c r="E114" i="1"/>
  <c r="C112" i="23"/>
  <c r="F115" i="1"/>
  <c r="N113" i="23"/>
  <c r="E116" i="1"/>
  <c r="C114" i="23"/>
  <c r="F117" i="1"/>
  <c r="N115" i="23"/>
  <c r="E118" i="1"/>
  <c r="C116" i="23"/>
  <c r="F119" i="1"/>
  <c r="N117" i="23"/>
  <c r="E120" i="1"/>
  <c r="C118" i="23"/>
  <c r="F121" i="1"/>
  <c r="N119" i="23"/>
  <c r="E122" i="1"/>
  <c r="C120" i="23"/>
  <c r="F123" i="1"/>
  <c r="N121" i="23"/>
  <c r="E124" i="1"/>
  <c r="C122" i="23"/>
  <c r="F125" i="1"/>
  <c r="N123" i="23"/>
  <c r="E126" i="1"/>
  <c r="C124" i="23"/>
  <c r="F127" i="1"/>
  <c r="N125" i="23"/>
  <c r="E128" i="1"/>
  <c r="C126" i="23"/>
  <c r="F129" i="1"/>
  <c r="N76" i="23"/>
  <c r="E42" i="1"/>
  <c r="A77" i="23"/>
  <c r="L43" i="1"/>
  <c r="C82" i="23"/>
  <c r="F48" i="1"/>
  <c r="F83" i="23"/>
  <c r="B83" i="23" s="1"/>
  <c r="G49" i="1"/>
  <c r="A85" i="23"/>
  <c r="L51" i="1"/>
  <c r="C90" i="23"/>
  <c r="F56" i="1"/>
  <c r="F91" i="23"/>
  <c r="B91" i="23" s="1"/>
  <c r="G57" i="1"/>
  <c r="N92" i="23"/>
  <c r="E58" i="1"/>
  <c r="C98" i="23"/>
  <c r="F64" i="1"/>
  <c r="F102" i="23"/>
  <c r="B102" i="23" s="1"/>
  <c r="G105" i="1"/>
  <c r="J102" i="23"/>
  <c r="D105" i="1"/>
  <c r="A103" i="23"/>
  <c r="F106" i="23"/>
  <c r="B106" i="23" s="1"/>
  <c r="G109" i="1"/>
  <c r="J106" i="23"/>
  <c r="D109" i="1"/>
  <c r="A107" i="23"/>
  <c r="A113" i="23"/>
  <c r="A119" i="23"/>
  <c r="A123" i="23"/>
  <c r="F126" i="23"/>
  <c r="G129" i="1"/>
  <c r="J126" i="23"/>
  <c r="D129" i="1"/>
  <c r="N74" i="23"/>
  <c r="E40" i="1"/>
  <c r="A75" i="23"/>
  <c r="L41" i="1"/>
  <c r="C76" i="23"/>
  <c r="F42" i="1"/>
  <c r="F77" i="23"/>
  <c r="B77" i="23" s="1"/>
  <c r="G43" i="1"/>
  <c r="J77" i="23"/>
  <c r="D43" i="1"/>
  <c r="N78" i="23"/>
  <c r="E44" i="1"/>
  <c r="A79" i="23"/>
  <c r="L45" i="1"/>
  <c r="C80" i="23"/>
  <c r="F46" i="1"/>
  <c r="F81" i="23"/>
  <c r="B81" i="23" s="1"/>
  <c r="G47" i="1"/>
  <c r="J81" i="23"/>
  <c r="D47" i="1"/>
  <c r="N82" i="23"/>
  <c r="E48" i="1"/>
  <c r="A83" i="23"/>
  <c r="L49" i="1"/>
  <c r="C84" i="23"/>
  <c r="F50" i="1"/>
  <c r="F85" i="23"/>
  <c r="B85" i="23" s="1"/>
  <c r="G51" i="1"/>
  <c r="J85" i="23"/>
  <c r="D51" i="1"/>
  <c r="N86" i="23"/>
  <c r="E52" i="1"/>
  <c r="A87" i="23"/>
  <c r="L53" i="1"/>
  <c r="C88" i="23"/>
  <c r="F54" i="1"/>
  <c r="F89" i="23"/>
  <c r="B89" i="23" s="1"/>
  <c r="G55" i="1"/>
  <c r="J89" i="23"/>
  <c r="D55" i="1"/>
  <c r="N90" i="23"/>
  <c r="E56" i="1"/>
  <c r="A91" i="23"/>
  <c r="L57" i="1"/>
  <c r="C92" i="23"/>
  <c r="F58" i="1"/>
  <c r="F93" i="23"/>
  <c r="B93" i="23" s="1"/>
  <c r="G59" i="1"/>
  <c r="J93" i="23"/>
  <c r="D59" i="1"/>
  <c r="N94" i="23"/>
  <c r="E60" i="1"/>
  <c r="A95" i="23"/>
  <c r="L61" i="1"/>
  <c r="C96" i="23"/>
  <c r="F62" i="1"/>
  <c r="F97" i="23"/>
  <c r="G63" i="1"/>
  <c r="J97" i="23"/>
  <c r="D63" i="1"/>
  <c r="N98" i="23"/>
  <c r="E64" i="1"/>
  <c r="A102" i="23"/>
  <c r="F103" i="23"/>
  <c r="B103" i="23" s="1"/>
  <c r="G106" i="1"/>
  <c r="J103" i="23"/>
  <c r="D106" i="1"/>
  <c r="A104" i="23"/>
  <c r="F105" i="23"/>
  <c r="B105" i="23" s="1"/>
  <c r="G108" i="1"/>
  <c r="J105" i="23"/>
  <c r="D108" i="1"/>
  <c r="A106" i="23"/>
  <c r="F107" i="23"/>
  <c r="B107" i="23" s="1"/>
  <c r="G110" i="1"/>
  <c r="J107" i="23"/>
  <c r="D110" i="1"/>
  <c r="A108" i="23"/>
  <c r="F109" i="23"/>
  <c r="B109" i="23" s="1"/>
  <c r="G112" i="1"/>
  <c r="J109" i="23"/>
  <c r="D112" i="1"/>
  <c r="A110" i="23"/>
  <c r="F111" i="23"/>
  <c r="B111" i="23" s="1"/>
  <c r="G114" i="1"/>
  <c r="J111" i="23"/>
  <c r="D114" i="1"/>
  <c r="A112" i="23"/>
  <c r="F113" i="23"/>
  <c r="B113" i="23" s="1"/>
  <c r="G116" i="1"/>
  <c r="J113" i="23"/>
  <c r="D116" i="1"/>
  <c r="A114" i="23"/>
  <c r="F115" i="23"/>
  <c r="B115" i="23" s="1"/>
  <c r="G118" i="1"/>
  <c r="J115" i="23"/>
  <c r="D118" i="1"/>
  <c r="A116" i="23"/>
  <c r="F117" i="23"/>
  <c r="B117" i="23" s="1"/>
  <c r="G120" i="1"/>
  <c r="J117" i="23"/>
  <c r="D120" i="1"/>
  <c r="A118" i="23"/>
  <c r="F119" i="23"/>
  <c r="B119" i="23" s="1"/>
  <c r="G122" i="1"/>
  <c r="J119" i="23"/>
  <c r="D122" i="1"/>
  <c r="A120" i="23"/>
  <c r="F121" i="23"/>
  <c r="B121" i="23" s="1"/>
  <c r="G124" i="1"/>
  <c r="J121" i="23"/>
  <c r="D124" i="1"/>
  <c r="A122" i="23"/>
  <c r="F123" i="23"/>
  <c r="G126" i="1"/>
  <c r="J123" i="23"/>
  <c r="D126" i="1"/>
  <c r="A124" i="23"/>
  <c r="F125" i="23"/>
  <c r="G128" i="1"/>
  <c r="J125" i="23"/>
  <c r="D128" i="1"/>
  <c r="A126" i="23"/>
  <c r="J75" i="23"/>
  <c r="D41" i="1"/>
  <c r="C78" i="23"/>
  <c r="F44" i="1"/>
  <c r="F79" i="23"/>
  <c r="B79" i="23" s="1"/>
  <c r="G45" i="1"/>
  <c r="N80" i="23"/>
  <c r="E46" i="1"/>
  <c r="C86" i="23"/>
  <c r="F52" i="1"/>
  <c r="J87" i="23"/>
  <c r="D53" i="1"/>
  <c r="A89" i="23"/>
  <c r="L55" i="1"/>
  <c r="J91" i="23"/>
  <c r="D57" i="1"/>
  <c r="A93" i="23"/>
  <c r="L59" i="1"/>
  <c r="J95" i="23"/>
  <c r="D61" i="1"/>
  <c r="N96" i="23"/>
  <c r="E62" i="1"/>
  <c r="A97" i="23"/>
  <c r="L63" i="1"/>
  <c r="F104" i="23"/>
  <c r="B104" i="23" s="1"/>
  <c r="G107" i="1"/>
  <c r="J104" i="23"/>
  <c r="D107" i="1"/>
  <c r="F110" i="23"/>
  <c r="B110" i="23" s="1"/>
  <c r="G113" i="1"/>
  <c r="J110" i="23"/>
  <c r="D113" i="1"/>
  <c r="A111" i="23"/>
  <c r="F114" i="23"/>
  <c r="B114" i="23" s="1"/>
  <c r="G117" i="1"/>
  <c r="J114" i="23"/>
  <c r="D117" i="1"/>
  <c r="A115" i="23"/>
  <c r="A117" i="23"/>
  <c r="F118" i="23"/>
  <c r="B118" i="23" s="1"/>
  <c r="G121" i="1"/>
  <c r="J118" i="23"/>
  <c r="D121" i="1"/>
  <c r="J122" i="23"/>
  <c r="D125" i="1"/>
  <c r="J124" i="23"/>
  <c r="D127" i="1"/>
  <c r="F74" i="23"/>
  <c r="B74" i="23" s="1"/>
  <c r="G40" i="1"/>
  <c r="J74" i="23"/>
  <c r="D40" i="1"/>
  <c r="N75" i="23"/>
  <c r="E41" i="1"/>
  <c r="A76" i="23"/>
  <c r="L42" i="1"/>
  <c r="C77" i="23"/>
  <c r="F43" i="1"/>
  <c r="F78" i="23"/>
  <c r="B78" i="23" s="1"/>
  <c r="G44" i="1"/>
  <c r="J78" i="23"/>
  <c r="D44" i="1"/>
  <c r="N79" i="23"/>
  <c r="E45" i="1"/>
  <c r="A80" i="23"/>
  <c r="L46" i="1"/>
  <c r="C81" i="23"/>
  <c r="F47" i="1"/>
  <c r="F82" i="23"/>
  <c r="B82" i="23" s="1"/>
  <c r="G48" i="1"/>
  <c r="J82" i="23"/>
  <c r="D48" i="1"/>
  <c r="N83" i="23"/>
  <c r="E49" i="1"/>
  <c r="A84" i="23"/>
  <c r="L50" i="1"/>
  <c r="C85" i="23"/>
  <c r="F51" i="1"/>
  <c r="F86" i="23"/>
  <c r="B86" i="23" s="1"/>
  <c r="G52" i="1"/>
  <c r="J86" i="23"/>
  <c r="D52" i="1"/>
  <c r="N87" i="23"/>
  <c r="E53" i="1"/>
  <c r="A88" i="23"/>
  <c r="L54" i="1"/>
  <c r="C89" i="23"/>
  <c r="F55" i="1"/>
  <c r="F90" i="23"/>
  <c r="B90" i="23" s="1"/>
  <c r="G56" i="1"/>
  <c r="J90" i="23"/>
  <c r="D56" i="1"/>
  <c r="N91" i="23"/>
  <c r="E57" i="1"/>
  <c r="A92" i="23"/>
  <c r="L58" i="1"/>
  <c r="C93" i="23"/>
  <c r="F59" i="1"/>
  <c r="F94" i="23"/>
  <c r="G60" i="1"/>
  <c r="J94" i="23"/>
  <c r="D60" i="1"/>
  <c r="N95" i="23"/>
  <c r="E61" i="1"/>
  <c r="A96" i="23"/>
  <c r="L62" i="1"/>
  <c r="C97" i="23"/>
  <c r="F63" i="1"/>
  <c r="F98" i="23"/>
  <c r="G64" i="1"/>
  <c r="J98" i="23"/>
  <c r="D64" i="1"/>
  <c r="N102" i="23"/>
  <c r="E105" i="1"/>
  <c r="C103" i="23"/>
  <c r="F106" i="1"/>
  <c r="N104" i="23"/>
  <c r="E107" i="1"/>
  <c r="C105" i="23"/>
  <c r="F108" i="1"/>
  <c r="N106" i="23"/>
  <c r="E109" i="1"/>
  <c r="C107" i="23"/>
  <c r="F110" i="1"/>
  <c r="N108" i="23"/>
  <c r="E111" i="1"/>
  <c r="C109" i="23"/>
  <c r="F112" i="1"/>
  <c r="N110" i="23"/>
  <c r="E113" i="1"/>
  <c r="C111" i="23"/>
  <c r="F114" i="1"/>
  <c r="N112" i="23"/>
  <c r="E115" i="1"/>
  <c r="C113" i="23"/>
  <c r="F116" i="1"/>
  <c r="N114" i="23"/>
  <c r="E117" i="1"/>
  <c r="C115" i="23"/>
  <c r="F118" i="1"/>
  <c r="N116" i="23"/>
  <c r="E119" i="1"/>
  <c r="C117" i="23"/>
  <c r="F120" i="1"/>
  <c r="N118" i="23"/>
  <c r="E121" i="1"/>
  <c r="C119" i="23"/>
  <c r="F122" i="1"/>
  <c r="N120" i="23"/>
  <c r="E123" i="1"/>
  <c r="C121" i="23"/>
  <c r="F124" i="1"/>
  <c r="N122" i="23"/>
  <c r="E125" i="1"/>
  <c r="C123" i="23"/>
  <c r="F126" i="1"/>
  <c r="N124" i="23"/>
  <c r="E127" i="1"/>
  <c r="C125" i="23"/>
  <c r="F128" i="1"/>
  <c r="N126" i="23"/>
  <c r="E129" i="1"/>
  <c r="H42" i="23"/>
  <c r="AQ61" i="2"/>
  <c r="C72" i="1" s="1"/>
  <c r="H46" i="23"/>
  <c r="AQ65" i="2"/>
  <c r="C76" i="1" s="1"/>
  <c r="H54" i="23"/>
  <c r="AQ73" i="2"/>
  <c r="C84" i="1" s="1"/>
  <c r="H58" i="23"/>
  <c r="AQ77" i="2"/>
  <c r="C88" i="1" s="1"/>
  <c r="H39" i="23"/>
  <c r="AQ58" i="2"/>
  <c r="C69" i="1" s="1"/>
  <c r="H41" i="23"/>
  <c r="AQ60" i="2"/>
  <c r="C71" i="1" s="1"/>
  <c r="H43" i="23"/>
  <c r="AQ62" i="2"/>
  <c r="C73" i="1" s="1"/>
  <c r="H47" i="23"/>
  <c r="AQ66" i="2"/>
  <c r="C77" i="1" s="1"/>
  <c r="H51" i="23"/>
  <c r="AQ70" i="2"/>
  <c r="C81" i="1" s="1"/>
  <c r="H53" i="23"/>
  <c r="AQ72" i="2"/>
  <c r="C83" i="1" s="1"/>
  <c r="H57" i="23"/>
  <c r="AQ76" i="2"/>
  <c r="C87" i="1" s="1"/>
  <c r="J40" i="23"/>
  <c r="D70" i="1"/>
  <c r="F41" i="23"/>
  <c r="B41" i="23" s="1"/>
  <c r="G71" i="1"/>
  <c r="H56" i="23"/>
  <c r="AQ75" i="2"/>
  <c r="C86" i="1" s="1"/>
  <c r="H60" i="23"/>
  <c r="AQ79" i="2"/>
  <c r="C90" i="1" s="1"/>
  <c r="J39" i="23"/>
  <c r="D69" i="1"/>
  <c r="F40" i="23"/>
  <c r="B40" i="23" s="1"/>
  <c r="G70" i="1"/>
  <c r="J41" i="23"/>
  <c r="D71" i="1"/>
  <c r="H45" i="23"/>
  <c r="AQ64" i="2"/>
  <c r="C75" i="1" s="1"/>
  <c r="H49" i="23"/>
  <c r="AQ68" i="2"/>
  <c r="C79" i="1" s="1"/>
  <c r="H55" i="23"/>
  <c r="AQ74" i="2"/>
  <c r="C85" i="1" s="1"/>
  <c r="H59" i="23"/>
  <c r="AQ78" i="2"/>
  <c r="C89" i="1" s="1"/>
  <c r="H61" i="23"/>
  <c r="AQ80" i="2"/>
  <c r="C91" i="1" s="1"/>
  <c r="H63" i="23"/>
  <c r="AQ82" i="2"/>
  <c r="C93" i="1" s="1"/>
  <c r="H40" i="23"/>
  <c r="AQ59" i="2"/>
  <c r="C70" i="1" s="1"/>
  <c r="H44" i="23"/>
  <c r="AQ63" i="2"/>
  <c r="C74" i="1" s="1"/>
  <c r="H48" i="23"/>
  <c r="AQ67" i="2"/>
  <c r="C78" i="1" s="1"/>
  <c r="H52" i="23"/>
  <c r="AQ71" i="2"/>
  <c r="C82" i="1" s="1"/>
  <c r="F39" i="23"/>
  <c r="B39" i="23" s="1"/>
  <c r="G69" i="1"/>
  <c r="H50" i="23"/>
  <c r="AQ69" i="2"/>
  <c r="C80" i="1" s="1"/>
  <c r="H62" i="23"/>
  <c r="AQ81" i="2"/>
  <c r="C92" i="1" s="1"/>
  <c r="AK53" i="2"/>
  <c r="L33" i="1" s="1"/>
  <c r="F12" i="1"/>
  <c r="F62" i="23"/>
  <c r="F63" i="23"/>
  <c r="F16" i="1"/>
  <c r="F14" i="23"/>
  <c r="B14" i="23" s="1"/>
  <c r="G13" i="1"/>
  <c r="F22" i="23"/>
  <c r="B22" i="23" s="1"/>
  <c r="G21" i="1"/>
  <c r="F42" i="23"/>
  <c r="B42" i="23" s="1"/>
  <c r="F43" i="23"/>
  <c r="B43" i="23" s="1"/>
  <c r="F44" i="23"/>
  <c r="B44" i="23" s="1"/>
  <c r="F45" i="23"/>
  <c r="B45" i="23" s="1"/>
  <c r="F46" i="23"/>
  <c r="B46" i="23" s="1"/>
  <c r="F47" i="23"/>
  <c r="B47" i="23" s="1"/>
  <c r="F48" i="23"/>
  <c r="B48" i="23" s="1"/>
  <c r="F49" i="23"/>
  <c r="B49" i="23" s="1"/>
  <c r="F50" i="23"/>
  <c r="B50" i="23" s="1"/>
  <c r="F51" i="23"/>
  <c r="B51" i="23" s="1"/>
  <c r="F52" i="23"/>
  <c r="B52" i="23" s="1"/>
  <c r="F53" i="23"/>
  <c r="B53" i="23" s="1"/>
  <c r="F54" i="23"/>
  <c r="B54" i="23" s="1"/>
  <c r="F55" i="23"/>
  <c r="B55" i="23" s="1"/>
  <c r="F56" i="23"/>
  <c r="B56" i="23" s="1"/>
  <c r="F57" i="23"/>
  <c r="B57" i="23" s="1"/>
  <c r="F58" i="23"/>
  <c r="B58" i="23" s="1"/>
  <c r="F59" i="23"/>
  <c r="F60" i="23"/>
  <c r="F61" i="23"/>
  <c r="AK50" i="2"/>
  <c r="L30" i="1" s="1"/>
  <c r="C31" i="23"/>
  <c r="F4" i="1"/>
  <c r="A21" i="23"/>
  <c r="L20" i="1"/>
  <c r="AK52" i="2"/>
  <c r="L32" i="1" s="1"/>
  <c r="F32" i="1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A42" i="23"/>
  <c r="A46" i="23"/>
  <c r="A50" i="23"/>
  <c r="A54" i="23"/>
  <c r="A58" i="23"/>
  <c r="H6" i="23"/>
  <c r="AQ25" i="2"/>
  <c r="C5" i="1" s="1"/>
  <c r="J62" i="23"/>
  <c r="A22" i="23"/>
  <c r="L21" i="1"/>
  <c r="AK45" i="2"/>
  <c r="F7" i="1"/>
  <c r="F8" i="1"/>
  <c r="AK49" i="2"/>
  <c r="L29" i="1" s="1"/>
  <c r="F29" i="1"/>
  <c r="A62" i="23"/>
  <c r="J63" i="23"/>
  <c r="A14" i="23"/>
  <c r="L13" i="1"/>
  <c r="A18" i="23"/>
  <c r="L17" i="1"/>
  <c r="AK51" i="2"/>
  <c r="L31" i="1" s="1"/>
  <c r="C32" i="23"/>
  <c r="H5" i="23"/>
  <c r="AQ24" i="2"/>
  <c r="C4" i="1" s="1"/>
  <c r="A45" i="23"/>
  <c r="T18" i="47"/>
  <c r="F27" i="47" s="1"/>
  <c r="T44" i="47"/>
  <c r="F30" i="47" s="1"/>
  <c r="T13" i="47"/>
  <c r="F26" i="47" s="1"/>
  <c r="T39" i="47"/>
  <c r="H30" i="47" s="1"/>
  <c r="B89" i="1"/>
  <c r="B90" i="1"/>
  <c r="B91" i="1"/>
  <c r="B92" i="1"/>
  <c r="B69" i="1"/>
  <c r="B70" i="1"/>
  <c r="B71" i="1"/>
  <c r="B72" i="1"/>
  <c r="B73" i="1"/>
  <c r="B74" i="1"/>
  <c r="B75" i="1"/>
  <c r="B76" i="1"/>
  <c r="B77" i="1"/>
  <c r="B78" i="1"/>
  <c r="B79" i="1"/>
  <c r="B80" i="1"/>
  <c r="B93" i="1"/>
  <c r="B81" i="1"/>
  <c r="B82" i="1"/>
  <c r="B83" i="1"/>
  <c r="B84" i="1"/>
  <c r="B85" i="1"/>
  <c r="B86" i="1"/>
  <c r="B87" i="1"/>
  <c r="B88" i="1"/>
  <c r="F6" i="1"/>
  <c r="AK25" i="2"/>
  <c r="AK29" i="2"/>
  <c r="AK32" i="2"/>
  <c r="AB36" i="35"/>
  <c r="AN35" i="40"/>
  <c r="AC21" i="35"/>
  <c r="AA38" i="35"/>
  <c r="V38" i="40"/>
  <c r="F72" i="1"/>
  <c r="AA81" i="35"/>
  <c r="AO25" i="40"/>
  <c r="AI24" i="35"/>
  <c r="BA30" i="2"/>
  <c r="I10" i="1" s="1"/>
  <c r="BA29" i="2"/>
  <c r="I9" i="1" s="1"/>
  <c r="BA26" i="2"/>
  <c r="I6" i="1" s="1"/>
  <c r="B4" i="1"/>
  <c r="AO24" i="2"/>
  <c r="G5" i="23" s="1"/>
  <c r="BA28" i="2"/>
  <c r="I8" i="1" s="1"/>
  <c r="BA27" i="2"/>
  <c r="I7" i="1" s="1"/>
  <c r="BA31" i="2"/>
  <c r="I11" i="1" s="1"/>
  <c r="BA32" i="2"/>
  <c r="I12" i="1" s="1"/>
  <c r="BA33" i="2"/>
  <c r="I13" i="1" s="1"/>
  <c r="BA34" i="2"/>
  <c r="I14" i="1" s="1"/>
  <c r="BA35" i="2"/>
  <c r="I15" i="1" s="1"/>
  <c r="BA36" i="2"/>
  <c r="I16" i="1" s="1"/>
  <c r="BA37" i="2"/>
  <c r="I17" i="1" s="1"/>
  <c r="BA38" i="2"/>
  <c r="I18" i="1" s="1"/>
  <c r="BA39" i="2"/>
  <c r="I19" i="1" s="1"/>
  <c r="BA40" i="2"/>
  <c r="I20" i="1" s="1"/>
  <c r="BA41" i="2"/>
  <c r="I21" i="1" s="1"/>
  <c r="BA42" i="2"/>
  <c r="I22" i="1" s="1"/>
  <c r="BA43" i="2"/>
  <c r="I23" i="1" s="1"/>
  <c r="BA44" i="2"/>
  <c r="I24" i="1" s="1"/>
  <c r="BA45" i="2"/>
  <c r="I25" i="1" s="1"/>
  <c r="BA46" i="2"/>
  <c r="I26" i="1" s="1"/>
  <c r="BA47" i="2"/>
  <c r="I27" i="1" s="1"/>
  <c r="BA48" i="2"/>
  <c r="I28" i="1" s="1"/>
  <c r="BA25" i="2"/>
  <c r="I5" i="1" s="1"/>
  <c r="AO25" i="2"/>
  <c r="G6" i="23" s="1"/>
  <c r="B5" i="1"/>
  <c r="F21" i="1"/>
  <c r="F88" i="1"/>
  <c r="F17" i="1"/>
  <c r="F76" i="1"/>
  <c r="AK39" i="2"/>
  <c r="AK48" i="2"/>
  <c r="F75" i="1"/>
  <c r="AK79" i="2"/>
  <c r="L90" i="1" s="1"/>
  <c r="F92" i="1"/>
  <c r="F20" i="1"/>
  <c r="AK63" i="2"/>
  <c r="L74" i="1" s="1"/>
  <c r="G44" i="23"/>
  <c r="AK72" i="2"/>
  <c r="L83" i="1" s="1"/>
  <c r="F9" i="1"/>
  <c r="AK35" i="2"/>
  <c r="F25" i="1"/>
  <c r="F80" i="1"/>
  <c r="F84" i="1"/>
  <c r="AK80" i="2"/>
  <c r="L91" i="1" s="1"/>
  <c r="G68" i="23"/>
  <c r="AK47" i="2"/>
  <c r="AK71" i="2"/>
  <c r="L82" i="1" s="1"/>
  <c r="G52" i="23"/>
  <c r="G60" i="23"/>
  <c r="BA24" i="2"/>
  <c r="I4" i="1" s="1"/>
  <c r="G43" i="23"/>
  <c r="G59" i="23"/>
  <c r="F8" i="23"/>
  <c r="B8" i="23" s="1"/>
  <c r="F12" i="23"/>
  <c r="B12" i="23" s="1"/>
  <c r="F16" i="23"/>
  <c r="B16" i="23" s="1"/>
  <c r="F20" i="23"/>
  <c r="B20" i="23" s="1"/>
  <c r="F24" i="23"/>
  <c r="B24" i="23" s="1"/>
  <c r="F28" i="23"/>
  <c r="F32" i="23"/>
  <c r="AK43" i="2"/>
  <c r="AK59" i="2"/>
  <c r="G40" i="23"/>
  <c r="AK68" i="2"/>
  <c r="L79" i="1" s="1"/>
  <c r="AK75" i="2"/>
  <c r="L86" i="1" s="1"/>
  <c r="G56" i="23"/>
  <c r="F5" i="23"/>
  <c r="B5" i="23" s="1"/>
  <c r="F9" i="23"/>
  <c r="B9" i="23" s="1"/>
  <c r="F13" i="23"/>
  <c r="B13" i="23" s="1"/>
  <c r="F17" i="23"/>
  <c r="B17" i="23" s="1"/>
  <c r="F21" i="23"/>
  <c r="B21" i="23" s="1"/>
  <c r="F25" i="23"/>
  <c r="F29" i="23"/>
  <c r="F33" i="23"/>
  <c r="G51" i="23"/>
  <c r="G67" i="23"/>
  <c r="F6" i="23"/>
  <c r="B6" i="23" s="1"/>
  <c r="F10" i="23"/>
  <c r="B10" i="23" s="1"/>
  <c r="F18" i="23"/>
  <c r="B18" i="23" s="1"/>
  <c r="F26" i="23"/>
  <c r="F34" i="23"/>
  <c r="AK44" i="2"/>
  <c r="AK60" i="2"/>
  <c r="AK67" i="2"/>
  <c r="L78" i="1" s="1"/>
  <c r="G48" i="23"/>
  <c r="AK76" i="2"/>
  <c r="L87" i="1" s="1"/>
  <c r="G64" i="23"/>
  <c r="T19" i="47"/>
  <c r="F7" i="23"/>
  <c r="B7" i="23" s="1"/>
  <c r="F11" i="23"/>
  <c r="B11" i="23" s="1"/>
  <c r="F15" i="23"/>
  <c r="B15" i="23" s="1"/>
  <c r="F19" i="23"/>
  <c r="B19" i="23" s="1"/>
  <c r="F23" i="23"/>
  <c r="B23" i="23" s="1"/>
  <c r="F27" i="23"/>
  <c r="F31" i="23"/>
  <c r="AA31" i="35"/>
  <c r="AN38" i="40"/>
  <c r="BF85" i="40"/>
  <c r="BF84" i="40"/>
  <c r="BF83" i="40"/>
  <c r="BF74" i="40"/>
  <c r="C48" i="45"/>
  <c r="B48" i="45" s="1"/>
  <c r="C46" i="45"/>
  <c r="B46" i="45" s="1"/>
  <c r="C47" i="45"/>
  <c r="B47" i="45" s="1"/>
  <c r="C49" i="45"/>
  <c r="B49" i="45" s="1"/>
  <c r="C50" i="45"/>
  <c r="B50" i="45" s="1"/>
  <c r="C51" i="45"/>
  <c r="B51" i="45" s="1"/>
  <c r="BE41" i="40"/>
  <c r="V49" i="40"/>
  <c r="AM36" i="40" s="1"/>
  <c r="J10" i="23"/>
  <c r="J18" i="23"/>
  <c r="BF50" i="40"/>
  <c r="BE37" i="40"/>
  <c r="V39" i="35"/>
  <c r="AK31" i="2"/>
  <c r="G39" i="23"/>
  <c r="G47" i="23"/>
  <c r="G55" i="23"/>
  <c r="G63" i="23"/>
  <c r="AA36" i="35"/>
  <c r="AA39" i="35"/>
  <c r="BE39" i="40"/>
  <c r="F13" i="1"/>
  <c r="AK36" i="2"/>
  <c r="AU22" i="40"/>
  <c r="BE38" i="40"/>
  <c r="AB21" i="35"/>
  <c r="AA35" i="35"/>
  <c r="N6" i="23"/>
  <c r="N14" i="23"/>
  <c r="C24" i="45"/>
  <c r="B24" i="45" s="1"/>
  <c r="F23" i="1"/>
  <c r="C24" i="23"/>
  <c r="F10" i="1"/>
  <c r="C11" i="23"/>
  <c r="F18" i="1"/>
  <c r="C19" i="23"/>
  <c r="F26" i="1"/>
  <c r="C27" i="23"/>
  <c r="C43" i="23"/>
  <c r="C51" i="23"/>
  <c r="C59" i="23"/>
  <c r="F19" i="1"/>
  <c r="C20" i="23"/>
  <c r="F27" i="1"/>
  <c r="C28" i="23"/>
  <c r="C44" i="23"/>
  <c r="C52" i="23"/>
  <c r="C60" i="23"/>
  <c r="F11" i="1"/>
  <c r="C12" i="23"/>
  <c r="F14" i="1"/>
  <c r="C15" i="23"/>
  <c r="F22" i="1"/>
  <c r="C23" i="23"/>
  <c r="C39" i="23"/>
  <c r="C47" i="23"/>
  <c r="C55" i="23"/>
  <c r="C63" i="23"/>
  <c r="F15" i="1"/>
  <c r="C16" i="23"/>
  <c r="C40" i="23"/>
  <c r="C48" i="23"/>
  <c r="C56" i="23"/>
  <c r="C64" i="23"/>
  <c r="E24" i="1"/>
  <c r="N25" i="23"/>
  <c r="E32" i="1"/>
  <c r="N33" i="23"/>
  <c r="N21" i="23"/>
  <c r="AK30" i="2"/>
  <c r="E23" i="1"/>
  <c r="N24" i="23"/>
  <c r="AK58" i="2"/>
  <c r="C41" i="23"/>
  <c r="AK62" i="2"/>
  <c r="L73" i="1" s="1"/>
  <c r="AK66" i="2"/>
  <c r="L77" i="1" s="1"/>
  <c r="C49" i="23"/>
  <c r="AK70" i="2"/>
  <c r="L81" i="1" s="1"/>
  <c r="C53" i="23"/>
  <c r="AK74" i="2"/>
  <c r="L85" i="1" s="1"/>
  <c r="C57" i="23"/>
  <c r="AK78" i="2"/>
  <c r="L89" i="1" s="1"/>
  <c r="C61" i="23"/>
  <c r="AK82" i="2"/>
  <c r="L93" i="1" s="1"/>
  <c r="C65" i="23"/>
  <c r="AO23" i="40"/>
  <c r="AN36" i="40"/>
  <c r="AA37" i="40"/>
  <c r="BE40" i="40"/>
  <c r="BE42" i="40"/>
  <c r="BF47" i="40"/>
  <c r="J49" i="40"/>
  <c r="AI26" i="35"/>
  <c r="J27" i="35"/>
  <c r="AI27" i="35"/>
  <c r="C27" i="46"/>
  <c r="B27" i="46" s="1"/>
  <c r="C25" i="46"/>
  <c r="B25" i="46" s="1"/>
  <c r="C29" i="46"/>
  <c r="B29" i="46" s="1"/>
  <c r="C26" i="46"/>
  <c r="B26" i="46" s="1"/>
  <c r="C28" i="46"/>
  <c r="B28" i="46" s="1"/>
  <c r="C24" i="46"/>
  <c r="B24" i="46" s="1"/>
  <c r="AI63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J30" i="23"/>
  <c r="J31" i="23"/>
  <c r="J34" i="23"/>
  <c r="N5" i="23"/>
  <c r="J9" i="23"/>
  <c r="N13" i="23"/>
  <c r="J17" i="23"/>
  <c r="AK34" i="2"/>
  <c r="AK38" i="2"/>
  <c r="AK42" i="2"/>
  <c r="AK46" i="2"/>
  <c r="E27" i="1"/>
  <c r="N28" i="23"/>
  <c r="E31" i="1"/>
  <c r="N32" i="23"/>
  <c r="E22" i="1"/>
  <c r="N23" i="23"/>
  <c r="E26" i="1"/>
  <c r="N27" i="23"/>
  <c r="E30" i="1"/>
  <c r="N31" i="23"/>
  <c r="G42" i="23"/>
  <c r="G46" i="23"/>
  <c r="G50" i="23"/>
  <c r="G54" i="23"/>
  <c r="G58" i="23"/>
  <c r="G62" i="23"/>
  <c r="G66" i="23"/>
  <c r="AH24" i="40"/>
  <c r="AA36" i="40"/>
  <c r="C25" i="45"/>
  <c r="B25" i="45" s="1"/>
  <c r="C26" i="45"/>
  <c r="B26" i="45" s="1"/>
  <c r="C27" i="45"/>
  <c r="B27" i="45" s="1"/>
  <c r="C23" i="45"/>
  <c r="B23" i="45" s="1"/>
  <c r="C23" i="46"/>
  <c r="B23" i="46" s="1"/>
  <c r="C19" i="46"/>
  <c r="B19" i="46" s="1"/>
  <c r="C22" i="46"/>
  <c r="B22" i="46" s="1"/>
  <c r="C21" i="46"/>
  <c r="B21" i="46" s="1"/>
  <c r="C18" i="46"/>
  <c r="B18" i="46" s="1"/>
  <c r="C20" i="46"/>
  <c r="B20" i="46" s="1"/>
  <c r="C56" i="46"/>
  <c r="B56" i="46" s="1"/>
  <c r="C58" i="46"/>
  <c r="B58" i="46" s="1"/>
  <c r="C55" i="46"/>
  <c r="B55" i="46" s="1"/>
  <c r="C54" i="46"/>
  <c r="B54" i="46" s="1"/>
  <c r="C53" i="46"/>
  <c r="B53" i="46" s="1"/>
  <c r="C57" i="46"/>
  <c r="B57" i="46" s="1"/>
  <c r="J5" i="23"/>
  <c r="J6" i="23"/>
  <c r="N9" i="23"/>
  <c r="N10" i="23"/>
  <c r="J13" i="23"/>
  <c r="J14" i="23"/>
  <c r="N17" i="23"/>
  <c r="N18" i="23"/>
  <c r="J21" i="23"/>
  <c r="C28" i="45"/>
  <c r="B28" i="45" s="1"/>
  <c r="J43" i="45"/>
  <c r="E28" i="1"/>
  <c r="N29" i="23"/>
  <c r="E21" i="1"/>
  <c r="N22" i="23"/>
  <c r="E25" i="1"/>
  <c r="N26" i="23"/>
  <c r="E29" i="1"/>
  <c r="N30" i="23"/>
  <c r="E33" i="1"/>
  <c r="N34" i="23"/>
  <c r="G41" i="23"/>
  <c r="G45" i="23"/>
  <c r="G49" i="23"/>
  <c r="G53" i="23"/>
  <c r="G57" i="23"/>
  <c r="G61" i="23"/>
  <c r="G65" i="23"/>
  <c r="C55" i="45"/>
  <c r="B55" i="45" s="1"/>
  <c r="C57" i="45"/>
  <c r="B57" i="45" s="1"/>
  <c r="C54" i="45"/>
  <c r="B54" i="45" s="1"/>
  <c r="C53" i="45"/>
  <c r="B53" i="45" s="1"/>
  <c r="C52" i="45"/>
  <c r="B52" i="45" s="1"/>
  <c r="C56" i="45"/>
  <c r="B56" i="45" s="1"/>
  <c r="BF80" i="40"/>
  <c r="C52" i="46"/>
  <c r="B52" i="46" s="1"/>
  <c r="C48" i="46"/>
  <c r="B48" i="46" s="1"/>
  <c r="C50" i="46"/>
  <c r="B50" i="46" s="1"/>
  <c r="C47" i="46"/>
  <c r="B47" i="46" s="1"/>
  <c r="C51" i="46"/>
  <c r="B51" i="46" s="1"/>
  <c r="C49" i="46"/>
  <c r="B49" i="46" s="1"/>
  <c r="AB76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J32" i="23"/>
  <c r="J33" i="23"/>
  <c r="AB53" i="35"/>
  <c r="J44" i="46"/>
  <c r="AI52" i="35"/>
  <c r="AI59" i="35"/>
  <c r="V27" i="35"/>
  <c r="AI21" i="35"/>
  <c r="AI54" i="35"/>
  <c r="AA53" i="35"/>
  <c r="AA54" i="35"/>
  <c r="AA52" i="35"/>
  <c r="AA56" i="35"/>
  <c r="AA51" i="35"/>
  <c r="AA57" i="35"/>
  <c r="AA20" i="35"/>
  <c r="AA19" i="35"/>
  <c r="AA17" i="35"/>
  <c r="AA18" i="35"/>
  <c r="AA16" i="35"/>
  <c r="AA15" i="35"/>
  <c r="AI19" i="35"/>
  <c r="AB58" i="35"/>
  <c r="C6" i="46"/>
  <c r="B6" i="46" s="1"/>
  <c r="D7" i="46"/>
  <c r="J7" i="46"/>
  <c r="C10" i="46"/>
  <c r="B10" i="46" s="1"/>
  <c r="D11" i="46"/>
  <c r="J11" i="46"/>
  <c r="C14" i="46"/>
  <c r="B14" i="46" s="1"/>
  <c r="D15" i="46"/>
  <c r="J15" i="46"/>
  <c r="C35" i="46"/>
  <c r="B35" i="46" s="1"/>
  <c r="D36" i="46"/>
  <c r="C39" i="46"/>
  <c r="B39" i="46" s="1"/>
  <c r="D40" i="46"/>
  <c r="J40" i="46"/>
  <c r="C43" i="46"/>
  <c r="B43" i="46" s="1"/>
  <c r="D44" i="46"/>
  <c r="AB15" i="35"/>
  <c r="AB17" i="35"/>
  <c r="AI53" i="35"/>
  <c r="AC58" i="35"/>
  <c r="AI58" i="35"/>
  <c r="AI62" i="35"/>
  <c r="D6" i="46"/>
  <c r="J6" i="46"/>
  <c r="C9" i="46"/>
  <c r="B9" i="46" s="1"/>
  <c r="D10" i="46"/>
  <c r="C13" i="46"/>
  <c r="B13" i="46" s="1"/>
  <c r="D14" i="46"/>
  <c r="C17" i="46"/>
  <c r="B17" i="46" s="1"/>
  <c r="D35" i="46"/>
  <c r="J35" i="46"/>
  <c r="C38" i="46"/>
  <c r="B38" i="46" s="1"/>
  <c r="D39" i="46"/>
  <c r="J39" i="46"/>
  <c r="C42" i="46"/>
  <c r="B42" i="46" s="1"/>
  <c r="D43" i="46"/>
  <c r="J43" i="46"/>
  <c r="C46" i="46"/>
  <c r="B46" i="46" s="1"/>
  <c r="AC15" i="35"/>
  <c r="AI17" i="35"/>
  <c r="AB51" i="35"/>
  <c r="C8" i="46"/>
  <c r="B8" i="46" s="1"/>
  <c r="D9" i="46"/>
  <c r="J9" i="46"/>
  <c r="C12" i="46"/>
  <c r="B12" i="46" s="1"/>
  <c r="D13" i="46"/>
  <c r="J13" i="46"/>
  <c r="C16" i="46"/>
  <c r="B16" i="46" s="1"/>
  <c r="D17" i="46"/>
  <c r="C37" i="46"/>
  <c r="B37" i="46" s="1"/>
  <c r="D38" i="46"/>
  <c r="C41" i="46"/>
  <c r="B41" i="46" s="1"/>
  <c r="D42" i="46"/>
  <c r="C45" i="46"/>
  <c r="B45" i="46" s="1"/>
  <c r="D46" i="46"/>
  <c r="AC51" i="35"/>
  <c r="C7" i="46"/>
  <c r="B7" i="46" s="1"/>
  <c r="D12" i="46"/>
  <c r="C36" i="46"/>
  <c r="B36" i="46" s="1"/>
  <c r="D41" i="46"/>
  <c r="AO15" i="40"/>
  <c r="AU20" i="40"/>
  <c r="AB20" i="40"/>
  <c r="AN20" i="40"/>
  <c r="C42" i="45"/>
  <c r="B42" i="45" s="1"/>
  <c r="AO22" i="40"/>
  <c r="AA23" i="40"/>
  <c r="Z20" i="40"/>
  <c r="Z25" i="40"/>
  <c r="Z23" i="40"/>
  <c r="D43" i="45"/>
  <c r="AO20" i="40"/>
  <c r="J6" i="45"/>
  <c r="AH22" i="40"/>
  <c r="AN22" i="40"/>
  <c r="AN23" i="40"/>
  <c r="AN24" i="40"/>
  <c r="AU24" i="40"/>
  <c r="AN26" i="40"/>
  <c r="AU26" i="40"/>
  <c r="BK57" i="40" s="1"/>
  <c r="AU23" i="40"/>
  <c r="AO24" i="40"/>
  <c r="AN25" i="40"/>
  <c r="V26" i="40"/>
  <c r="AO14" i="40"/>
  <c r="C38" i="45"/>
  <c r="B38" i="45" s="1"/>
  <c r="D39" i="45"/>
  <c r="J39" i="45"/>
  <c r="AN14" i="40"/>
  <c r="BM57" i="40"/>
  <c r="AN15" i="40"/>
  <c r="BF56" i="40"/>
  <c r="BM61" i="40"/>
  <c r="C34" i="45"/>
  <c r="B34" i="45" s="1"/>
  <c r="D35" i="45"/>
  <c r="J35" i="45"/>
  <c r="AU16" i="40"/>
  <c r="BF60" i="40"/>
  <c r="AH20" i="40"/>
  <c r="AH23" i="40"/>
  <c r="BG34" i="40"/>
  <c r="BM34" i="40"/>
  <c r="Z24" i="40"/>
  <c r="AH25" i="40"/>
  <c r="D14" i="45"/>
  <c r="AA17" i="40"/>
  <c r="BM25" i="40"/>
  <c r="AH16" i="40"/>
  <c r="BM27" i="40"/>
  <c r="AA18" i="40"/>
  <c r="AH19" i="40"/>
  <c r="AM26" i="40"/>
  <c r="BF26" i="40"/>
  <c r="J10" i="45"/>
  <c r="AA14" i="40"/>
  <c r="AU14" i="40"/>
  <c r="J16" i="40"/>
  <c r="V16" i="40"/>
  <c r="AA20" i="40"/>
  <c r="AM22" i="40"/>
  <c r="AU25" i="40"/>
  <c r="BK56" i="40" s="1"/>
  <c r="Z26" i="40"/>
  <c r="BM26" i="40"/>
  <c r="BG56" i="40"/>
  <c r="BM56" i="40"/>
  <c r="BF59" i="40"/>
  <c r="BG60" i="40"/>
  <c r="BM60" i="40"/>
  <c r="BE62" i="40"/>
  <c r="BM64" i="40"/>
  <c r="BE66" i="40"/>
  <c r="J5" i="45"/>
  <c r="C8" i="45"/>
  <c r="B8" i="45" s="1"/>
  <c r="J9" i="45"/>
  <c r="C12" i="45"/>
  <c r="B12" i="45" s="1"/>
  <c r="D13" i="45"/>
  <c r="C16" i="45"/>
  <c r="B16" i="45" s="1"/>
  <c r="D34" i="45"/>
  <c r="C37" i="45"/>
  <c r="B37" i="45" s="1"/>
  <c r="D38" i="45"/>
  <c r="J38" i="45"/>
  <c r="C41" i="45"/>
  <c r="B41" i="45" s="1"/>
  <c r="D42" i="45"/>
  <c r="C45" i="45"/>
  <c r="B45" i="45" s="1"/>
  <c r="AH18" i="40"/>
  <c r="AN16" i="40"/>
  <c r="AN19" i="40"/>
  <c r="Z22" i="40"/>
  <c r="AO26" i="40"/>
  <c r="BF33" i="40"/>
  <c r="BE34" i="40"/>
  <c r="BG59" i="40"/>
  <c r="BM59" i="40"/>
  <c r="BF62" i="40"/>
  <c r="BM63" i="40"/>
  <c r="BE65" i="40"/>
  <c r="BM67" i="40"/>
  <c r="C7" i="45"/>
  <c r="B7" i="45" s="1"/>
  <c r="J8" i="45"/>
  <c r="C11" i="45"/>
  <c r="B11" i="45" s="1"/>
  <c r="D12" i="45"/>
  <c r="C15" i="45"/>
  <c r="B15" i="45" s="1"/>
  <c r="D16" i="45"/>
  <c r="J16" i="45"/>
  <c r="C36" i="45"/>
  <c r="B36" i="45" s="1"/>
  <c r="D37" i="45"/>
  <c r="J37" i="45"/>
  <c r="C40" i="45"/>
  <c r="B40" i="45" s="1"/>
  <c r="D41" i="45"/>
  <c r="C44" i="45"/>
  <c r="B44" i="45" s="1"/>
  <c r="D45" i="45"/>
  <c r="AH17" i="40"/>
  <c r="BG61" i="40"/>
  <c r="BE63" i="40"/>
  <c r="BE67" i="40"/>
  <c r="C5" i="45"/>
  <c r="B5" i="45" s="1"/>
  <c r="C9" i="45"/>
  <c r="B9" i="45" s="1"/>
  <c r="C13" i="45"/>
  <c r="B13" i="45" s="1"/>
  <c r="AA16" i="40"/>
  <c r="AO16" i="40"/>
  <c r="AM20" i="40"/>
  <c r="AM23" i="40"/>
  <c r="AM24" i="40"/>
  <c r="AM25" i="40"/>
  <c r="BF25" i="40"/>
  <c r="BF34" i="40"/>
  <c r="BM58" i="40"/>
  <c r="BG62" i="40"/>
  <c r="BM62" i="40"/>
  <c r="BE64" i="40"/>
  <c r="BM66" i="40"/>
  <c r="C6" i="45"/>
  <c r="B6" i="45" s="1"/>
  <c r="D11" i="45"/>
  <c r="C35" i="45"/>
  <c r="B35" i="45" s="1"/>
  <c r="D40" i="45"/>
  <c r="T46" i="47"/>
  <c r="F19" i="47" s="1"/>
  <c r="G20" i="47"/>
  <c r="F22" i="47" l="1"/>
  <c r="E45" i="47"/>
  <c r="U6" i="35"/>
  <c r="I6" i="35"/>
  <c r="T24" i="47" s="1"/>
  <c r="U6" i="40"/>
  <c r="I6" i="40"/>
  <c r="A68" i="23"/>
  <c r="A65" i="23"/>
  <c r="A67" i="23"/>
  <c r="A64" i="23"/>
  <c r="C67" i="23"/>
  <c r="F31" i="1"/>
  <c r="C68" i="23"/>
  <c r="A32" i="23"/>
  <c r="A31" i="23"/>
  <c r="C33" i="23"/>
  <c r="AK85" i="2"/>
  <c r="A39" i="23"/>
  <c r="L69" i="1"/>
  <c r="A41" i="23"/>
  <c r="L71" i="1"/>
  <c r="A40" i="23"/>
  <c r="L70" i="1"/>
  <c r="F30" i="1"/>
  <c r="A33" i="23"/>
  <c r="A27" i="23"/>
  <c r="L26" i="1"/>
  <c r="A17" i="23"/>
  <c r="L16" i="1"/>
  <c r="A12" i="23"/>
  <c r="L11" i="1"/>
  <c r="A57" i="23"/>
  <c r="A56" i="23"/>
  <c r="A52" i="23"/>
  <c r="A44" i="23"/>
  <c r="A60" i="23"/>
  <c r="A29" i="23"/>
  <c r="L28" i="1"/>
  <c r="A10" i="23"/>
  <c r="L9" i="1"/>
  <c r="A26" i="23"/>
  <c r="L25" i="1"/>
  <c r="A11" i="23"/>
  <c r="L10" i="1"/>
  <c r="A55" i="23"/>
  <c r="A19" i="23"/>
  <c r="L18" i="1"/>
  <c r="A43" i="23"/>
  <c r="A25" i="23"/>
  <c r="L24" i="1"/>
  <c r="A49" i="23"/>
  <c r="A24" i="23"/>
  <c r="L23" i="1"/>
  <c r="A20" i="23"/>
  <c r="L19" i="1"/>
  <c r="A13" i="23"/>
  <c r="L12" i="1"/>
  <c r="A34" i="23"/>
  <c r="A28" i="23"/>
  <c r="L27" i="1"/>
  <c r="A23" i="23"/>
  <c r="L22" i="1"/>
  <c r="A63" i="23"/>
  <c r="A47" i="23"/>
  <c r="A15" i="23"/>
  <c r="L14" i="1"/>
  <c r="A59" i="23"/>
  <c r="A51" i="23"/>
  <c r="AK28" i="2"/>
  <c r="A48" i="23"/>
  <c r="AK27" i="2"/>
  <c r="A61" i="23"/>
  <c r="A16" i="23"/>
  <c r="L15" i="1"/>
  <c r="A53" i="23"/>
  <c r="A6" i="23"/>
  <c r="L5" i="1"/>
  <c r="A30" i="23"/>
  <c r="AK24" i="2"/>
  <c r="BE77" i="40"/>
  <c r="C9" i="23"/>
  <c r="C42" i="23"/>
  <c r="C8" i="23"/>
  <c r="C7" i="23"/>
  <c r="C54" i="23"/>
  <c r="AK26" i="2"/>
  <c r="C18" i="23"/>
  <c r="AA76" i="35"/>
  <c r="F5" i="1"/>
  <c r="BE75" i="40"/>
  <c r="BE76" i="40"/>
  <c r="C50" i="23"/>
  <c r="BE79" i="40"/>
  <c r="BE74" i="40"/>
  <c r="BE78" i="40"/>
  <c r="AM37" i="40"/>
  <c r="AA79" i="35"/>
  <c r="AA77" i="35"/>
  <c r="C21" i="23"/>
  <c r="AA80" i="35"/>
  <c r="AA78" i="35"/>
  <c r="C22" i="23"/>
  <c r="AA60" i="35"/>
  <c r="AA27" i="35"/>
  <c r="AA24" i="35"/>
  <c r="AA62" i="35"/>
  <c r="AA59" i="35"/>
  <c r="AA61" i="35"/>
  <c r="AA58" i="35"/>
  <c r="AA26" i="35"/>
  <c r="AA25" i="35"/>
  <c r="AA63" i="35"/>
  <c r="AA21" i="35"/>
  <c r="AA23" i="35"/>
  <c r="C26" i="23"/>
  <c r="C45" i="23"/>
  <c r="C46" i="23"/>
  <c r="C58" i="23"/>
  <c r="C14" i="23"/>
  <c r="C34" i="23"/>
  <c r="C10" i="23"/>
  <c r="T20" i="47"/>
  <c r="R49" i="47" s="1"/>
  <c r="C62" i="23"/>
  <c r="C30" i="23"/>
  <c r="C5" i="23"/>
  <c r="AA73" i="35"/>
  <c r="AA71" i="35"/>
  <c r="AA75" i="35"/>
  <c r="BE80" i="40"/>
  <c r="BE84" i="40"/>
  <c r="BE85" i="40"/>
  <c r="BE83" i="40"/>
  <c r="BE81" i="40"/>
  <c r="AM35" i="40"/>
  <c r="BE82" i="40"/>
  <c r="AM38" i="40"/>
  <c r="AA72" i="35"/>
  <c r="AA70" i="35"/>
  <c r="AA74" i="35"/>
  <c r="BE46" i="40"/>
  <c r="Z35" i="40"/>
  <c r="BE50" i="40"/>
  <c r="BE48" i="40"/>
  <c r="Z38" i="40"/>
  <c r="Z36" i="40"/>
  <c r="BE49" i="40"/>
  <c r="BE47" i="40"/>
  <c r="BE45" i="40"/>
  <c r="Z37" i="40"/>
  <c r="BE26" i="40"/>
  <c r="BE29" i="40"/>
  <c r="BE27" i="40"/>
  <c r="BE25" i="40"/>
  <c r="Z19" i="40"/>
  <c r="Z18" i="40"/>
  <c r="Z17" i="40"/>
  <c r="Z16" i="40"/>
  <c r="BE33" i="40"/>
  <c r="BE28" i="40"/>
  <c r="Z15" i="40"/>
  <c r="Z14" i="40"/>
  <c r="BE60" i="40"/>
  <c r="BE56" i="40"/>
  <c r="AM15" i="40"/>
  <c r="AM14" i="40"/>
  <c r="BE61" i="40"/>
  <c r="BE57" i="40"/>
  <c r="BE59" i="40"/>
  <c r="BE58" i="40"/>
  <c r="AM19" i="40"/>
  <c r="AM18" i="40"/>
  <c r="AM17" i="40"/>
  <c r="AM16" i="40"/>
  <c r="T45" i="47"/>
  <c r="J45" i="47" s="1"/>
  <c r="T25" i="47" l="1"/>
  <c r="J36" i="47" s="1"/>
  <c r="T94" i="2"/>
  <c r="H36" i="47"/>
  <c r="T93" i="2"/>
  <c r="T28" i="47"/>
  <c r="J37" i="47" s="1"/>
  <c r="T92" i="2"/>
  <c r="T27" i="47"/>
  <c r="H37" i="47" s="1"/>
  <c r="T91" i="2"/>
  <c r="F96" i="1"/>
  <c r="C66" i="23"/>
  <c r="L96" i="1"/>
  <c r="A66" i="23"/>
  <c r="A9" i="23"/>
  <c r="L8" i="1"/>
  <c r="A7" i="23"/>
  <c r="L6" i="1"/>
  <c r="A8" i="23"/>
  <c r="L7" i="1"/>
  <c r="A5" i="23"/>
  <c r="L4" i="1"/>
  <c r="C6" i="23"/>
  <c r="J43" i="47"/>
  <c r="R50" i="47"/>
  <c r="R51" i="47" s="1"/>
  <c r="F32" i="47" s="1"/>
  <c r="F29" i="47"/>
  <c r="D10" i="45"/>
  <c r="AB14" i="40"/>
  <c r="D8" i="45"/>
  <c r="BG25" i="40"/>
  <c r="D5" i="45"/>
  <c r="D9" i="45"/>
  <c r="D7" i="45"/>
  <c r="D6" i="45"/>
  <c r="AB15" i="40"/>
  <c r="BG26" i="40"/>
  <c r="BG33" i="40"/>
  <c r="AB19" i="40"/>
  <c r="BG28" i="40"/>
  <c r="AB17" i="40"/>
  <c r="BG29" i="40"/>
  <c r="AB18" i="40"/>
  <c r="BG27" i="40"/>
  <c r="AB16" i="40"/>
  <c r="T26" i="47" l="1"/>
  <c r="F36" i="47" s="1"/>
  <c r="T29" i="47"/>
  <c r="T30" i="47" l="1"/>
  <c r="E44" i="47" s="1"/>
  <c r="I47" i="47" s="1"/>
  <c r="F37" i="47"/>
  <c r="F39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P5" authorId="0" shapeId="0" xr:uid="{C3E5C592-765F-489C-A555-FCB1E87841AB}">
      <text>
        <r>
          <rPr>
            <b/>
            <sz val="14"/>
            <color indexed="81"/>
            <rFont val="MS P ゴシック"/>
            <family val="3"/>
            <charset val="128"/>
          </rPr>
          <t>所属名は必ず明記！</t>
        </r>
      </text>
    </comment>
    <comment ref="G11" authorId="0" shapeId="0" xr:uid="{00000000-0006-0000-0300-000001000000}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必ず入力ください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H23" authorId="0" shapeId="0" xr:uid="{FBF4E8CE-7BFD-4626-BDE7-E548E4A8FB7F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3" authorId="0" shapeId="0" xr:uid="{1E4A5D2A-22E8-4887-81A4-0F835E6A4FB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K23" authorId="0" shapeId="0" xr:uid="{4DF4CAEF-5FA4-4F84-806F-036B962B46B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23" authorId="0" shapeId="0" xr:uid="{9A8503C6-D2B5-422B-A952-FF8C57B34D5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23" authorId="0" shapeId="0" xr:uid="{7C33A3CA-01F8-438E-94E7-3DF6D6048F63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23" authorId="0" shapeId="0" xr:uid="{CAFA5E97-BE3B-4F69-B119-AE20876041C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O23" authorId="0" shapeId="0" xr:uid="{2BD4265F-EAFC-44FF-B801-8006769B4D1D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23" authorId="0" shapeId="0" xr:uid="{6D30A9E3-19A7-4DC4-83A9-FD0648D5A8DE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23" authorId="0" shapeId="0" xr:uid="{36B31C9A-3EAF-46F0-8A9C-25678395572E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23" authorId="0" shapeId="0" xr:uid="{FDC62CA7-C8E9-428E-86DA-C3A804D1FCA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3" authorId="0" shapeId="0" xr:uid="{C257448C-D793-47BB-A8B0-80779D0F4564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23" authorId="0" shapeId="0" xr:uid="{A27E093A-7881-4871-BDA2-FDA8D79B9B13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U23" authorId="0" shapeId="0" xr:uid="{510B86CA-AFD5-4D00-A02E-4540F7AF334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23" authorId="0" shapeId="0" xr:uid="{6BEB64A7-97CF-4997-BA07-7B0A9D6ECE3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23" authorId="0" shapeId="0" xr:uid="{122F230D-44DA-4A82-9AB9-3B3270E1C5BD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E24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H57" authorId="0" shapeId="0" xr:uid="{10EC4693-32B5-4A49-864C-B323BBDF674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7" authorId="0" shapeId="0" xr:uid="{E5D5A955-2B4C-45C2-90D8-BCE2FECDFD51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K57" authorId="0" shapeId="0" xr:uid="{F2CB992F-A9BD-4ADB-859F-4A1EC4D1D10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7" authorId="0" shapeId="0" xr:uid="{ED8860E7-4176-46E3-95F8-AB9ECFBE585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57" authorId="0" shapeId="0" xr:uid="{6A133B9B-043D-49CD-B58A-77B3CD12EB83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57" authorId="0" shapeId="0" xr:uid="{D7B29668-1D52-4A17-B1B8-C70DB6F6909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O57" authorId="0" shapeId="0" xr:uid="{218442C7-8744-409B-BBCB-401A93B57AEF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57" authorId="0" shapeId="0" xr:uid="{3F86C025-303C-4AEB-BEC2-B7BDBDDCADD8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57" authorId="0" shapeId="0" xr:uid="{BA24F805-7521-4FB4-9E3E-2EB9CAD4860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57" authorId="0" shapeId="0" xr:uid="{083FAC11-8F21-4981-A563-8EF34F4B93E7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57" authorId="0" shapeId="0" xr:uid="{6CBFA66E-63EC-4822-B149-57B98762333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7" authorId="0" shapeId="0" xr:uid="{335F405E-CEF2-4BB1-A930-4E5E7878318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U57" authorId="0" shapeId="0" xr:uid="{D61573F4-264F-4769-9991-05EEE3002E1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V57" authorId="0" shapeId="0" xr:uid="{C06BBA08-00A3-4A68-AD2B-76BF9C9D604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W57" authorId="1" shapeId="0" xr:uid="{B1281EFE-5A26-404B-A962-3B09CD29E2C9}">
      <text>
        <r>
          <rPr>
            <b/>
            <sz val="14"/>
            <color indexed="81"/>
            <rFont val="ＭＳ Ｐゴシック"/>
            <family val="3"/>
            <charset val="128"/>
          </rPr>
          <t>　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　 　9分36秒78→0093678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</t>
        </r>
        <r>
          <rPr>
            <b/>
            <sz val="16"/>
            <color indexed="10"/>
            <rFont val="ＭＳ Ｐゴシック"/>
            <family val="3"/>
            <charset val="128"/>
          </rPr>
          <t>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　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E58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T91" authorId="0" shapeId="0" xr:uid="{51621D6F-30CF-440A-8E95-DA137063B7B1}">
      <text>
        <r>
          <rPr>
            <sz val="12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F15" authorId="0" shapeId="0" xr:uid="{D62A6C83-84ED-4A9B-91EF-DBABC632FA7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15" authorId="0" shapeId="0" xr:uid="{6F6BFF09-894C-47B5-8895-BC7460FD9339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15" authorId="0" shapeId="0" xr:uid="{EA164EA4-8715-472A-98D1-048DA279E52A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5" authorId="0" shapeId="0" xr:uid="{763D1251-CCE5-45DC-86EE-CE27133D7C4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5" authorId="0" shapeId="0" xr:uid="{C8514EEA-2C59-4DAD-B903-4D3CA1758F3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5" authorId="0" shapeId="0" xr:uid="{D4EDDF93-110C-4D35-A9A3-94B23FFE66E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5" authorId="0" shapeId="0" xr:uid="{6721A266-9DFC-4E0C-B189-F25DDA9DA62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15" authorId="0" shapeId="0" xr:uid="{1A577E62-F24E-4B6A-B46E-AA9878FB840D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5" authorId="0" shapeId="0" xr:uid="{AB963080-810D-4155-8FB4-B1A33BC9D6ED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15" authorId="0" shapeId="0" xr:uid="{2EB393B9-A408-4DB8-8C7C-6D41557E0FD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15" authorId="0" shapeId="0" xr:uid="{A3D32503-9644-4E01-B3B7-6C14CBD31E6F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5" authorId="0" shapeId="0" xr:uid="{9509D1FC-7653-4293-9BBB-2796BEF05572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15" authorId="0" shapeId="0" xr:uid="{A2F62EF5-E8B6-40D4-8307-AB3E1EC68209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5" authorId="0" shapeId="0" xr:uid="{FD223FD1-1A72-4CD5-A712-C89070B7AD0F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15" authorId="0" shapeId="0" xr:uid="{BAFFAC9B-C7DC-44C4-8363-EA443F1D92CB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I16" authorId="1" shapeId="0" xr:uid="{00000000-0006-0000-0400-000010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J16" authorId="1" shapeId="0" xr:uid="{00000000-0006-0000-0400-000011000000}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K16" authorId="1" shapeId="0" xr:uid="{00000000-0006-0000-0400-000012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L16" authorId="1" shapeId="0" xr:uid="{00000000-0006-0000-0400-000013000000}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H17" authorId="0" shapeId="0" xr:uid="{00000000-0006-0000-0400-000014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B24" authorId="0" shapeId="0" xr:uid="{00000000-0006-0000-0400-000015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F43" authorId="0" shapeId="0" xr:uid="{487A055C-9EBB-4207-8E85-B24FDA0D82B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43" authorId="0" shapeId="0" xr:uid="{45322E79-41B2-4846-ACDD-A9262596BFDE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43" authorId="0" shapeId="0" xr:uid="{25DB286E-5E6E-4AF0-8D73-C6DBC087369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43" authorId="0" shapeId="0" xr:uid="{8B6A2D4E-D8FD-407E-A8EB-E84A528D0FE7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43" authorId="0" shapeId="0" xr:uid="{EC4770DD-699D-4B4F-A588-2073C71DE7D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43" authorId="0" shapeId="0" xr:uid="{3D696526-6DEF-4363-BBAC-8B0416249C0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43" authorId="0" shapeId="0" xr:uid="{75DD719C-EF8A-4E8D-BC8E-CA14ECB26ECA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43" authorId="0" shapeId="0" xr:uid="{E869EE8C-B3D2-4504-A942-E43D1B80FDEC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 shapeId="0" xr:uid="{924C574E-A9F2-4A59-AB2B-20001A1D9F27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43" authorId="0" shapeId="0" xr:uid="{77991689-B187-47A1-AB48-727D230A386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43" authorId="0" shapeId="0" xr:uid="{6392ADF1-47F7-49AB-AA4A-667A62246066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43" authorId="0" shapeId="0" xr:uid="{11C4F949-730E-46F6-8005-5E56A6C5E815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43" authorId="0" shapeId="0" xr:uid="{069DF464-0898-4E31-B2B1-A3401BC55975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43" authorId="0" shapeId="0" xr:uid="{426A486B-336E-46C0-A6F5-FA97CAE5771C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43" authorId="0" shapeId="0" xr:uid="{AD5781D2-9841-4794-BB8A-D05A2A764925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45" authorId="0" shapeId="0" xr:uid="{00000000-0006-0000-0400-000025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AA6F7D23-2672-4B8A-B26E-0F3A5669E8C2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7E6E70EB-1531-4831-A2DD-02DB1CE3BB7E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1" authorId="1" shapeId="0" xr:uid="{AF36CB1D-E7DE-41EB-A71A-0F6956790BF6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11" authorId="1" shapeId="0" xr:uid="{19FEF09E-9A41-425B-9B75-8329131848B2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13" authorId="0" shapeId="0" xr:uid="{DF44D1F7-C39A-43BD-B914-6CAB0034F05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3" authorId="0" shapeId="0" xr:uid="{55D1E220-E71A-47C5-8B1F-32E7FDD549E1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3" authorId="0" shapeId="0" xr:uid="{7A25E3EB-CA71-4F82-914B-1A5226FD69CA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3" authorId="0" shapeId="0" xr:uid="{98D64D08-E30D-423A-822D-E87E211FB9F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3" authorId="0" shapeId="0" xr:uid="{E508AE12-DE01-476A-B09D-FBD30290F842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3" authorId="0" shapeId="0" xr:uid="{AF251B7C-A08E-4AA1-81B7-47CD5193C98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3" authorId="0" shapeId="0" xr:uid="{C559D07A-8725-4073-B746-14F0A8FE324B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3" authorId="0" shapeId="0" xr:uid="{478672AB-DDDA-41BE-8952-10539F086BB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3" authorId="0" shapeId="0" xr:uid="{48E592AD-71DE-4B0E-BBCF-718DA0B50229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3" authorId="0" shapeId="0" xr:uid="{0F8CA6AE-B7D5-4B66-B1A9-D473F2870D83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3" authorId="0" shapeId="0" xr:uid="{1BA1953F-8FE0-4372-8CA2-BB149E507693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3" authorId="0" shapeId="0" xr:uid="{4615AFA2-C307-452F-B0E9-810CD406339B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3" authorId="0" shapeId="0" xr:uid="{DFE5FF22-8083-4673-9E93-7F2350672BD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3" authorId="0" shapeId="0" xr:uid="{69F302AD-8546-4234-9482-115C0B964A68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1" authorId="1" shapeId="0" xr:uid="{C3B520D3-EDDC-4699-AD46-3CC5F3A4BE34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21" authorId="1" shapeId="0" xr:uid="{2EDB16F3-F8E0-444F-9A8F-DBBF5A49C313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23" authorId="0" shapeId="0" xr:uid="{B82D8766-C22D-47A4-9715-3D382EC9B47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23" authorId="0" shapeId="0" xr:uid="{759EBC7E-27D0-444E-AB64-FFAF975C8D6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23" authorId="0" shapeId="0" xr:uid="{37AA8F16-A9FD-44FC-977F-A928EBF322D1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3" authorId="0" shapeId="0" xr:uid="{A0F86494-4B19-498D-B5BB-DE5A34CCD3D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3" authorId="0" shapeId="0" xr:uid="{8BB1AEB5-A2C4-43B3-9F51-BC1102ECE62A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23" authorId="0" shapeId="0" xr:uid="{13C410F6-AD3D-40FF-BAF7-52C54368D1F4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23" authorId="0" shapeId="0" xr:uid="{E786C810-69DC-4299-8571-ECBDB6B47912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23" authorId="0" shapeId="0" xr:uid="{8A5FD689-3784-46D7-8520-388B2CC5123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23" authorId="0" shapeId="0" xr:uid="{A701C426-DF14-4A1D-A6DA-A9A28512B2DA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23" authorId="0" shapeId="0" xr:uid="{C2291CE1-40AF-4188-B297-3001C3EDB252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3" authorId="0" shapeId="0" xr:uid="{55097AC0-3FBC-4D00-9A5E-7794E453709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3" authorId="0" shapeId="0" xr:uid="{D1E2F42F-5490-4147-B164-47BC3C2AD5C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23" authorId="0" shapeId="0" xr:uid="{24BEF0CF-CFBC-45BF-8318-05A53CCB691A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23" authorId="0" shapeId="0" xr:uid="{AD5A864D-6FB1-4A4E-A3C6-82D7D2C0AA1B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2" authorId="1" shapeId="0" xr:uid="{7BEA8AB9-03E1-4966-B4E3-B6E01914784F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32" authorId="1" shapeId="0" xr:uid="{EF7286B6-7BB9-405A-90B6-5DF09A26A529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35" authorId="0" shapeId="0" xr:uid="{D5205031-681A-4983-A8CB-69589C1A9D53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5" authorId="0" shapeId="0" xr:uid="{25AE301A-2F60-41AD-8975-96B8E359932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5" authorId="1" shapeId="0" xr:uid="{CAA81513-6325-4A2E-BA4C-2B9D4EE88F1E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5" authorId="0" shapeId="0" xr:uid="{844CFEDB-DA4A-4EAF-AE95-2526C7F6225A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H35" authorId="0" shapeId="0" xr:uid="{ABEE6503-1330-433B-A0A2-ECE48055DCCA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35" authorId="0" shapeId="0" xr:uid="{0FA819AE-74DB-491B-98B4-81F7532566EA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5" authorId="0" shapeId="0" xr:uid="{4D343A22-BF01-4733-907F-5D7FC2B2FCDE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5" authorId="0" shapeId="0" xr:uid="{28209836-C460-499E-9202-05437ADD857A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5" authorId="0" shapeId="0" xr:uid="{BBF1BCC5-376A-4471-8D9A-7FC918E67256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5" authorId="1" shapeId="0" xr:uid="{883E8CB2-6562-4245-B1DF-7C5763784ECC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5" authorId="0" shapeId="0" xr:uid="{7036F439-06FC-4917-9C46-862970BB468F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T35" authorId="0" shapeId="0" xr:uid="{1925AD62-EE5A-47A6-9AA1-BE6FFD5A95DA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35" authorId="0" shapeId="0" xr:uid="{DE1F1836-A879-4F49-9FE9-F1FFE7A9F08E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5" authorId="0" shapeId="0" xr:uid="{45867E1A-4A93-4E17-ADD3-CDACE8FC9502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3" authorId="1" shapeId="0" xr:uid="{561F8A2A-645A-4874-86BA-8D4B6368048D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43" authorId="1" shapeId="0" xr:uid="{115DAD61-F297-42E4-B7C1-FAFE192C1985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46" authorId="0" shapeId="0" xr:uid="{AFCAF072-A0EA-441F-8724-8909F4560BB9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6" authorId="0" shapeId="0" xr:uid="{3B5E4239-B751-4190-8E2B-3370CD5CA7F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6" authorId="1" shapeId="0" xr:uid="{DB55EEF9-333A-40BD-816E-45E81C4C4D92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6" authorId="0" shapeId="0" xr:uid="{FE5DCFE7-F233-4E6B-92C4-DBF684ACD86B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H46" authorId="0" shapeId="0" xr:uid="{8E48F71D-645D-4173-815B-503D0C5440E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6" authorId="0" shapeId="0" xr:uid="{D59C124A-9F0F-4234-9259-31F34B962D5A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6" authorId="0" shapeId="0" xr:uid="{E0F7660F-A24A-4538-A2F8-B881A8E0C536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6" authorId="0" shapeId="0" xr:uid="{41BFB276-4C54-4140-B56B-6BF928281761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6" authorId="0" shapeId="0" xr:uid="{93952E3B-D63D-41F2-B98D-F25F27268BA5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6" authorId="1" shapeId="0" xr:uid="{9C6D45B5-2EC8-4D75-AD26-D92113B3D388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6" authorId="0" shapeId="0" xr:uid="{80A07BFF-6952-4E5A-A6A7-3E4A4B651D4B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T46" authorId="0" shapeId="0" xr:uid="{67934348-85A6-4761-8092-F32E91BBCCE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6" authorId="0" shapeId="0" xr:uid="{F79B300A-FF1C-429A-BF9C-B10ADF76D2D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6" authorId="0" shapeId="0" xr:uid="{FE371876-F55F-4975-8567-609C5C878748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A12BB025-4376-4AFB-B863-38C9357F3987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70F586B2-4C12-43B8-8A0B-54CEFAA9B76A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2" authorId="1" shapeId="0" xr:uid="{123A3863-DD02-4936-A3F3-7999B6F845F1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12" authorId="1" shapeId="0" xr:uid="{32D71EF8-C9AA-448B-8F72-B0F9E38AF3E2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14" authorId="0" shapeId="0" xr:uid="{EB9869A6-81BB-4346-96E6-B402FC861595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4" authorId="0" shapeId="0" xr:uid="{7D880540-3E71-400D-B7C1-E10A20619015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4" authorId="0" shapeId="0" xr:uid="{36F94EAC-BA74-444F-A338-328FB3698DC5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4" authorId="0" shapeId="0" xr:uid="{4764F352-CE1F-4A96-8FCE-46A314723BF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4" authorId="0" shapeId="0" xr:uid="{82734845-BDD5-49B2-9685-D144114AD635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4" authorId="0" shapeId="0" xr:uid="{879E9556-87BF-41CF-8221-43CD6F4A40C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4" authorId="0" shapeId="0" xr:uid="{D9965780-733A-4C14-8B0C-BDA85E2DF2AD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4" authorId="0" shapeId="0" xr:uid="{E31C312B-938A-4DB3-93AE-EFAA2496A745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4" authorId="0" shapeId="0" xr:uid="{D996466A-B0BF-4D9D-874F-23FF402D2B81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4" authorId="0" shapeId="0" xr:uid="{1A2E5108-31A1-4F5F-B5B5-D65EBB0B1268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4" authorId="0" shapeId="0" xr:uid="{40B0FCBA-0767-4750-8E73-02448742DFB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4" authorId="0" shapeId="0" xr:uid="{76481452-8C83-4D85-93F1-DA783E66514B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4" authorId="0" shapeId="0" xr:uid="{62FF8CC8-99E1-46E8-9171-E4A26684F83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4" authorId="0" shapeId="0" xr:uid="{BF2F5615-AA97-4FEC-B7BC-CAF71D8289FF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2" authorId="1" shapeId="0" xr:uid="{C53F7AB9-EE16-4364-A122-E0F940FB5E5D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22" authorId="1" shapeId="0" xr:uid="{D7D3F7EB-0C88-4836-97ED-4438D8724B9E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24" authorId="0" shapeId="0" xr:uid="{6C643838-75BF-437B-81F0-F31B7F2BEC3F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24" authorId="0" shapeId="0" xr:uid="{6B60F8FF-16DD-4BA8-B2A8-D498A1D9E0C7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24" authorId="0" shapeId="0" xr:uid="{F64DA728-2216-4E37-9AEB-47CB08B462DE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4" authorId="0" shapeId="0" xr:uid="{DDC1AFCD-57E5-4529-BE26-4C93AAC384AA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4" authorId="0" shapeId="0" xr:uid="{2A05030F-FEF6-45C2-AD08-AF2B55B9821B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24" authorId="0" shapeId="0" xr:uid="{D14FD96C-D7E7-468B-B5BE-BFADAE91957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24" authorId="0" shapeId="0" xr:uid="{FEE6757A-E181-4965-AC92-E8973F70F94D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24" authorId="0" shapeId="0" xr:uid="{8000E275-FA2F-4B99-9E42-8DC72CB3710E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24" authorId="0" shapeId="0" xr:uid="{751E9C62-3934-4BFA-9AA5-207768BBF864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24" authorId="0" shapeId="0" xr:uid="{D389455F-7B4A-420B-8DBF-1CB31CA114D4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4" authorId="0" shapeId="0" xr:uid="{AC8EB8DB-34D4-45A2-9DA9-9C5DFFAE2A0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4" authorId="0" shapeId="0" xr:uid="{9B3C599B-C95C-4A4F-A51D-6DB0AAB8C9F7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24" authorId="0" shapeId="0" xr:uid="{7223FA1E-D05E-4673-B527-543433E8855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24" authorId="0" shapeId="0" xr:uid="{60533537-D86E-4A55-A60E-FE859786F9DC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2" authorId="1" shapeId="0" xr:uid="{20B5299A-1F20-4F41-8F3A-67370FAAFCD9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32" authorId="1" shapeId="0" xr:uid="{50CDCD2C-C857-49F4-AAAD-75E87D7DE948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36" authorId="0" shapeId="0" xr:uid="{5A907033-CFEB-43A5-9A60-6A90CDEF7C72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6" authorId="0" shapeId="0" xr:uid="{EE047C1D-E399-4537-A506-46F33E057D5C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6" authorId="1" shapeId="0" xr:uid="{699EBE41-AD7E-4659-BC77-142A0C5DB356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6" authorId="0" shapeId="0" xr:uid="{599DF0B3-035E-466F-9A50-000A6AF7CE83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H36" authorId="0" shapeId="0" xr:uid="{61EC563F-B2E0-4CA5-8107-BC25047A491A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36" authorId="0" shapeId="0" xr:uid="{FF86B184-2968-4CEF-BCB9-69D976E5A8F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6" authorId="0" shapeId="0" xr:uid="{76923434-1B2A-41AC-ACAE-FD6BF9CD9AB6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6" authorId="0" shapeId="0" xr:uid="{519F99F8-8518-47CD-90CD-EE6A4D5D7E6B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6" authorId="0" shapeId="0" xr:uid="{3AFBF84F-E675-46EF-B155-E377ADF8DE84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6" authorId="1" shapeId="0" xr:uid="{47F1F220-DE16-4DF2-BFF1-DE1301998C83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6" authorId="0" shapeId="0" xr:uid="{87129034-D1ED-47AD-9191-00A05439C652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T36" authorId="0" shapeId="0" xr:uid="{2883EFC4-3B68-4167-BF42-E4A598612974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36" authorId="0" shapeId="0" xr:uid="{D214957A-5FCB-4616-8580-CD7ED9312A2B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6" authorId="0" shapeId="0" xr:uid="{5A3495A1-9E3E-4C51-B36A-595BF2A74EAE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4" authorId="1" shapeId="0" xr:uid="{36282466-BE88-473B-8C5F-349610DEC724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43秒67 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43.67</t>
        </r>
      </text>
    </comment>
    <comment ref="T44" authorId="1" shapeId="0" xr:uid="{F93E24A2-6402-4169-A3F2-EA1559351949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3分23秒50 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→ </t>
        </r>
        <r>
          <rPr>
            <b/>
            <sz val="10"/>
            <color indexed="10"/>
            <rFont val="ＭＳ Ｐゴシック"/>
            <family val="3"/>
            <charset val="128"/>
          </rPr>
          <t>3.23.50</t>
        </r>
      </text>
    </comment>
    <comment ref="C47" authorId="0" shapeId="0" xr:uid="{6EA79919-E20B-48FD-9234-5F7F6535C994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7" authorId="0" shapeId="0" xr:uid="{00C2E4F5-854F-4FB2-A975-9B9C46F78687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7" authorId="1" shapeId="0" xr:uid="{FECFEE36-561D-49A5-947C-C726102513BD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7" authorId="0" shapeId="0" xr:uid="{966EDDAB-65CD-4360-B058-DCDDEF382B78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H47" authorId="0" shapeId="0" xr:uid="{840CC409-A993-4134-9C25-27A3B009A35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7" authorId="0" shapeId="0" xr:uid="{33AF6C6F-41B9-4EA7-9AD0-3DC9FC05D2C8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7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7" authorId="0" shapeId="0" xr:uid="{20113A62-8458-41CD-A101-F9922C7B51D9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7" authorId="0" shapeId="0" xr:uid="{767ACE04-BE37-43E6-AA38-4ECEECD7A143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7" authorId="1" shapeId="0" xr:uid="{F9EF453D-61FB-439A-96A7-17F7E6E0EAD9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7" authorId="0" shapeId="0" xr:uid="{77D5AF3E-BC5A-4603-8B13-C3BD74A7C4BE}">
      <text>
        <r>
          <rPr>
            <sz val="10"/>
            <color indexed="81"/>
            <rFont val="MS P ゴシック"/>
            <family val="3"/>
            <charset val="128"/>
          </rPr>
          <t xml:space="preserve">選択入力です
</t>
        </r>
      </text>
    </comment>
    <comment ref="T47" authorId="0" shapeId="0" xr:uid="{339D41D3-D858-43C7-BFB3-06E0FB29D2DB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7" authorId="0" shapeId="0" xr:uid="{993A0EB0-CBEA-4FD7-8FC0-072EEE9FC0F5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7" authorId="0" shapeId="0" xr:uid="{0FF67676-774E-4C10-A880-BA44B7CCF429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F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<sst xmlns="http://schemas.openxmlformats.org/spreadsheetml/2006/main" count="18773" uniqueCount="10207">
  <si>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</si>
  <si>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</si>
  <si>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</si>
  <si>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</si>
  <si>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</si>
  <si>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</si>
  <si>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</si>
  <si>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</si>
  <si>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</si>
  <si>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</si>
  <si>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</si>
  <si>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</si>
  <si>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</si>
  <si>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</si>
  <si>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</si>
  <si>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</si>
  <si>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</si>
  <si>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</si>
  <si>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</si>
  <si>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</si>
  <si>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</si>
  <si>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</si>
  <si>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</si>
  <si>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</si>
  <si>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</si>
  <si>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</si>
  <si>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</si>
  <si>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</si>
  <si>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</si>
  <si>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</si>
  <si>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</si>
  <si>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</si>
  <si>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</si>
  <si>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</si>
  <si>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</si>
  <si>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</si>
  <si>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</si>
  <si>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</si>
  <si>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</si>
  <si>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</si>
  <si>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</si>
  <si>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</si>
  <si>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</si>
  <si>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</si>
  <si>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</si>
  <si>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</si>
  <si>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</si>
  <si>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</si>
  <si>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</si>
  <si>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</si>
  <si>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</si>
  <si>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</si>
  <si>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</si>
  <si>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</si>
  <si>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</si>
  <si>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</si>
  <si>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</si>
  <si>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</si>
  <si>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</si>
  <si>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</si>
  <si>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</si>
  <si>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</si>
  <si>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</si>
  <si>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</si>
  <si>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</si>
  <si>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</si>
  <si>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</si>
  <si>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</si>
  <si>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</si>
  <si>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</si>
  <si>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</si>
  <si>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</si>
  <si>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</si>
  <si>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</si>
  <si>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</si>
  <si>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</si>
  <si>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</si>
  <si>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</si>
  <si>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</si>
  <si>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</si>
  <si>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</si>
  <si>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</si>
  <si>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</si>
  <si>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</si>
  <si>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</si>
  <si>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</si>
  <si>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</si>
  <si>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</si>
  <si>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</si>
  <si>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</si>
  <si>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</si>
  <si>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</si>
  <si>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</si>
  <si>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</si>
  <si>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</si>
  <si>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</si>
  <si>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</si>
  <si>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</si>
  <si>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</si>
  <si>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</si>
  <si>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</si>
  <si>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厳美中</t>
  </si>
  <si>
    <t>北海道教育大</t>
  </si>
  <si>
    <t>006</t>
    <phoneticPr fontId="7"/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</si>
  <si>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</si>
  <si>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</si>
  <si>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</si>
  <si>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</si>
  <si>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</si>
  <si>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</si>
  <si>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</si>
  <si>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</si>
  <si>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</si>
  <si>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</si>
  <si>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</si>
  <si>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</si>
  <si>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</si>
  <si>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</si>
  <si>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</si>
  <si>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</si>
  <si>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</si>
  <si>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</si>
  <si>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</si>
  <si>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</si>
  <si>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</si>
  <si>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</si>
  <si>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</si>
  <si>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</si>
  <si>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</si>
  <si>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</si>
  <si>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</si>
  <si>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</si>
  <si>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</si>
  <si>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</si>
  <si>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</si>
  <si>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</si>
  <si>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</si>
  <si>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</si>
  <si>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</si>
  <si>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</si>
  <si>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</si>
  <si>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</si>
  <si>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</si>
  <si>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</si>
  <si>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</si>
  <si>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</si>
  <si>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</si>
  <si>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</si>
  <si>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</si>
  <si>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</si>
  <si>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</si>
  <si>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</si>
  <si>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</si>
  <si>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</si>
  <si>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軽米</t>
  </si>
  <si>
    <t>花巻市陸協</t>
  </si>
  <si>
    <t>岩手中</t>
  </si>
  <si>
    <t>米沢女短大</t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</si>
  <si>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</si>
  <si>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</si>
  <si>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</si>
  <si>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</si>
  <si>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</si>
  <si>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</si>
  <si>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</si>
  <si>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</si>
  <si>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</si>
  <si>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</si>
  <si>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</si>
  <si>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</si>
  <si>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</si>
  <si>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</si>
  <si>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</si>
  <si>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</si>
  <si>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</si>
  <si>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</si>
  <si>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</si>
  <si>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</si>
  <si>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</si>
  <si>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</si>
  <si>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</si>
  <si>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</si>
  <si>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</si>
  <si>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</si>
  <si>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</si>
  <si>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</si>
  <si>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</si>
  <si>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</si>
  <si>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</si>
  <si>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</si>
  <si>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</si>
  <si>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</si>
  <si>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</si>
  <si>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</si>
  <si>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</si>
  <si>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</si>
  <si>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</si>
  <si>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</si>
  <si>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</si>
  <si>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</si>
  <si>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</si>
  <si>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住田</t>
  </si>
  <si>
    <t>森山クラブ</t>
  </si>
  <si>
    <t>大船渡一中</t>
  </si>
  <si>
    <t>東京国際大</t>
  </si>
  <si>
    <t>専修大学北上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</si>
  <si>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</si>
  <si>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</si>
  <si>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</si>
  <si>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</si>
  <si>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</si>
  <si>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</si>
  <si>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</si>
  <si>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</si>
  <si>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</si>
  <si>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</si>
  <si>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</si>
  <si>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</si>
  <si>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</si>
  <si>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</si>
  <si>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</si>
  <si>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</si>
  <si>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</si>
  <si>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</si>
  <si>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</si>
  <si>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</si>
  <si>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</si>
  <si>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</si>
  <si>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</si>
  <si>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</si>
  <si>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</si>
  <si>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</si>
  <si>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</si>
  <si>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</si>
  <si>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</si>
  <si>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</si>
  <si>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</si>
  <si>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</si>
  <si>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</si>
  <si>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</si>
  <si>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</si>
  <si>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</si>
  <si>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</si>
  <si>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</si>
  <si>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</si>
  <si>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</si>
  <si>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</si>
  <si>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</si>
  <si>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</si>
  <si>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</si>
  <si>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</si>
  <si>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</si>
  <si>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</si>
  <si>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</si>
  <si>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</si>
  <si>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</si>
  <si>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</si>
  <si>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</si>
  <si>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</si>
  <si>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</si>
  <si>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</si>
  <si>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</si>
  <si>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</si>
  <si>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</si>
  <si>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</si>
  <si>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</si>
  <si>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</si>
  <si>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</si>
  <si>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</si>
  <si>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</si>
  <si>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</si>
  <si>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</si>
  <si>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</si>
  <si>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</si>
  <si>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</si>
  <si>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</si>
  <si>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</si>
  <si>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</si>
  <si>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</si>
  <si>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</si>
  <si>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</si>
  <si>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</si>
  <si>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</si>
  <si>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</si>
  <si>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</si>
  <si>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</si>
  <si>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</si>
  <si>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</si>
  <si>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</si>
  <si>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</si>
  <si>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</si>
  <si>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</si>
  <si>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</si>
  <si>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</si>
  <si>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</si>
  <si>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</si>
  <si>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</si>
  <si>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</si>
  <si>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</si>
  <si>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</si>
  <si>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</si>
  <si>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</si>
  <si>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</si>
  <si>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</si>
  <si>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</si>
  <si>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</si>
  <si>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</si>
  <si>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</si>
  <si>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</si>
  <si>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</si>
  <si>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</si>
  <si>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</si>
  <si>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</si>
  <si>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</si>
  <si>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</si>
  <si>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</si>
  <si>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</si>
  <si>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</si>
  <si>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</si>
  <si>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</si>
  <si>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</si>
  <si>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</si>
  <si>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</si>
  <si>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</si>
  <si>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</si>
  <si>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</si>
  <si>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</si>
  <si>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</si>
  <si>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</si>
  <si>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</si>
  <si>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</si>
  <si>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</si>
  <si>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</si>
  <si>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</si>
  <si>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</si>
  <si>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</si>
  <si>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</si>
  <si>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</si>
  <si>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</si>
  <si>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</si>
  <si>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</si>
  <si>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</si>
  <si>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</si>
  <si>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</si>
  <si>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</si>
  <si>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</si>
  <si>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</si>
  <si>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</si>
  <si>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</si>
  <si>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</si>
  <si>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</si>
  <si>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</si>
  <si>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</si>
  <si>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</si>
  <si>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</si>
  <si>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</si>
  <si>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</si>
  <si>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</si>
  <si>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</si>
  <si>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</si>
  <si>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</si>
  <si>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</si>
  <si>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</si>
  <si>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</si>
  <si>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</si>
  <si>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</si>
  <si>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</si>
  <si>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</si>
  <si>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</si>
  <si>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</si>
  <si>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</si>
  <si>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</si>
  <si>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</si>
  <si>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</si>
  <si>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</si>
  <si>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</si>
  <si>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</si>
  <si>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</si>
  <si>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</si>
  <si>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</si>
  <si>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</si>
  <si>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</si>
  <si>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</si>
  <si>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</si>
  <si>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</si>
  <si>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</si>
  <si>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</si>
  <si>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</si>
  <si>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</si>
  <si>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</si>
  <si>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</si>
  <si>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</si>
  <si>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</si>
  <si>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</si>
  <si>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</si>
  <si>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</si>
  <si>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</si>
  <si>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</si>
  <si>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</si>
  <si>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</si>
  <si>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</si>
  <si>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</si>
  <si>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</si>
  <si>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</si>
  <si>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</si>
  <si>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</si>
  <si>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</si>
  <si>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</si>
  <si>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</si>
  <si>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</si>
  <si>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</si>
  <si>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</si>
  <si>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</si>
  <si>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</si>
  <si>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</si>
  <si>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</si>
  <si>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</si>
  <si>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</si>
  <si>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</si>
  <si>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</si>
  <si>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</si>
  <si>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</si>
  <si>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</si>
  <si>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</si>
  <si>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</si>
  <si>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</si>
  <si>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</si>
  <si>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</si>
  <si>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</si>
  <si>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</si>
  <si>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</si>
  <si>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</si>
  <si>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</si>
  <si>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</si>
  <si>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</si>
  <si>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</si>
  <si>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</si>
  <si>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</si>
  <si>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</si>
  <si>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</si>
  <si>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</si>
  <si>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</si>
  <si>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</si>
  <si>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</si>
  <si>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</si>
  <si>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</si>
  <si>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</si>
  <si>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</si>
  <si>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</si>
  <si>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</si>
  <si>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</si>
  <si>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</si>
  <si>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</si>
  <si>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</si>
  <si>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</si>
  <si>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</si>
  <si>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</si>
  <si>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</si>
  <si>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</si>
  <si>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</si>
  <si>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</si>
  <si>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</si>
  <si>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</si>
  <si>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</si>
  <si>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</si>
  <si>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</si>
  <si>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</si>
  <si>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</si>
  <si>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</si>
  <si>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</si>
  <si>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</si>
  <si>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</si>
  <si>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</si>
  <si>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</si>
  <si>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</si>
  <si>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</si>
  <si>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</si>
  <si>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</si>
  <si>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</si>
  <si>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</si>
  <si>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</si>
  <si>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</si>
  <si>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</si>
  <si>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</si>
  <si>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</si>
  <si>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</si>
  <si>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</si>
  <si>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</si>
  <si>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</si>
  <si>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</si>
  <si>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</si>
  <si>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</si>
  <si>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</si>
  <si>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</si>
  <si>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</si>
  <si>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</si>
  <si>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</si>
  <si>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</si>
  <si>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</si>
  <si>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</si>
  <si>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</si>
  <si>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</si>
  <si>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</si>
  <si>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</si>
  <si>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</si>
  <si>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</si>
  <si>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</si>
  <si>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</si>
  <si>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</si>
  <si>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</si>
  <si>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</si>
  <si>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</si>
  <si>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</si>
  <si>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</si>
  <si>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</si>
  <si>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</si>
  <si>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</si>
  <si>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</si>
  <si>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</si>
  <si>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</si>
  <si>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</si>
  <si>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</si>
  <si>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</si>
  <si>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</si>
  <si>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</si>
  <si>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</si>
  <si>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</si>
  <si>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</si>
  <si>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</si>
  <si>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</si>
  <si>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</si>
  <si>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</si>
  <si>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</si>
  <si>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</si>
  <si>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</si>
  <si>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</si>
  <si>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</si>
  <si>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</si>
  <si>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</si>
  <si>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</si>
  <si>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</si>
  <si>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</si>
  <si>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</si>
  <si>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</si>
  <si>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</si>
  <si>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</si>
  <si>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</si>
  <si>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</si>
  <si>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</si>
  <si>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</si>
  <si>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</si>
  <si>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</si>
  <si>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</si>
  <si>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</si>
  <si>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</si>
  <si>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</si>
  <si>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</si>
  <si>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</si>
  <si>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</si>
  <si>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</si>
  <si>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</si>
  <si>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</si>
  <si>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</si>
  <si>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</si>
  <si>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</si>
  <si>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</si>
  <si>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</si>
  <si>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</si>
  <si>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</si>
  <si>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</si>
  <si>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</si>
  <si>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</si>
  <si>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</si>
  <si>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</si>
  <si>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</si>
  <si>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</si>
  <si>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</si>
  <si>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</si>
  <si>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</si>
  <si>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</si>
  <si>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</si>
  <si>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</si>
  <si>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</si>
  <si>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</si>
  <si>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</si>
  <si>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</si>
  <si>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</si>
  <si>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</si>
  <si>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</si>
  <si>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</si>
  <si>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</si>
  <si>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</si>
  <si>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</si>
  <si>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</si>
  <si>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</si>
  <si>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</si>
  <si>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</si>
  <si>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</si>
  <si>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</si>
  <si>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</si>
  <si>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</si>
  <si>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</si>
  <si>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</si>
  <si>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</si>
  <si>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</si>
  <si>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</si>
  <si>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</si>
  <si>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</si>
  <si>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</si>
  <si>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</si>
  <si>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</si>
  <si>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</si>
  <si>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</si>
  <si>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</si>
  <si>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</si>
  <si>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</si>
  <si>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</si>
  <si>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</si>
  <si>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</si>
  <si>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</si>
  <si>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</si>
  <si>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</si>
  <si>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</si>
  <si>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</si>
  <si>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</si>
  <si>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</si>
  <si>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</si>
  <si>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</si>
  <si>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</si>
  <si>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</si>
  <si>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</si>
  <si>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</si>
  <si>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</si>
  <si>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</si>
  <si>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</si>
  <si>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</si>
  <si>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</si>
  <si>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</si>
  <si>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</si>
  <si>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</si>
  <si>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</si>
  <si>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</si>
  <si>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</si>
  <si>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</si>
  <si>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</si>
  <si>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</si>
  <si>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</si>
  <si>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</si>
  <si>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</si>
  <si>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</si>
  <si>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</si>
  <si>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</si>
  <si>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</si>
  <si>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</si>
  <si>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</si>
  <si>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</si>
  <si>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</si>
  <si>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</si>
  <si>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</si>
  <si>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</si>
  <si>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</si>
  <si>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</si>
  <si>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</si>
  <si>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</si>
  <si>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</si>
  <si>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</si>
  <si>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</si>
  <si>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</si>
  <si>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</si>
  <si>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</si>
  <si>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</si>
  <si>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</si>
  <si>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</si>
  <si>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</si>
  <si>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</si>
  <si>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</si>
  <si>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</si>
  <si>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</si>
  <si>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</si>
  <si>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</si>
  <si>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</si>
  <si>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</si>
  <si>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</si>
  <si>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</si>
  <si>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</si>
  <si>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</si>
  <si>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</si>
  <si>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</si>
  <si>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</si>
  <si>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</si>
  <si>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</si>
  <si>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</si>
  <si>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</si>
  <si>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</si>
  <si>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</si>
  <si>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</si>
  <si>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</si>
  <si>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</si>
  <si>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</si>
  <si>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</si>
  <si>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</si>
  <si>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</si>
  <si>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</si>
  <si>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</si>
  <si>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</si>
  <si>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</si>
  <si>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</si>
  <si>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</si>
  <si>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</si>
  <si>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</si>
  <si>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</si>
  <si>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</si>
  <si>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</si>
  <si>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</si>
  <si>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</si>
  <si>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</si>
  <si>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</si>
  <si>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</si>
  <si>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</si>
  <si>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</si>
  <si>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</si>
  <si>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</si>
  <si>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</si>
  <si>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</si>
  <si>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</si>
  <si>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</si>
  <si>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</si>
  <si>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</si>
  <si>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</si>
  <si>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</si>
  <si>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</si>
  <si>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</si>
  <si>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</si>
  <si>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</si>
  <si>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</si>
  <si>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</si>
  <si>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</si>
  <si>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</si>
  <si>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</si>
  <si>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</si>
  <si>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</si>
  <si>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</si>
  <si>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</si>
  <si>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</si>
  <si>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</si>
  <si>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</si>
  <si>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</si>
  <si>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</si>
  <si>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</si>
  <si>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</si>
  <si>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</si>
  <si>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</si>
  <si>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</si>
  <si>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</si>
  <si>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</si>
  <si>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</si>
  <si>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</si>
  <si>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</si>
  <si>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</si>
  <si>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</si>
  <si>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</si>
  <si>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</si>
  <si>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</si>
  <si>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</si>
  <si>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</si>
  <si>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</si>
  <si>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</si>
  <si>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</si>
  <si>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</si>
  <si>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</si>
  <si>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</si>
  <si>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</si>
  <si>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</si>
  <si>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</si>
  <si>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</si>
  <si>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</si>
  <si>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</si>
  <si>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</si>
  <si>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</si>
  <si>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</si>
  <si>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</si>
  <si>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</si>
  <si>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</si>
  <si>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</si>
  <si>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</si>
  <si>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</si>
  <si>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</si>
  <si>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</si>
  <si>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</si>
  <si>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</si>
  <si>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</si>
  <si>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</si>
  <si>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</si>
  <si>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</si>
  <si>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</si>
  <si>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</si>
  <si>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</si>
  <si>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</si>
  <si>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</si>
  <si>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</si>
  <si>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</si>
  <si>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</si>
  <si>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</si>
  <si>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</si>
  <si>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</si>
  <si>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</si>
  <si>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</si>
  <si>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</si>
  <si>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</si>
  <si>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</si>
  <si>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</si>
  <si>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</si>
  <si>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</si>
  <si>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</si>
  <si>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</si>
  <si>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</si>
  <si>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</si>
  <si>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</si>
  <si>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</si>
  <si>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</si>
  <si>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</si>
  <si>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</si>
  <si>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</si>
  <si>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</si>
  <si>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</si>
  <si>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</si>
  <si>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</si>
  <si>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</si>
  <si>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</si>
  <si>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</si>
  <si>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</si>
  <si>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</si>
  <si>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</si>
  <si>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</si>
  <si>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</si>
  <si>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</si>
  <si>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</si>
  <si>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</si>
  <si>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</si>
  <si>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</si>
  <si>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</si>
  <si>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</si>
  <si>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</si>
  <si>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</si>
  <si>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</si>
  <si>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</si>
  <si>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</si>
  <si>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</si>
  <si>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</si>
  <si>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</si>
  <si>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</si>
  <si>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</si>
  <si>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</si>
  <si>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</si>
  <si>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</si>
  <si>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</si>
  <si>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</si>
  <si>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</si>
  <si>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</si>
  <si>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</si>
  <si>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</si>
  <si>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</si>
  <si>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</si>
  <si>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</si>
  <si>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</si>
  <si>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</si>
  <si>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</si>
  <si>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</si>
  <si>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</si>
  <si>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</si>
  <si>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</si>
  <si>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</si>
  <si>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</si>
  <si>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</si>
  <si>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</si>
  <si>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</si>
  <si>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</si>
  <si>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</si>
  <si>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</si>
  <si>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</si>
  <si>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</si>
  <si>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</si>
  <si>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</si>
  <si>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</si>
  <si>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</si>
  <si>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</si>
  <si>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</si>
  <si>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</si>
  <si>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</si>
  <si>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</si>
  <si>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</si>
  <si>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</si>
  <si>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</si>
  <si>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</si>
  <si>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</si>
  <si>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</si>
  <si>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</si>
  <si>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</si>
  <si>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</si>
  <si>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</si>
  <si>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</si>
  <si>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</si>
  <si>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</si>
  <si>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</si>
  <si>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</si>
  <si>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</si>
  <si>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</si>
  <si>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</si>
  <si>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</si>
  <si>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</si>
  <si>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</si>
  <si>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</si>
  <si>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</si>
  <si>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</si>
  <si>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</si>
  <si>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</si>
  <si>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</si>
  <si>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</si>
  <si>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</si>
  <si>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</si>
  <si>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</si>
  <si>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</si>
  <si>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</si>
  <si>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</si>
  <si>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</si>
  <si>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</si>
  <si>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</si>
  <si>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</si>
  <si>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</si>
  <si>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</si>
  <si>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</si>
  <si>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</si>
  <si>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</si>
  <si>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</si>
  <si>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</si>
  <si>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</si>
  <si>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</si>
  <si>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</si>
  <si>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</si>
  <si>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</si>
  <si>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</si>
  <si>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</si>
  <si>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</si>
  <si>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</si>
  <si>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</si>
  <si>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</si>
  <si>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</si>
  <si>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</si>
  <si>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</si>
  <si>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</si>
  <si>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</si>
  <si>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</si>
  <si>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</si>
  <si>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</si>
  <si>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</si>
  <si>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</si>
  <si>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</si>
  <si>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</si>
  <si>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</si>
  <si>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</si>
  <si>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</si>
  <si>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</si>
  <si>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</si>
  <si>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</si>
  <si>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</si>
  <si>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</si>
  <si>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</si>
  <si>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</si>
  <si>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</si>
  <si>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</si>
  <si>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</si>
  <si>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</si>
  <si>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</si>
  <si>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</si>
  <si>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</si>
  <si>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</si>
  <si>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</si>
  <si>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</si>
  <si>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</si>
  <si>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</si>
  <si>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</si>
  <si>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</si>
  <si>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</si>
  <si>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</si>
  <si>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</si>
  <si>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</si>
  <si>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</si>
  <si>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</si>
  <si>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</si>
  <si>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</si>
  <si>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</si>
  <si>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</si>
  <si>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</si>
  <si>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</si>
  <si>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</si>
  <si>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</si>
  <si>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</si>
  <si>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</si>
  <si>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</si>
  <si>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</si>
  <si>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</si>
  <si>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</si>
  <si>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</si>
  <si>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</si>
  <si>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</si>
  <si>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</si>
  <si>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</si>
  <si>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</si>
  <si>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</si>
  <si>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</si>
  <si>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</si>
  <si>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</si>
  <si>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</si>
  <si>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</si>
  <si>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</si>
  <si>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</si>
  <si>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</si>
  <si>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</si>
  <si>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</si>
  <si>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</si>
  <si>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</si>
  <si>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</si>
  <si>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</si>
  <si>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</si>
  <si>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</si>
  <si>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</si>
  <si>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</si>
  <si>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</si>
  <si>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</si>
  <si>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</si>
  <si>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</si>
  <si>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</si>
  <si>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</si>
  <si>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</si>
  <si>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</si>
  <si>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</si>
  <si>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</si>
  <si>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</si>
  <si>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</si>
  <si>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</si>
  <si>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</si>
  <si>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</si>
  <si>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</si>
  <si>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</si>
  <si>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</si>
  <si>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</si>
  <si>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</si>
  <si>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</si>
  <si>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</si>
  <si>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</si>
  <si>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</si>
  <si>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</si>
  <si>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</si>
  <si>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</si>
  <si>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</si>
  <si>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</si>
  <si>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</si>
  <si>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</si>
  <si>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</si>
  <si>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</si>
  <si>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</si>
  <si>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</si>
  <si>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</si>
  <si>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</si>
  <si>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</si>
  <si>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</si>
  <si>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</si>
  <si>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</si>
  <si>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</si>
  <si>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</si>
  <si>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</si>
  <si>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</si>
  <si>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</si>
  <si>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</si>
  <si>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</si>
  <si>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</si>
  <si>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</si>
  <si>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</si>
  <si>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</si>
  <si>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</si>
  <si>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</si>
  <si>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</si>
  <si>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</si>
  <si>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</si>
  <si>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</si>
  <si>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</si>
  <si>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</si>
  <si>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</si>
  <si>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</si>
  <si>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</si>
  <si>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</si>
  <si>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</si>
  <si>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</si>
  <si>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</si>
  <si>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</si>
  <si>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</si>
  <si>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</si>
  <si>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</si>
  <si>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</si>
  <si>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</si>
  <si>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</si>
  <si>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</si>
  <si>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</si>
  <si>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</si>
  <si>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</si>
  <si>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</si>
  <si>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</si>
  <si>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</si>
  <si>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</si>
  <si>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</si>
  <si>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</si>
  <si>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</si>
  <si>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</si>
  <si>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</si>
  <si>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</si>
  <si>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</si>
  <si>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</si>
  <si>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</si>
  <si>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</si>
  <si>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</si>
  <si>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</si>
  <si>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</si>
  <si>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</si>
  <si>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</si>
  <si>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</si>
  <si>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</si>
  <si>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</si>
  <si>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</si>
  <si>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</si>
  <si>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</si>
  <si>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</si>
  <si>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</si>
  <si>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</si>
  <si>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</si>
  <si>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</si>
  <si>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</si>
  <si>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</si>
  <si>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</si>
  <si>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</si>
  <si>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</si>
  <si>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</si>
  <si>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</si>
  <si>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</si>
  <si>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</si>
  <si>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</si>
  <si>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</si>
  <si>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</si>
  <si>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</si>
  <si>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</si>
  <si>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</si>
  <si>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</si>
  <si>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</si>
  <si>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</si>
  <si>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</si>
  <si>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</si>
  <si>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</si>
  <si>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</si>
  <si>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</si>
  <si>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</si>
  <si>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</si>
  <si>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</si>
  <si>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</si>
  <si>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</si>
  <si>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</si>
  <si>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</si>
  <si>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</si>
  <si>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</si>
  <si>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</si>
  <si>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</si>
  <si>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</si>
  <si>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</si>
  <si>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</si>
  <si>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</si>
  <si>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</si>
  <si>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</si>
  <si>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</si>
  <si>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</si>
  <si>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</si>
  <si>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</si>
  <si>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</si>
  <si>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</si>
  <si>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</si>
  <si>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</si>
  <si>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</si>
  <si>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</si>
  <si>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</si>
  <si>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</si>
  <si>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</si>
  <si>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</si>
  <si>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</si>
  <si>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</si>
  <si>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</si>
  <si>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</si>
  <si>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</si>
  <si>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</si>
  <si>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</si>
  <si>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</si>
  <si>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</si>
  <si>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</si>
  <si>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</si>
  <si>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</si>
  <si>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</si>
  <si>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</si>
  <si>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</si>
  <si>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</si>
  <si>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</si>
  <si>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</si>
  <si>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</si>
  <si>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</si>
  <si>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</si>
  <si>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</si>
  <si>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</si>
  <si>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</si>
  <si>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</si>
  <si>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</si>
  <si>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</si>
  <si>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</si>
  <si>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</si>
  <si>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</si>
  <si>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</si>
  <si>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</si>
  <si>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</si>
  <si>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</si>
  <si>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</si>
  <si>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</si>
  <si>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</si>
  <si>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</si>
  <si>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</si>
  <si>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</si>
  <si>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</si>
  <si>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</si>
  <si>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</si>
  <si>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</si>
  <si>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</si>
  <si>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</si>
  <si>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</si>
  <si>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</si>
  <si>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</si>
  <si>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</si>
  <si>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</si>
  <si>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</si>
  <si>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</si>
  <si>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</si>
  <si>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</si>
  <si>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</si>
  <si>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</si>
  <si>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</si>
  <si>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</si>
  <si>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</si>
  <si>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</si>
  <si>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</si>
  <si>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</si>
  <si>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</si>
  <si>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</si>
  <si>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</si>
  <si>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</si>
  <si>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</si>
  <si>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</si>
  <si>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</si>
  <si>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</si>
  <si>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</si>
  <si>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</si>
  <si>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</si>
  <si>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</si>
  <si>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</si>
  <si>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</si>
  <si>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</si>
  <si>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</si>
  <si>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</si>
  <si>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</si>
  <si>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</si>
  <si>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</si>
  <si>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</si>
  <si>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</si>
  <si>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</si>
  <si>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</si>
  <si>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</si>
  <si>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</si>
  <si>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</si>
  <si>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</si>
  <si>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</si>
  <si>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</si>
  <si>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</si>
  <si>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</si>
  <si>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</si>
  <si>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</si>
  <si>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</si>
  <si>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</si>
  <si>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</si>
  <si>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</si>
  <si>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</si>
  <si>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</si>
  <si>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</si>
  <si>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</si>
  <si>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</si>
  <si>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</si>
  <si>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</si>
  <si>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</si>
  <si>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</si>
  <si>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</si>
  <si>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</si>
  <si>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</si>
  <si>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</si>
  <si>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</si>
  <si>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</si>
  <si>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</si>
  <si>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</si>
  <si>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</si>
  <si>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</si>
  <si>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</si>
  <si>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</si>
  <si>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</si>
  <si>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</si>
  <si>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</si>
  <si>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</si>
  <si>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</si>
  <si>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</si>
  <si>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</si>
  <si>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</si>
  <si>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</si>
  <si>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</si>
  <si>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</si>
  <si>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</si>
  <si>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</si>
  <si>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</si>
  <si>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</si>
  <si>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</si>
  <si>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</si>
  <si>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</si>
  <si>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</si>
  <si>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</si>
  <si>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</si>
  <si>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</si>
  <si>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</si>
  <si>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</si>
  <si>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</si>
  <si>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</si>
  <si>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</si>
  <si>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</si>
  <si>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</si>
  <si>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</si>
  <si>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</si>
  <si>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</si>
  <si>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</si>
  <si>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</si>
  <si>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</si>
  <si>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</si>
  <si>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</si>
  <si>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</si>
  <si>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</si>
  <si>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</si>
  <si>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</si>
  <si>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</si>
  <si>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</si>
  <si>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</si>
  <si>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</si>
  <si>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</si>
  <si>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</si>
  <si>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</si>
  <si>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</si>
  <si>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</si>
  <si>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</si>
  <si>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</si>
  <si>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</si>
  <si>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</si>
  <si>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</si>
  <si>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</si>
  <si>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</si>
  <si>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</si>
  <si>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</si>
  <si>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</si>
  <si>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</si>
  <si>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</si>
  <si>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</si>
  <si>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</si>
  <si>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</si>
  <si>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</si>
  <si>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</si>
  <si>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</si>
  <si>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</si>
  <si>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</si>
  <si>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</si>
  <si>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</si>
  <si>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</si>
  <si>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</si>
  <si>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</si>
  <si>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</si>
  <si>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</si>
  <si>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</si>
  <si>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</si>
  <si>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</si>
  <si>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</si>
  <si>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</si>
  <si>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</si>
  <si>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</si>
  <si>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</si>
  <si>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</si>
  <si>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</si>
  <si>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</si>
  <si>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</si>
  <si>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</si>
  <si>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</si>
  <si>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</si>
  <si>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</si>
  <si>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</si>
  <si>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</si>
  <si>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</si>
  <si>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</si>
  <si>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</si>
  <si>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</si>
  <si>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</si>
  <si>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</si>
  <si>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</si>
  <si>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</si>
  <si>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</si>
  <si>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</si>
  <si>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</si>
  <si>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</si>
  <si>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</si>
  <si>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</si>
  <si>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</si>
  <si>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</si>
  <si>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</si>
  <si>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</si>
  <si>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</si>
  <si>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</si>
  <si>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</si>
  <si>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</si>
  <si>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</si>
  <si>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</si>
  <si>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</si>
  <si>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</si>
  <si>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</si>
  <si>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</si>
  <si>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</si>
  <si>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</si>
  <si>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</si>
  <si>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</si>
  <si>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</si>
  <si>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</si>
  <si>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</si>
  <si>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</si>
  <si>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</si>
  <si>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</si>
  <si>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</si>
  <si>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</si>
  <si>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</si>
  <si>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</si>
  <si>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</si>
  <si>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</si>
  <si>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</si>
  <si>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</si>
  <si>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</si>
  <si>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</si>
  <si>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</si>
  <si>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</si>
  <si>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</si>
  <si>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</si>
  <si>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</si>
  <si>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</si>
  <si>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</si>
  <si>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</si>
  <si>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</si>
  <si>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</si>
  <si>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</si>
  <si>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</si>
  <si>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</si>
  <si>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</si>
  <si>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</si>
  <si>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</si>
  <si>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</si>
  <si>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</si>
  <si>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</si>
  <si>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</si>
  <si>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</si>
  <si>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</si>
  <si>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</si>
  <si>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</si>
  <si>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</si>
  <si>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</si>
  <si>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</si>
  <si>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</si>
  <si>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</si>
  <si>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</si>
  <si>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</si>
  <si>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</si>
  <si>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</si>
  <si>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</si>
  <si>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</si>
  <si>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</si>
  <si>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</si>
  <si>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</si>
  <si>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</si>
  <si>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</si>
  <si>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</si>
  <si>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</si>
  <si>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</si>
  <si>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</si>
  <si>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</si>
  <si>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</si>
  <si>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</si>
  <si>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</si>
  <si>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</si>
  <si>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</si>
  <si>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</si>
  <si>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</si>
  <si>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</si>
  <si>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</si>
  <si>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</si>
  <si>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</si>
  <si>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</si>
  <si>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</si>
  <si>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</si>
  <si>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</si>
  <si>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</si>
  <si>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</si>
  <si>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</si>
  <si>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</si>
  <si>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</si>
  <si>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</si>
  <si>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</si>
  <si>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</si>
  <si>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</si>
  <si>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</si>
  <si>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</si>
  <si>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</si>
  <si>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</si>
  <si>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</si>
  <si>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</si>
  <si>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</si>
  <si>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</si>
  <si>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</si>
  <si>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</si>
  <si>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</si>
  <si>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</si>
  <si>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</si>
  <si>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</si>
  <si>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</si>
  <si>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</si>
  <si>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</si>
  <si>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</si>
  <si>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</si>
  <si>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</si>
  <si>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</si>
  <si>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</si>
  <si>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</si>
  <si>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</si>
  <si>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</si>
  <si>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</si>
  <si>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</si>
  <si>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</si>
  <si>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</si>
  <si>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</si>
  <si>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</si>
  <si>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</si>
  <si>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</si>
  <si>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</si>
  <si>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</si>
  <si>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</si>
  <si>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</si>
  <si>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</si>
  <si>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</si>
  <si>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</si>
  <si>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</si>
  <si>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</si>
  <si>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</si>
  <si>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</si>
  <si>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</si>
  <si>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</si>
  <si>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</si>
  <si>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</si>
  <si>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</si>
  <si>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</si>
  <si>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</si>
  <si>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</si>
  <si>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</si>
  <si>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</si>
  <si>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</si>
  <si>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</si>
  <si>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</si>
  <si>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</si>
  <si>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</si>
  <si>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</si>
  <si>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</si>
  <si>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</si>
  <si>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</si>
  <si>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</si>
  <si>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</si>
  <si>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</si>
  <si>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</si>
  <si>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</si>
  <si>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</si>
  <si>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</si>
  <si>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</si>
  <si>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</si>
  <si>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</si>
  <si>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</si>
  <si>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</si>
  <si>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</si>
  <si>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</si>
  <si>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</si>
  <si>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</si>
  <si>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</si>
  <si>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</si>
  <si>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</si>
  <si>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</si>
  <si>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</si>
  <si>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</si>
  <si>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</si>
  <si>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</si>
  <si>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</si>
  <si>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</si>
  <si>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</si>
  <si>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</si>
  <si>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</si>
  <si>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</si>
  <si>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</si>
  <si>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</si>
  <si>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</si>
  <si>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</si>
  <si>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</si>
  <si>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</si>
  <si>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</si>
  <si>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</si>
  <si>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</si>
  <si>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</si>
  <si>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</si>
  <si>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</si>
  <si>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</si>
  <si>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</si>
  <si>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</si>
  <si>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</si>
  <si>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</si>
  <si>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</si>
  <si>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</si>
  <si>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</si>
  <si>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</si>
  <si>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</si>
  <si>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</si>
  <si>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</si>
  <si>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</si>
  <si>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</si>
  <si>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</si>
  <si>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</si>
  <si>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</si>
  <si>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</si>
  <si>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</si>
  <si>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</si>
  <si>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</si>
  <si>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</si>
  <si>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</si>
  <si>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</si>
  <si>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</si>
  <si>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</si>
  <si>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</si>
  <si>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</si>
  <si>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</si>
  <si>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</si>
  <si>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</si>
  <si>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</si>
  <si>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</si>
  <si>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</si>
  <si>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</si>
  <si>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</si>
  <si>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</si>
  <si>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</si>
  <si>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</si>
  <si>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</si>
  <si>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</si>
  <si>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</si>
  <si>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</si>
  <si>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</si>
  <si>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</si>
  <si>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</si>
  <si>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</si>
  <si>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</si>
  <si>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</si>
  <si>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</si>
  <si>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</si>
  <si>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</si>
  <si>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</si>
  <si>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</si>
  <si>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</si>
  <si>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</si>
  <si>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</si>
  <si>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</si>
  <si>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</si>
  <si>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</si>
  <si>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</si>
  <si>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</si>
  <si>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</si>
  <si>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</si>
  <si>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</si>
  <si>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</si>
  <si>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</si>
  <si>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</si>
  <si>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</si>
  <si>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</si>
  <si>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</si>
  <si>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</si>
  <si>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</si>
  <si>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</si>
  <si>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</si>
  <si>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</si>
  <si>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</si>
  <si>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</si>
  <si>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</si>
  <si>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</si>
  <si>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</si>
  <si>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</si>
  <si>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</si>
  <si>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</si>
  <si>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</si>
  <si>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</si>
  <si>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</si>
  <si>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</si>
  <si>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</si>
  <si>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</si>
  <si>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</si>
  <si>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</si>
  <si>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</si>
  <si>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</si>
  <si>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</si>
  <si>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</si>
  <si>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</si>
  <si>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</si>
  <si>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</si>
  <si>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</si>
  <si>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</si>
  <si>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</si>
  <si>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</si>
  <si>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</si>
  <si>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</si>
  <si>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</si>
  <si>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</si>
  <si>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</si>
  <si>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</si>
  <si>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</si>
  <si>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</si>
  <si>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</si>
  <si>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</si>
  <si>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</si>
  <si>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</si>
  <si>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</si>
  <si>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</si>
  <si>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</si>
  <si>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</si>
  <si>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</si>
  <si>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</si>
  <si>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</si>
  <si>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</si>
  <si>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</si>
  <si>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</si>
  <si>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</si>
  <si>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</si>
  <si>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</si>
  <si>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</si>
  <si>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</si>
  <si>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</si>
  <si>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</si>
  <si>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</si>
  <si>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</si>
  <si>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</si>
  <si>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</si>
  <si>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</si>
  <si>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</si>
  <si>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</si>
  <si>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</si>
  <si>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</si>
  <si>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</si>
  <si>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</si>
  <si>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</si>
  <si>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</si>
  <si>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</si>
  <si>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</si>
  <si>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</si>
  <si>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</si>
  <si>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</si>
  <si>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</si>
  <si>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</si>
  <si>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</si>
  <si>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</si>
  <si>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</si>
  <si>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</si>
  <si>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</si>
  <si>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</si>
  <si>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</si>
  <si>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</si>
  <si>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</si>
  <si>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</si>
  <si>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</si>
  <si>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</si>
  <si>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</si>
  <si>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</si>
  <si>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</si>
  <si>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</si>
  <si>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</si>
  <si>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</si>
  <si>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</si>
  <si>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</si>
  <si>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</si>
  <si>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</si>
  <si>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</si>
  <si>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</si>
  <si>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</si>
  <si>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</si>
  <si>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</si>
  <si>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</si>
  <si>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</si>
  <si>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</si>
  <si>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</si>
  <si>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</si>
  <si>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</si>
  <si>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</si>
  <si>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</si>
  <si>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</si>
  <si>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</si>
  <si>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</si>
  <si>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</si>
  <si>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</si>
  <si>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</si>
  <si>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</si>
  <si>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</si>
  <si>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</si>
  <si>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</si>
  <si>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</si>
  <si>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</si>
  <si>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</si>
  <si>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</si>
  <si>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</si>
  <si>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</si>
  <si>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</si>
  <si>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</si>
  <si>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</si>
  <si>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</si>
  <si>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</si>
  <si>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</si>
  <si>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</si>
  <si>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</si>
  <si>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</si>
  <si>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</si>
  <si>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</si>
  <si>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</si>
  <si>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</si>
  <si>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</si>
  <si>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</si>
  <si>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</si>
  <si>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</si>
  <si>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</si>
  <si>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</si>
  <si>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</si>
  <si>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</si>
  <si>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</si>
  <si>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</si>
  <si>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</si>
  <si>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</si>
  <si>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</si>
  <si>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</si>
  <si>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</si>
  <si>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</si>
  <si>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</si>
  <si>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</si>
  <si>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</si>
  <si>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</si>
  <si>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</si>
  <si>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</si>
  <si>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</si>
  <si>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</si>
  <si>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</si>
  <si>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</si>
  <si>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</si>
  <si>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</si>
  <si>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</si>
  <si>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</si>
  <si>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</si>
  <si>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</si>
  <si>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</si>
  <si>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</si>
  <si>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</si>
  <si>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</si>
  <si>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</si>
  <si>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</si>
  <si>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</si>
  <si>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</si>
  <si>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</si>
  <si>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</si>
  <si>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</si>
  <si>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</si>
  <si>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</si>
  <si>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</si>
  <si>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</si>
  <si>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</si>
  <si>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</si>
  <si>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</si>
  <si>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</si>
  <si>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</si>
  <si>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</si>
  <si>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</si>
  <si>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</si>
  <si>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</si>
  <si>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</si>
  <si>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</si>
  <si>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</si>
  <si>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</si>
  <si>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</si>
  <si>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</si>
  <si>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</si>
  <si>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</si>
  <si>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</si>
  <si>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</si>
  <si>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</si>
  <si>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</si>
  <si>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</si>
  <si>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</si>
  <si>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</si>
  <si>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</si>
  <si>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</si>
  <si>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</si>
  <si>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</si>
  <si>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</si>
  <si>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</si>
  <si>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</si>
  <si>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</si>
  <si>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</si>
  <si>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</si>
  <si>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</si>
  <si>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</si>
  <si>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</si>
  <si>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</si>
  <si>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</si>
  <si>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</si>
  <si>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</si>
  <si>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</si>
  <si>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</si>
  <si>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</si>
  <si>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</si>
  <si>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</si>
  <si>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</si>
  <si>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</si>
  <si>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</si>
  <si>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</si>
  <si>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</si>
  <si>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</si>
  <si>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</si>
  <si>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</si>
  <si>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</si>
  <si>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</si>
  <si>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</si>
  <si>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</si>
  <si>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</si>
  <si>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</si>
  <si>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</si>
  <si>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</si>
  <si>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</si>
  <si>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</si>
  <si>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</si>
  <si>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</si>
  <si>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</si>
  <si>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</si>
  <si>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</si>
  <si>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</si>
  <si>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</si>
  <si>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</si>
  <si>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</si>
  <si>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</si>
  <si>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</si>
  <si>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</si>
  <si>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</si>
  <si>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</si>
  <si>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</si>
  <si>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</si>
  <si>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</si>
  <si>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</si>
  <si>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</si>
  <si>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</si>
  <si>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</si>
  <si>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</si>
  <si>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</si>
  <si>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</si>
  <si>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</si>
  <si>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</si>
  <si>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</si>
  <si>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</si>
  <si>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</si>
  <si>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</si>
  <si>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</si>
  <si>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</si>
  <si>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</si>
  <si>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</si>
  <si>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</si>
  <si>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</si>
  <si>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</si>
  <si>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</si>
  <si>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</si>
  <si>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</si>
  <si>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</si>
  <si>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</si>
  <si>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</si>
  <si>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</si>
  <si>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</si>
  <si>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</si>
  <si>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</si>
  <si>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</si>
  <si>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</si>
  <si>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</si>
  <si>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</si>
  <si>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</si>
  <si>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</si>
  <si>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</si>
  <si>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</si>
  <si>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</si>
  <si>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</si>
  <si>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</si>
  <si>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</si>
  <si>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</si>
  <si>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</si>
  <si>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</si>
  <si>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</si>
  <si>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</si>
  <si>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</si>
  <si>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</si>
  <si>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</si>
  <si>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</si>
  <si>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</si>
  <si>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</si>
  <si>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</si>
  <si>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</si>
  <si>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</si>
  <si>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</si>
  <si>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</si>
  <si>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</si>
  <si>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</si>
  <si>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</si>
  <si>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</si>
  <si>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</si>
  <si>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</si>
  <si>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</si>
  <si>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</si>
  <si>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</si>
  <si>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</si>
  <si>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</si>
  <si>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</si>
  <si>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</si>
  <si>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</si>
  <si>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</si>
  <si>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</si>
  <si>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</si>
  <si>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</si>
  <si>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</si>
  <si>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</si>
  <si>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</si>
  <si>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</si>
  <si>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</si>
  <si>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</si>
  <si>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</si>
  <si>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</si>
  <si>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</si>
  <si>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</si>
  <si>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</si>
  <si>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</si>
  <si>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</si>
  <si>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</si>
  <si>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</si>
  <si>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</si>
  <si>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</si>
  <si>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</si>
  <si>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</si>
  <si>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</si>
  <si>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</si>
  <si>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</si>
  <si>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</si>
  <si>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</si>
  <si>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</si>
  <si>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</si>
  <si>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</si>
  <si>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</si>
  <si>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</si>
  <si>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</si>
  <si>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</si>
  <si>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</si>
  <si>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</si>
  <si>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</si>
  <si>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</si>
  <si>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</si>
  <si>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</si>
  <si>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</si>
  <si>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</si>
  <si>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</si>
  <si>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</si>
  <si>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</si>
  <si>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</si>
  <si>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</si>
  <si>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</si>
  <si>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</si>
  <si>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</si>
  <si>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</si>
  <si>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</si>
  <si>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</si>
  <si>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</si>
  <si>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</si>
  <si>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</si>
  <si>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</si>
  <si>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</si>
  <si>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</si>
  <si>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</si>
  <si>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</si>
  <si>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</si>
  <si>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</si>
  <si>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</si>
  <si>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</si>
  <si>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</si>
  <si>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</si>
  <si>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</si>
  <si>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</si>
  <si>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</si>
  <si>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</si>
  <si>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</si>
  <si>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</si>
  <si>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</si>
  <si>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</si>
  <si>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</si>
  <si>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</si>
  <si>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</si>
  <si>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</si>
  <si>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</si>
  <si>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</si>
  <si>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</si>
  <si>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</si>
  <si>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</si>
  <si>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</si>
  <si>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</si>
  <si>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</si>
  <si>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</si>
  <si>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</si>
  <si>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</si>
  <si>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</si>
  <si>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</si>
  <si>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</si>
  <si>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</si>
  <si>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</si>
  <si>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</si>
  <si>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</si>
  <si>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</si>
  <si>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</si>
  <si>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</si>
  <si>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</si>
  <si>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</si>
  <si>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</si>
  <si>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</si>
  <si>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</si>
  <si>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</si>
  <si>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</si>
  <si>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</si>
  <si>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</si>
  <si>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</si>
  <si>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</si>
  <si>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</si>
  <si>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</si>
  <si>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</si>
  <si>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</si>
  <si>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</si>
  <si>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</si>
  <si>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</si>
  <si>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</si>
  <si>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</si>
  <si>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</si>
  <si>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</si>
  <si>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</si>
  <si>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</si>
  <si>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</si>
  <si>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</si>
  <si>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</si>
  <si>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</si>
  <si>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</si>
  <si>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</si>
  <si>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</si>
  <si>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</si>
  <si>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</si>
  <si>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</si>
  <si>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</si>
  <si>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</si>
  <si>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</si>
  <si>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</si>
  <si>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</si>
  <si>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</si>
  <si>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</si>
  <si>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</si>
  <si>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</si>
  <si>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</si>
  <si>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</si>
  <si>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</si>
  <si>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</si>
  <si>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</si>
  <si>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</si>
  <si>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</si>
  <si>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</si>
  <si>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</si>
  <si>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</si>
  <si>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</si>
  <si>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</si>
  <si>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</si>
  <si>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</si>
  <si>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</si>
  <si>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</si>
  <si>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</si>
  <si>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</si>
  <si>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</si>
  <si>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</si>
  <si>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</si>
  <si>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</si>
  <si>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</si>
  <si>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</si>
  <si>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</si>
  <si>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</si>
  <si>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</si>
  <si>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</si>
  <si>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</si>
  <si>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</si>
  <si>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</si>
  <si>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</si>
  <si>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</si>
  <si>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</si>
  <si>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</si>
  <si>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</si>
  <si>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</si>
  <si>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</si>
  <si>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</si>
  <si>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</si>
  <si>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</si>
  <si>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</si>
  <si>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</si>
  <si>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</si>
  <si>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</si>
  <si>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</si>
  <si>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</si>
  <si>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</si>
  <si>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</si>
  <si>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</si>
  <si>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</si>
  <si>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</si>
  <si>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</si>
  <si>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</si>
  <si>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</si>
  <si>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</si>
  <si>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</si>
  <si>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</si>
  <si>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</si>
  <si>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</si>
  <si>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</si>
  <si>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</si>
  <si>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</si>
  <si>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</si>
  <si>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</si>
  <si>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</si>
  <si>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</si>
  <si>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</si>
  <si>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</si>
  <si>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</si>
  <si>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</si>
  <si>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</si>
  <si>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</si>
  <si>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</si>
  <si>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</si>
  <si>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</si>
  <si>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</si>
  <si>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</si>
  <si>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</si>
  <si>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</si>
  <si>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</si>
  <si>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</si>
  <si>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</si>
  <si>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</si>
  <si>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</si>
  <si>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</si>
  <si>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</si>
  <si>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</si>
  <si>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</si>
  <si>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</si>
  <si>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</si>
  <si>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</si>
  <si>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</si>
  <si>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</si>
  <si>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</si>
  <si>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</si>
  <si>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</si>
  <si>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</si>
  <si>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</si>
  <si>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</si>
  <si>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</si>
  <si>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</si>
  <si>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</si>
  <si>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</si>
  <si>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</si>
  <si>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</si>
  <si>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</si>
  <si>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</si>
  <si>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</si>
  <si>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</si>
  <si>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</si>
  <si>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</si>
  <si>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</si>
  <si>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</si>
  <si>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</si>
  <si>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</si>
  <si>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</si>
  <si>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</si>
  <si>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</si>
  <si>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</si>
  <si>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</si>
  <si>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</si>
  <si>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</si>
  <si>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</si>
  <si>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</si>
  <si>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</si>
  <si>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</si>
  <si>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</si>
  <si>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</si>
  <si>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</si>
  <si>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</si>
  <si>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</si>
  <si>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</si>
  <si>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</si>
  <si>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</si>
  <si>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</si>
  <si>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</si>
  <si>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</si>
  <si>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</si>
  <si>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</si>
  <si>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</si>
  <si>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</si>
  <si>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</si>
  <si>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</si>
  <si>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</si>
  <si>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</si>
  <si>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</si>
  <si>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</si>
  <si>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</si>
  <si>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</si>
  <si>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</si>
  <si>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</si>
  <si>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</si>
  <si>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</si>
  <si>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</si>
  <si>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</si>
  <si>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</si>
  <si>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</si>
  <si>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</si>
  <si>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</si>
  <si>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</si>
  <si>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</si>
  <si>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</si>
  <si>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</si>
  <si>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</si>
  <si>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</si>
  <si>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</si>
  <si>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</si>
  <si>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</si>
  <si>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</si>
  <si>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</si>
  <si>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</si>
  <si>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</si>
  <si>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</si>
  <si>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</si>
  <si>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</si>
  <si>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</si>
  <si>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</si>
  <si>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</si>
  <si>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</si>
  <si>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</si>
  <si>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</si>
  <si>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</si>
  <si>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</si>
  <si>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</si>
  <si>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</si>
  <si>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</si>
  <si>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</si>
  <si>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</si>
  <si>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</si>
  <si>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</si>
  <si>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</si>
  <si>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</si>
  <si>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</si>
  <si>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</si>
  <si>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</si>
  <si>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</si>
  <si>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</si>
  <si>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</si>
  <si>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</si>
  <si>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</si>
  <si>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</si>
  <si>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</si>
  <si>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</si>
  <si>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</si>
  <si>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</si>
  <si>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</si>
  <si>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</si>
  <si>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</si>
  <si>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</si>
  <si>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</si>
  <si>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</si>
  <si>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</si>
  <si>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</si>
  <si>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</si>
  <si>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</si>
  <si>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</si>
  <si>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</si>
  <si>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</si>
  <si>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</si>
  <si>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</si>
  <si>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</si>
  <si>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</si>
  <si>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</si>
  <si>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</si>
  <si>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</si>
  <si>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</si>
  <si>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</si>
  <si>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</si>
  <si>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</si>
  <si>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</si>
  <si>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</si>
  <si>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</si>
  <si>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</si>
  <si>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</si>
  <si>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</si>
  <si>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</si>
  <si>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</si>
  <si>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</si>
  <si>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</si>
  <si>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</si>
  <si>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</si>
  <si>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</si>
  <si>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</si>
  <si>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</si>
  <si>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</si>
  <si>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</si>
  <si>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</si>
  <si>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</si>
  <si>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</si>
  <si>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</si>
  <si>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</si>
  <si>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</si>
  <si>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</si>
  <si>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</si>
  <si>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</si>
  <si>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</si>
  <si>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</si>
  <si>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</si>
  <si>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</si>
  <si>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</si>
  <si>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</si>
  <si>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</si>
  <si>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</si>
  <si>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</si>
  <si>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</si>
  <si>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</si>
  <si>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</si>
  <si>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</si>
  <si>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</si>
  <si>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</si>
  <si>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</si>
  <si>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</si>
  <si>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</si>
  <si>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</si>
  <si>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</si>
  <si>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</si>
  <si>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</si>
  <si>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</si>
  <si>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</si>
  <si>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</si>
  <si>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</si>
  <si>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</si>
  <si>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</si>
  <si>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</si>
  <si>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</si>
  <si>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</si>
  <si>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</si>
  <si>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</si>
  <si>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</si>
  <si>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</si>
  <si>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</si>
  <si>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</si>
  <si>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</si>
  <si>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</si>
  <si>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</si>
  <si>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</si>
  <si>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</si>
  <si>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</si>
  <si>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</si>
  <si>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</si>
  <si>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</si>
  <si>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</si>
  <si>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</si>
  <si>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</si>
  <si>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</si>
  <si>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</si>
  <si>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</si>
  <si>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</si>
  <si>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</si>
  <si>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</si>
  <si>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</si>
  <si>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</si>
  <si>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</si>
  <si>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</si>
  <si>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</si>
  <si>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</si>
  <si>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</si>
  <si>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</si>
  <si>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</si>
  <si>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</si>
  <si>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</si>
  <si>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</si>
  <si>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</si>
  <si>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</si>
  <si>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</si>
  <si>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</si>
  <si>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</si>
  <si>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</si>
  <si>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</si>
  <si>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</si>
  <si>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</si>
  <si>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</si>
  <si>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</si>
  <si>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</si>
  <si>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</si>
  <si>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</si>
  <si>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</si>
  <si>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</si>
  <si>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</si>
  <si>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</si>
  <si>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</si>
  <si>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</si>
  <si>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</si>
  <si>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</si>
  <si>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</si>
  <si>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</si>
  <si>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</si>
  <si>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</si>
  <si>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</si>
  <si>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</si>
  <si>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</si>
  <si>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</si>
  <si>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</si>
  <si>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</si>
  <si>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</si>
  <si>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</si>
  <si>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</si>
  <si>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</si>
  <si>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</si>
  <si>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</si>
  <si>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</si>
  <si>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</si>
  <si>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</si>
  <si>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</si>
  <si>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</si>
  <si>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</si>
  <si>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</si>
  <si>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</si>
  <si>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</si>
  <si>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</si>
  <si>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</si>
  <si>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</si>
  <si>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</si>
  <si>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</si>
  <si>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</si>
  <si>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</si>
  <si>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</si>
  <si>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</si>
  <si>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</si>
  <si>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</si>
  <si>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</si>
  <si>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</si>
  <si>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</si>
  <si>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</si>
  <si>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</si>
  <si>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</si>
  <si>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</si>
  <si>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</si>
  <si>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</si>
  <si>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</si>
  <si>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</si>
  <si>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</si>
  <si>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</si>
  <si>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</si>
  <si>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</si>
  <si>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</si>
  <si>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</si>
  <si>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</si>
  <si>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</si>
  <si>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</si>
  <si>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</si>
  <si>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</si>
  <si>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</si>
  <si>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</si>
  <si>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</si>
  <si>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</si>
  <si>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</si>
  <si>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</si>
  <si>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</si>
  <si>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</si>
  <si>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</si>
  <si>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</si>
  <si>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</si>
  <si>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</si>
  <si>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</si>
  <si>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</si>
  <si>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</si>
  <si>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</si>
  <si>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</si>
  <si>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</si>
  <si>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</si>
  <si>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</si>
  <si>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</si>
  <si>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</si>
  <si>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</si>
  <si>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</si>
  <si>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</si>
  <si>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</si>
  <si>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</si>
  <si>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</si>
  <si>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</si>
  <si>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</si>
  <si>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</si>
  <si>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</si>
  <si>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</si>
  <si>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</si>
  <si>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</si>
  <si>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</si>
  <si>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</si>
  <si>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</si>
  <si>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</si>
  <si>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</si>
  <si>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</si>
  <si>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</si>
  <si>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</si>
  <si>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</si>
  <si>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</si>
  <si>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</si>
  <si>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</si>
  <si>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</si>
  <si>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</si>
  <si>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</si>
  <si>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</si>
  <si>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</si>
  <si>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</si>
  <si>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</si>
  <si>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</si>
  <si>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</si>
  <si>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</si>
  <si>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</si>
  <si>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</si>
  <si>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</si>
  <si>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</si>
  <si>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</si>
  <si>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</si>
  <si>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</si>
  <si>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</si>
  <si>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</si>
  <si>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</si>
  <si>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</si>
  <si>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</si>
  <si>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</si>
  <si>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</si>
  <si>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</si>
  <si>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</si>
  <si>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</si>
  <si>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</si>
  <si>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</si>
  <si>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</si>
  <si>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</si>
  <si>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</si>
  <si>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</si>
  <si>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</si>
  <si>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</si>
  <si>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</si>
  <si>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</si>
  <si>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</si>
  <si>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</si>
  <si>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</si>
  <si>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</si>
  <si>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</si>
  <si>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</si>
  <si>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</si>
  <si>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</si>
  <si>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</si>
  <si>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</si>
  <si>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</si>
  <si>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</si>
  <si>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</si>
  <si>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</si>
  <si>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</si>
  <si>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</si>
  <si>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</si>
  <si>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</si>
  <si>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</si>
  <si>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</si>
  <si>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</si>
  <si>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</si>
  <si>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</si>
  <si>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</si>
  <si>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</si>
  <si>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</si>
  <si>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</si>
  <si>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</si>
  <si>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</si>
  <si>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</si>
  <si>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</si>
  <si>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</si>
  <si>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</si>
  <si>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</si>
  <si>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</si>
  <si>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</si>
  <si>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</si>
  <si>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</si>
  <si>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</si>
  <si>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</si>
  <si>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</si>
  <si>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</si>
  <si>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</si>
  <si>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</si>
  <si>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</si>
  <si>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</si>
  <si>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</si>
  <si>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</si>
  <si>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</si>
  <si>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</si>
  <si>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</si>
  <si>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</si>
  <si>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</si>
  <si>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</si>
  <si>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</si>
  <si>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</si>
  <si>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</si>
  <si>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</si>
  <si>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</si>
  <si>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</si>
  <si>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</si>
  <si>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</si>
  <si>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</si>
  <si>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</si>
  <si>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</si>
  <si>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</si>
  <si>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</si>
  <si>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</si>
  <si>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</si>
  <si>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</si>
  <si>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</si>
  <si>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</si>
  <si>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</si>
  <si>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</si>
  <si>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</si>
  <si>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</si>
  <si>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</si>
  <si>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</si>
  <si>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</si>
  <si>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</si>
  <si>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</si>
  <si>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</si>
  <si>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</si>
  <si>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</si>
  <si>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</si>
  <si>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</si>
  <si>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</si>
  <si>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</si>
  <si>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</si>
  <si>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</si>
  <si>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</si>
  <si>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</si>
  <si>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</si>
  <si>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</si>
  <si>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</si>
  <si>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</si>
  <si>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</si>
  <si>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</si>
  <si>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</si>
  <si>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</si>
  <si>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</si>
  <si>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</si>
  <si>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</si>
  <si>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</si>
  <si>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</si>
  <si>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</si>
  <si>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</si>
  <si>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</si>
  <si>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</si>
  <si>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</si>
  <si>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</si>
  <si>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</si>
  <si>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</si>
  <si>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</si>
  <si>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</si>
  <si>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</si>
  <si>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</si>
  <si>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</si>
  <si>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</si>
  <si>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</si>
  <si>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</si>
  <si>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</si>
  <si>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</si>
  <si>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</si>
  <si>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</si>
  <si>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</si>
  <si>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</si>
  <si>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</si>
  <si>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</si>
  <si>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</si>
  <si>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</si>
  <si>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</si>
  <si>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</si>
  <si>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</si>
  <si>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</si>
  <si>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</si>
  <si>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</si>
  <si>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</si>
  <si>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</si>
  <si>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</si>
  <si>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</si>
  <si>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</si>
  <si>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</si>
  <si>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</si>
  <si>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</si>
  <si>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</si>
  <si>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</si>
  <si>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</si>
  <si>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</si>
  <si>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</si>
  <si>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</si>
  <si>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</si>
  <si>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</si>
  <si>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</si>
  <si>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</si>
  <si>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</si>
  <si>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</si>
  <si>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</si>
  <si>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</si>
  <si>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</si>
  <si>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</si>
  <si>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</si>
  <si>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</si>
  <si>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</si>
  <si>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</si>
  <si>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</si>
  <si>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</si>
  <si>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</si>
  <si>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</si>
  <si>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</si>
  <si>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</si>
  <si>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</si>
  <si>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</si>
  <si>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</si>
  <si>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</si>
  <si>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</si>
  <si>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</si>
  <si>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</si>
  <si>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</si>
  <si>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</si>
  <si>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</si>
  <si>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</si>
  <si>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</si>
  <si>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</si>
  <si>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</si>
  <si>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</si>
  <si>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</si>
  <si>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</si>
  <si>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</si>
  <si>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</si>
  <si>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</si>
  <si>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</si>
  <si>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</si>
  <si>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</si>
  <si>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</si>
  <si>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</si>
  <si>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</si>
  <si>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</si>
  <si>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</si>
  <si>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</si>
  <si>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</si>
  <si>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</si>
  <si>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</si>
  <si>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</si>
  <si>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</si>
  <si>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</si>
  <si>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</si>
  <si>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</si>
  <si>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</si>
  <si>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</si>
  <si>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</si>
  <si>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</si>
  <si>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</si>
  <si>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</si>
  <si>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</si>
  <si>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</si>
  <si>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</si>
  <si>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</si>
  <si>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</si>
  <si>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</si>
  <si>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</si>
  <si>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</si>
  <si>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</si>
  <si>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</si>
  <si>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</si>
  <si>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</si>
  <si>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</si>
  <si>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</si>
  <si>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</si>
  <si>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</si>
  <si>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</si>
  <si>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</si>
  <si>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</si>
  <si>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</si>
  <si>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</si>
  <si>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</si>
  <si>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</si>
  <si>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</si>
  <si>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</si>
  <si>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</si>
  <si>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</si>
  <si>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</si>
  <si>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</si>
  <si>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</si>
  <si>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</si>
  <si>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</si>
  <si>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</si>
  <si>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</si>
  <si>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</si>
  <si>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</si>
  <si>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</si>
  <si>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</si>
  <si>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</si>
  <si>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</si>
  <si>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</si>
  <si>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</si>
  <si>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</si>
  <si>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</si>
  <si>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</si>
  <si>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</si>
  <si>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</si>
  <si>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</si>
  <si>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</si>
  <si>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</si>
  <si>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</si>
  <si>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</si>
  <si>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</si>
  <si>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</si>
  <si>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</si>
  <si>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</si>
  <si>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</si>
  <si>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</si>
  <si>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</si>
  <si>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</si>
  <si>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</si>
  <si>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</si>
  <si>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</si>
  <si>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</si>
  <si>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</si>
  <si>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</si>
  <si>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</si>
  <si>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</si>
  <si>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</si>
  <si>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</si>
  <si>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</si>
  <si>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</si>
  <si>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</si>
  <si>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</si>
  <si>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</si>
  <si>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</si>
  <si>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</si>
  <si>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</si>
  <si>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</si>
  <si>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</si>
  <si>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</si>
  <si>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</si>
  <si>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</si>
  <si>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</si>
  <si>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</si>
  <si>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</si>
  <si>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</si>
  <si>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</si>
  <si>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</si>
  <si>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</si>
  <si>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</si>
  <si>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</si>
  <si>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</si>
  <si>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</si>
  <si>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</si>
  <si>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</si>
  <si>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</si>
  <si>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</si>
  <si>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</si>
  <si>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</si>
  <si>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</si>
  <si>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</si>
  <si>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</si>
  <si>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</si>
  <si>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</si>
  <si>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</si>
  <si>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</si>
  <si>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</si>
  <si>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</si>
  <si>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</si>
  <si>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</si>
  <si>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</si>
  <si>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</si>
  <si>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</si>
  <si>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</si>
  <si>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</si>
  <si>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</si>
  <si>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</si>
  <si>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</si>
  <si>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</si>
  <si>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</si>
  <si>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</si>
  <si>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</si>
  <si>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</si>
  <si>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</si>
  <si>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</si>
  <si>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</si>
  <si>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</si>
  <si>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</si>
  <si>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</si>
  <si>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</si>
  <si>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</si>
  <si>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</si>
  <si>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</si>
  <si>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</si>
  <si>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</si>
  <si>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</si>
  <si>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</si>
  <si>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</si>
  <si>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</si>
  <si>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</si>
  <si>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</si>
  <si>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</si>
  <si>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</si>
  <si>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</si>
  <si>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</si>
  <si>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</si>
  <si>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</si>
  <si>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</si>
  <si>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</si>
  <si>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</si>
  <si>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</si>
  <si>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</si>
  <si>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</si>
  <si>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</si>
  <si>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</si>
  <si>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</si>
  <si>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</si>
  <si>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</si>
  <si>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</si>
  <si>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</si>
  <si>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</si>
  <si>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</si>
  <si>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</si>
  <si>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</si>
  <si>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</si>
  <si>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</si>
  <si>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</si>
  <si>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</si>
  <si>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</si>
  <si>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</si>
  <si>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</si>
  <si>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</si>
  <si>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</si>
  <si>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</si>
  <si>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</si>
  <si>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</si>
  <si>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</si>
  <si>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</si>
  <si>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</si>
  <si>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</si>
  <si>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</si>
  <si>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</si>
  <si>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</si>
  <si>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</si>
  <si>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</si>
  <si>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</si>
  <si>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</si>
  <si>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</si>
  <si>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</si>
  <si>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</si>
  <si>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</si>
  <si>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</si>
  <si>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</si>
  <si>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</si>
  <si>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</si>
  <si>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</si>
  <si>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</si>
  <si>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</si>
  <si>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</si>
  <si>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</si>
  <si>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</si>
  <si>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</si>
  <si>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</si>
  <si>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</si>
  <si>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</si>
  <si>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</si>
  <si>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</si>
  <si>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</si>
  <si>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</si>
  <si>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</si>
  <si>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</si>
  <si>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</si>
  <si>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</si>
  <si>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</si>
  <si>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</si>
  <si>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</si>
  <si>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</si>
  <si>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</si>
  <si>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</si>
  <si>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</si>
  <si>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</si>
  <si>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</si>
  <si>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</si>
  <si>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</si>
  <si>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</si>
  <si>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</si>
  <si>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</si>
  <si>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</si>
  <si>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</si>
  <si>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</si>
  <si>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</si>
  <si>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</si>
  <si>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</si>
  <si>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</si>
  <si>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</si>
  <si>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</si>
  <si>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</si>
  <si>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</si>
  <si>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</si>
  <si>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</si>
  <si>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</si>
  <si>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</si>
  <si>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</si>
  <si>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</si>
  <si>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</si>
  <si>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</si>
  <si>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</si>
  <si>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</si>
  <si>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</si>
  <si>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</si>
  <si>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</si>
  <si>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</si>
  <si>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</si>
  <si>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</si>
  <si>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</si>
  <si>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</si>
  <si>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</si>
  <si>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</si>
  <si>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</si>
  <si>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</si>
  <si>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</si>
  <si>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</si>
  <si>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</si>
  <si>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</si>
  <si>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</si>
  <si>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</si>
  <si>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</si>
  <si>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</si>
  <si>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</si>
  <si>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</si>
  <si>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</si>
  <si>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</si>
  <si>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</si>
  <si>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</si>
  <si>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</si>
  <si>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</si>
  <si>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</si>
  <si>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</si>
  <si>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</si>
  <si>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</si>
  <si>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</si>
  <si>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</si>
  <si>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</si>
  <si>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</si>
  <si>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</si>
  <si>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</si>
  <si>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</si>
  <si>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</si>
  <si>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</si>
  <si>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</si>
  <si>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</si>
  <si>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</si>
  <si>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</si>
  <si>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</si>
  <si>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</si>
  <si>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</si>
  <si>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</si>
  <si>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</si>
  <si>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</si>
  <si>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</si>
  <si>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</si>
  <si>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</si>
  <si>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</si>
  <si>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</si>
  <si>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</si>
  <si>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</si>
  <si>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</si>
  <si>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</si>
  <si>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</si>
  <si>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</si>
  <si>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</si>
  <si>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</si>
  <si>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</si>
  <si>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</si>
  <si>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</si>
  <si>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</si>
  <si>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</si>
  <si>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</si>
  <si>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</si>
  <si>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</si>
  <si>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</si>
  <si>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</si>
  <si>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</si>
  <si>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</si>
  <si>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</si>
  <si>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</si>
  <si>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</si>
  <si>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</si>
  <si>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</si>
  <si>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</si>
  <si>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</si>
  <si>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</si>
  <si>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</si>
  <si>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</si>
  <si>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</si>
  <si>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</si>
  <si>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</si>
  <si>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</si>
  <si>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</si>
  <si>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</si>
  <si>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</si>
  <si>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</si>
  <si>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</si>
  <si>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</si>
  <si>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</si>
  <si>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</si>
  <si>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</si>
  <si>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</si>
  <si>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</si>
  <si>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</si>
  <si>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</si>
  <si>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</si>
  <si>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</si>
  <si>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</si>
  <si>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</si>
  <si>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</si>
  <si>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</si>
  <si>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</si>
  <si>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</si>
  <si>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</si>
  <si>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</si>
  <si>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</si>
  <si>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</si>
  <si>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</si>
  <si>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</si>
  <si>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</si>
  <si>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</si>
  <si>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</si>
  <si>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</si>
  <si>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</si>
  <si>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</si>
  <si>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</si>
  <si>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</si>
  <si>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</si>
  <si>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</si>
  <si>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</si>
  <si>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</si>
  <si>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</si>
  <si>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</si>
  <si>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</si>
  <si>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</si>
  <si>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</si>
  <si>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</si>
  <si>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</si>
  <si>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</si>
  <si>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</si>
  <si>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</si>
  <si>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</si>
  <si>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</si>
  <si>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</si>
  <si>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</si>
  <si>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</si>
  <si>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</si>
  <si>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</si>
  <si>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</si>
  <si>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</si>
  <si>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</si>
  <si>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</si>
  <si>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</si>
  <si>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</si>
  <si>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</si>
  <si>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</si>
  <si>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</si>
  <si>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</si>
  <si>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</si>
  <si>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</si>
  <si>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</si>
  <si>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</si>
  <si>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</si>
  <si>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</si>
  <si>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</si>
  <si>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</si>
  <si>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</si>
  <si>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</si>
  <si>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</si>
  <si>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</si>
  <si>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</si>
  <si>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</si>
  <si>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</si>
  <si>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</si>
  <si>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</si>
  <si>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</si>
  <si>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</si>
  <si>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</si>
  <si>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</si>
  <si>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</si>
  <si>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</si>
  <si>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</si>
  <si>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</si>
  <si>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</si>
  <si>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</si>
  <si>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</si>
  <si>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</si>
  <si>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</si>
  <si>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</si>
  <si>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</si>
  <si>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</si>
  <si>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</si>
  <si>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</si>
  <si>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</si>
  <si>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</si>
  <si>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</si>
  <si>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</si>
  <si>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</si>
  <si>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</si>
  <si>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</si>
  <si>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</si>
  <si>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</si>
  <si>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</si>
  <si>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</si>
  <si>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</si>
  <si>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</si>
  <si>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</si>
  <si>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</si>
  <si>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</si>
  <si>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</si>
  <si>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</si>
  <si>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</si>
  <si>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</si>
  <si>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</si>
  <si>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</si>
  <si>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</si>
  <si>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</si>
  <si>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</si>
  <si>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</si>
  <si>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</si>
  <si>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</si>
  <si>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</si>
  <si>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</si>
  <si>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</si>
  <si>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</si>
  <si>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</si>
  <si>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</si>
  <si>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</si>
  <si>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</si>
  <si>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</si>
  <si>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</si>
  <si>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</si>
  <si>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</si>
  <si>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</si>
  <si>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</si>
  <si>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</si>
  <si>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</si>
  <si>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</si>
  <si>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</si>
  <si>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</si>
  <si>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</si>
  <si>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</si>
  <si>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</si>
  <si>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</si>
  <si>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</si>
  <si>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</si>
  <si>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</si>
  <si>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</si>
  <si>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</si>
  <si>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</si>
  <si>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</si>
  <si>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</si>
  <si>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</si>
  <si>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</si>
  <si>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</si>
  <si>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</si>
  <si>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</si>
  <si>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</si>
  <si>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</si>
  <si>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</si>
  <si>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</si>
  <si>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</si>
  <si>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</si>
  <si>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</si>
  <si>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</si>
  <si>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</si>
  <si>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</si>
  <si>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</si>
  <si>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</si>
  <si>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</si>
  <si>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</si>
  <si>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</si>
  <si>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</si>
  <si>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</si>
  <si>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</si>
  <si>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</si>
  <si>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</si>
  <si>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</si>
  <si>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</si>
  <si>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</si>
  <si>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</si>
  <si>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</si>
  <si>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</si>
  <si>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</si>
  <si>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</si>
  <si>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</si>
  <si>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</si>
  <si>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</si>
  <si>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</si>
  <si>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</si>
  <si>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</si>
  <si>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</si>
  <si>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</si>
  <si>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</si>
  <si>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</si>
  <si>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</si>
  <si>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</si>
  <si>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</si>
  <si>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</si>
  <si>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</si>
  <si>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</si>
  <si>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</si>
  <si>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</si>
  <si>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</si>
  <si>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</si>
  <si>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</si>
  <si>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</si>
  <si>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</si>
  <si>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</si>
  <si>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</si>
  <si>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</si>
  <si>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</si>
  <si>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</si>
  <si>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</si>
  <si>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</si>
  <si>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</si>
  <si>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</si>
  <si>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</si>
  <si>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</si>
  <si>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</si>
  <si>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</si>
  <si>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</si>
  <si>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</si>
  <si>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</si>
  <si>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</si>
  <si>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</si>
  <si>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</si>
  <si>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</si>
  <si>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</si>
  <si>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</si>
  <si>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</si>
  <si>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</si>
  <si>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</si>
  <si>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</si>
  <si>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</si>
  <si>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</si>
  <si>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</si>
  <si>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</si>
  <si>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</si>
  <si>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</si>
  <si>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</si>
  <si>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</si>
  <si>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</si>
  <si>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</si>
  <si>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</si>
  <si>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</si>
  <si>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</si>
  <si>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</si>
  <si>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</si>
  <si>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</si>
  <si>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</si>
  <si>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</si>
  <si>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</si>
  <si>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</si>
  <si>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</si>
  <si>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</si>
  <si>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</si>
  <si>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</si>
  <si>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</si>
  <si>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</si>
  <si>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</si>
  <si>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</si>
  <si>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</si>
  <si>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</si>
  <si>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</si>
  <si>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</si>
  <si>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</si>
  <si>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</si>
  <si>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</si>
  <si>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</si>
  <si>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</si>
  <si>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</si>
  <si>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</si>
  <si>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</si>
  <si>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</si>
  <si>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</si>
  <si>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</si>
  <si>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</si>
  <si>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</si>
  <si>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</si>
  <si>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</si>
  <si>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</si>
  <si>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</si>
  <si>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</si>
  <si>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</si>
  <si>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</si>
  <si>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</si>
  <si>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</si>
  <si>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</si>
  <si>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</si>
  <si>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</si>
  <si>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</si>
  <si>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</si>
  <si>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</si>
  <si>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</si>
  <si>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</si>
  <si>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</si>
  <si>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</si>
  <si>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</si>
  <si>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</si>
  <si>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</si>
  <si>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</si>
  <si>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</si>
  <si>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</si>
  <si>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</si>
  <si>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</si>
  <si>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</si>
  <si>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</si>
  <si>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</si>
  <si>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</si>
  <si>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</si>
  <si>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</si>
  <si>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</si>
  <si>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</si>
  <si>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</si>
  <si>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</si>
  <si>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</si>
  <si>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</si>
  <si>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</si>
  <si>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</si>
  <si>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</si>
  <si>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</si>
  <si>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</si>
  <si>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</si>
  <si>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</si>
  <si>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</si>
  <si>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</si>
  <si>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</si>
  <si>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</si>
  <si>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</si>
  <si>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</si>
  <si>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</si>
  <si>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</si>
  <si>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</si>
  <si>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</si>
  <si>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</si>
  <si>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</si>
  <si>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</si>
  <si>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</si>
  <si>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</si>
  <si>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</si>
  <si>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</si>
  <si>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</si>
  <si>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</si>
  <si>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</si>
  <si>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</si>
  <si>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</si>
  <si>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</si>
  <si>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</si>
  <si>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</si>
  <si>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</si>
  <si>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</si>
  <si>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</si>
  <si>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</si>
  <si>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</si>
  <si>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</si>
  <si>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</si>
  <si>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</si>
  <si>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</si>
  <si>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</si>
  <si>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</si>
  <si>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</si>
  <si>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</si>
  <si>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</si>
  <si>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</si>
  <si>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</si>
  <si>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</si>
  <si>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</si>
  <si>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</si>
  <si>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</si>
  <si>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</si>
  <si>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</si>
  <si>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</si>
  <si>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</si>
  <si>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</si>
  <si>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</si>
  <si>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</si>
  <si>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</si>
  <si>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</si>
  <si>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</si>
  <si>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</si>
  <si>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</si>
  <si>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</si>
  <si>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</si>
  <si>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</si>
  <si>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</si>
  <si>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</si>
  <si>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</si>
  <si>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</si>
  <si>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</si>
  <si>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</si>
  <si>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</si>
  <si>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</si>
  <si>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</si>
  <si>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</si>
  <si>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</si>
  <si>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</si>
  <si>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</si>
  <si>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</si>
  <si>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</si>
  <si>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</si>
  <si>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</si>
  <si>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</si>
  <si>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</si>
  <si>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</si>
  <si>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</si>
  <si>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</si>
  <si>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</si>
  <si>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</si>
  <si>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</si>
  <si>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</si>
  <si>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</si>
  <si>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</si>
  <si>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</si>
  <si>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</si>
  <si>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</si>
  <si>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</si>
  <si>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</si>
  <si>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</si>
  <si>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</si>
  <si>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</si>
  <si>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</si>
  <si>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</si>
  <si>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</si>
  <si>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</si>
  <si>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</si>
  <si>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</si>
  <si>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</si>
  <si>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</si>
  <si>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</si>
  <si>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</si>
  <si>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</si>
  <si>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</si>
  <si>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</si>
  <si>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</si>
  <si>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</si>
  <si>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</si>
  <si>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</si>
  <si>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</si>
  <si>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</si>
  <si>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</si>
  <si>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</si>
  <si>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</si>
  <si>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</si>
  <si>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</si>
  <si>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</si>
  <si>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</si>
  <si>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</si>
  <si>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</si>
  <si>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</si>
  <si>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</si>
  <si>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</si>
  <si>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</si>
  <si>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</si>
  <si>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</si>
  <si>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</si>
  <si>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</si>
  <si>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</si>
  <si>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</si>
  <si>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</si>
  <si>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</si>
  <si>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</si>
  <si>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</si>
  <si>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</si>
  <si>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</si>
  <si>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</si>
  <si>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</si>
  <si>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</si>
  <si>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</si>
  <si>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</si>
  <si>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</si>
  <si>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</si>
  <si>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</si>
  <si>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</si>
  <si>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</si>
  <si>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</si>
  <si>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</si>
  <si>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</si>
  <si>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</si>
  <si>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</si>
  <si>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</si>
  <si>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</si>
  <si>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</si>
  <si>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</si>
  <si>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</si>
  <si>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</si>
  <si>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</si>
  <si>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</si>
  <si>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</si>
  <si>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</si>
  <si>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</si>
  <si>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</si>
  <si>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</si>
  <si>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</si>
  <si>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</si>
  <si>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</si>
  <si>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</si>
  <si>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</si>
  <si>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</si>
  <si>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</si>
  <si>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</si>
  <si>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</si>
  <si>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</si>
  <si>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</si>
  <si>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</si>
  <si>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</si>
  <si>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</si>
  <si>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</si>
  <si>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</si>
  <si>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</si>
  <si>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</si>
  <si>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</si>
  <si>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</si>
  <si>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</si>
  <si>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</si>
  <si>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</si>
  <si>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</si>
  <si>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</si>
  <si>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</si>
  <si>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</si>
  <si>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</si>
  <si>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</si>
  <si>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</si>
  <si>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</si>
  <si>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</si>
  <si>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</si>
  <si>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</si>
  <si>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</si>
  <si>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</si>
  <si>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</si>
  <si>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</si>
  <si>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</si>
  <si>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</si>
  <si>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</si>
  <si>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</si>
  <si>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</si>
  <si>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</si>
  <si>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</si>
  <si>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</si>
  <si>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</si>
  <si>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</si>
  <si>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</si>
  <si>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</si>
  <si>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</si>
  <si>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</si>
  <si>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</si>
  <si>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</si>
  <si>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</si>
  <si>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</si>
  <si>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</si>
  <si>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</si>
  <si>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</si>
  <si>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</si>
  <si>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</si>
  <si>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</si>
  <si>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</si>
  <si>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</si>
  <si>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</si>
  <si>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</si>
  <si>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</si>
  <si>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</si>
  <si>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</si>
  <si>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</si>
  <si>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</si>
  <si>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</si>
  <si>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</si>
  <si>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</si>
  <si>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</si>
  <si>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</si>
  <si>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</si>
  <si>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</si>
  <si>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</si>
  <si>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</si>
  <si>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</si>
  <si>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</si>
  <si>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</si>
  <si>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</si>
  <si>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</si>
  <si>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</si>
  <si>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</si>
  <si>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</si>
  <si>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</si>
  <si>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</si>
  <si>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</si>
  <si>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</si>
  <si>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</si>
  <si>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</si>
  <si>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</si>
  <si>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</si>
  <si>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</si>
  <si>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</si>
  <si>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</si>
  <si>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</si>
  <si>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</si>
  <si>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</si>
  <si>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</si>
  <si>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</si>
  <si>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</si>
  <si>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</si>
  <si>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</si>
  <si>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</si>
  <si>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</si>
  <si>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</si>
  <si>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</si>
  <si>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</si>
  <si>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</si>
  <si>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</si>
  <si>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</si>
  <si>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</si>
  <si>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</si>
  <si>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</si>
  <si>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</si>
  <si>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</si>
  <si>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</si>
  <si>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</si>
  <si>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</si>
  <si>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</si>
  <si>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</si>
  <si>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</si>
  <si>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</si>
  <si>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</si>
  <si>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</si>
  <si>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</si>
  <si>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</si>
  <si>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</si>
  <si>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</si>
  <si>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</si>
  <si>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</si>
  <si>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</si>
  <si>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</si>
  <si>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</si>
  <si>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</si>
  <si>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</si>
  <si>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</si>
  <si>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</si>
  <si>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</si>
  <si>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</si>
  <si>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</si>
  <si>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</si>
  <si>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</si>
  <si>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</si>
  <si>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</si>
  <si>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</si>
  <si>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</si>
  <si>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</si>
  <si>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</si>
  <si>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</si>
  <si>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</si>
  <si>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</si>
  <si>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</si>
  <si>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</si>
  <si>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</si>
  <si>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</si>
  <si>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</si>
  <si>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</si>
  <si>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</si>
  <si>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</si>
  <si>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</si>
  <si>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</si>
  <si>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</si>
  <si>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</si>
  <si>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</si>
  <si>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</si>
  <si>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</si>
  <si>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</si>
  <si>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</si>
  <si>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</si>
  <si>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</si>
  <si>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</si>
  <si>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</si>
  <si>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</si>
  <si>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</si>
  <si>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</si>
  <si>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</si>
  <si>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</si>
  <si>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</si>
  <si>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</si>
  <si>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</si>
  <si>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</si>
  <si>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</si>
  <si>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</si>
  <si>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</si>
  <si>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</si>
  <si>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</si>
  <si>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</si>
  <si>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</si>
  <si>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</si>
  <si>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</si>
  <si>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</si>
  <si>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</si>
  <si>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</si>
  <si>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</si>
  <si>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</si>
  <si>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</si>
  <si>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</si>
  <si>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</si>
  <si>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</si>
  <si>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</si>
  <si>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</si>
  <si>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</si>
  <si>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</si>
  <si>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</si>
  <si>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</si>
  <si>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</si>
  <si>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</si>
  <si>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</si>
  <si>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</si>
  <si>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</si>
  <si>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</si>
  <si>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</si>
  <si>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</si>
  <si>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</si>
  <si>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</si>
  <si>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</si>
  <si>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</si>
  <si>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</si>
  <si>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</si>
  <si>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</si>
  <si>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</si>
  <si>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</si>
  <si>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</si>
  <si>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</si>
  <si>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</si>
  <si>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</si>
  <si>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</si>
  <si>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</si>
  <si>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</si>
  <si>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</si>
  <si>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</si>
  <si>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</si>
  <si>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</si>
  <si>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</si>
  <si>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</si>
  <si>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</si>
  <si>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</si>
  <si>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</si>
  <si>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</si>
  <si>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</si>
  <si>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</si>
  <si>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</si>
  <si>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</si>
  <si>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</si>
  <si>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</si>
  <si>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</si>
  <si>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</si>
  <si>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</si>
  <si>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</si>
  <si>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</si>
  <si>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</si>
  <si>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</si>
  <si>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</si>
  <si>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</si>
  <si>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</si>
  <si>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</si>
  <si>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</si>
  <si>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</si>
  <si>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</si>
  <si>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</si>
  <si>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</si>
  <si>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</si>
  <si>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</si>
  <si>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</si>
  <si>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</si>
  <si>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</si>
  <si>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</si>
  <si>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</si>
  <si>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</si>
  <si>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</si>
  <si>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</si>
  <si>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</si>
  <si>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</si>
  <si>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</si>
  <si>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</si>
  <si>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</si>
  <si>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</si>
  <si>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</si>
  <si>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</si>
  <si>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</si>
  <si>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</si>
  <si>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</si>
  <si>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</si>
  <si>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</si>
  <si>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</si>
  <si>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</si>
  <si>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</si>
  <si>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</si>
  <si>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</si>
  <si>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</si>
  <si>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</si>
  <si>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</si>
  <si>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</si>
  <si>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</si>
  <si>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</si>
  <si>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</si>
  <si>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</si>
  <si>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</si>
  <si>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</si>
  <si>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</si>
  <si>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</si>
  <si>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</si>
  <si>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</si>
  <si>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</si>
  <si>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</si>
  <si>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</si>
  <si>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</si>
  <si>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</si>
  <si>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</si>
  <si>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</si>
  <si>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</si>
  <si>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</si>
  <si>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</si>
  <si>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</si>
  <si>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</si>
  <si>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</si>
  <si>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</si>
  <si>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</si>
  <si>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</si>
  <si>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</si>
  <si>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</si>
  <si>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</si>
  <si>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</si>
  <si>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</si>
  <si>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</si>
  <si>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</si>
  <si>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</si>
  <si>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</si>
  <si>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</si>
  <si>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</si>
  <si>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</si>
  <si>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</si>
  <si>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</si>
  <si>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</si>
  <si>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</si>
  <si>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</si>
  <si>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</si>
  <si>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</si>
  <si>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</si>
  <si>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</si>
  <si>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</si>
  <si>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</si>
  <si>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</si>
  <si>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</si>
  <si>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</si>
  <si>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</si>
  <si>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</si>
  <si>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</si>
  <si>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</si>
  <si>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</si>
  <si>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</si>
  <si>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</si>
  <si>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</si>
  <si>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</si>
  <si>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</si>
  <si>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</si>
  <si>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</si>
  <si>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</si>
  <si>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</si>
  <si>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</si>
  <si>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</si>
  <si>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</si>
  <si>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</si>
  <si>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</si>
  <si>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</si>
  <si>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</si>
  <si>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</si>
  <si>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</si>
  <si>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</si>
  <si>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</si>
  <si>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</si>
  <si>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</si>
  <si>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</si>
  <si>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</si>
  <si>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</si>
  <si>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</si>
  <si>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</si>
  <si>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</si>
  <si>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</si>
  <si>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</si>
  <si>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</si>
  <si>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</si>
  <si>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</si>
  <si>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</si>
  <si>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</si>
  <si>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</si>
  <si>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</si>
  <si>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</si>
  <si>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</si>
  <si>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</si>
  <si>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</si>
  <si>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</si>
  <si>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</si>
  <si>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</si>
  <si>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</si>
  <si>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</si>
  <si>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</si>
  <si>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</si>
  <si>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</si>
  <si>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</si>
  <si>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</si>
  <si>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</si>
  <si>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</si>
  <si>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</si>
  <si>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</si>
  <si>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</si>
  <si>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</si>
  <si>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</si>
  <si>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</si>
  <si>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</si>
  <si>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</si>
  <si>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</si>
  <si>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</si>
  <si>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</si>
  <si>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</si>
  <si>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</si>
  <si>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</si>
  <si>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</si>
  <si>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</si>
  <si>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</si>
  <si>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</si>
  <si>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</si>
  <si>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</si>
  <si>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</si>
  <si>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</si>
  <si>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</si>
  <si>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</si>
  <si>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</si>
  <si>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</si>
  <si>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</si>
  <si>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</si>
  <si>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</si>
  <si>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</si>
  <si>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</si>
  <si>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</si>
  <si>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</si>
  <si>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</si>
  <si>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</si>
  <si>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</si>
  <si>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</si>
  <si>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</si>
  <si>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</si>
  <si>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</si>
  <si>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</si>
  <si>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</si>
  <si>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</si>
  <si>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</si>
  <si>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</si>
  <si>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</si>
  <si>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</si>
  <si>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</si>
  <si>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</si>
  <si>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</si>
  <si>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</si>
  <si>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</si>
  <si>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</si>
  <si>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</si>
  <si>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</si>
  <si>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</si>
  <si>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</si>
  <si>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</si>
  <si>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</si>
  <si>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</si>
  <si>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</si>
  <si>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</si>
  <si>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</si>
  <si>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</si>
  <si>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</si>
  <si>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</si>
  <si>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</si>
  <si>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</si>
  <si>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</si>
  <si>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</si>
  <si>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</si>
  <si>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</si>
  <si>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</si>
  <si>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</si>
  <si>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</si>
  <si>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</si>
  <si>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</si>
  <si>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</si>
  <si>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</si>
  <si>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</si>
  <si>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</si>
  <si>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</si>
  <si>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</si>
  <si>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</si>
  <si>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</si>
  <si>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</si>
  <si>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</si>
  <si>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</si>
  <si>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</si>
  <si>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</si>
  <si>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</si>
  <si>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</si>
  <si>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</si>
  <si>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</si>
  <si>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</si>
  <si>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</si>
  <si>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</si>
  <si>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</si>
  <si>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</si>
  <si>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</si>
  <si>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</si>
  <si>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</si>
  <si>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</si>
  <si>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</si>
  <si>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</si>
  <si>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</si>
  <si>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</si>
  <si>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</si>
  <si>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</si>
  <si>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</si>
  <si>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</si>
  <si>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</si>
  <si>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</si>
  <si>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</si>
  <si>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</si>
  <si>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</si>
  <si>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</si>
  <si>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</si>
  <si>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</si>
  <si>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</si>
  <si>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</si>
  <si>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</si>
  <si>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</si>
  <si>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</si>
  <si>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</si>
  <si>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</si>
  <si>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</si>
  <si>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</si>
  <si>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</si>
  <si>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</si>
  <si>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</si>
  <si>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</si>
  <si>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</si>
  <si>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</si>
  <si>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</si>
  <si>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</si>
  <si>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</si>
  <si>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</si>
  <si>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</si>
  <si>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</si>
  <si>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</si>
  <si>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</si>
  <si>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</si>
  <si>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</si>
  <si>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</si>
  <si>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</si>
  <si>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</si>
  <si>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</si>
  <si>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</si>
  <si>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</si>
  <si>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</si>
  <si>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</si>
  <si>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</si>
  <si>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</si>
  <si>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</si>
  <si>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</si>
  <si>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</si>
  <si>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</si>
  <si>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</si>
  <si>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</si>
  <si>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</si>
  <si>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</si>
  <si>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</si>
  <si>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</si>
  <si>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</si>
  <si>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</si>
  <si>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</si>
  <si>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</si>
  <si>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</si>
  <si>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</si>
  <si>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</si>
  <si>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</si>
  <si>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</si>
  <si>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</si>
  <si>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</si>
  <si>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</si>
  <si>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</si>
  <si>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</si>
  <si>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</si>
  <si>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</si>
  <si>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</si>
  <si>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</si>
  <si>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</si>
  <si>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</si>
  <si>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</si>
  <si>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</si>
  <si>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</si>
  <si>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</si>
  <si>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</si>
  <si>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</si>
  <si>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</si>
  <si>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</si>
  <si>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</si>
  <si>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</si>
  <si>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</si>
  <si>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</si>
  <si>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</si>
  <si>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</si>
  <si>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</si>
  <si>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</si>
  <si>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</si>
  <si>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</si>
  <si>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</si>
  <si>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</si>
  <si>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</si>
  <si>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</si>
  <si>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</si>
  <si>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</si>
  <si>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</si>
  <si>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</si>
  <si>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</si>
  <si>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</si>
  <si>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</si>
  <si>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</si>
  <si>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</si>
  <si>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</si>
  <si>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</si>
  <si>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</si>
  <si>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</si>
  <si>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</si>
  <si>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</si>
  <si>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</si>
  <si>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</si>
  <si>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</si>
  <si>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</si>
  <si>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</si>
  <si>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</si>
  <si>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</si>
  <si>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</si>
  <si>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</si>
  <si>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</si>
  <si>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</si>
  <si>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</si>
  <si>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</si>
  <si>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</si>
  <si>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</si>
  <si>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</si>
  <si>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</si>
  <si>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</si>
  <si>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</si>
  <si>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</si>
  <si>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</si>
  <si>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</si>
  <si>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</si>
  <si>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</si>
  <si>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</si>
  <si>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</si>
  <si>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</si>
  <si>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</si>
  <si>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</si>
  <si>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</si>
  <si>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</si>
  <si>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</si>
  <si>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</si>
  <si>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</si>
  <si>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</si>
  <si>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</si>
  <si>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</si>
  <si>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</si>
  <si>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</si>
  <si>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</si>
  <si>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</si>
  <si>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</si>
  <si>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</si>
  <si>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</si>
  <si>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</si>
  <si>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</si>
  <si>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</si>
  <si>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</si>
  <si>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</si>
  <si>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</si>
  <si>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</si>
  <si>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</si>
  <si>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</si>
  <si>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</si>
  <si>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</si>
  <si>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</si>
  <si>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</si>
  <si>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</si>
  <si>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</si>
  <si>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</si>
  <si>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</si>
  <si>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</si>
  <si>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</si>
  <si>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</si>
  <si>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</si>
  <si>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</si>
  <si>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</si>
  <si>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</si>
  <si>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</si>
  <si>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</si>
  <si>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</si>
  <si>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</si>
  <si>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</si>
  <si>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</si>
  <si>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</si>
  <si>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</si>
  <si>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</si>
  <si>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</si>
  <si>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</si>
  <si>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</si>
  <si>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</si>
  <si>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</si>
  <si>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</si>
  <si>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</si>
  <si>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</si>
  <si>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</si>
  <si>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</si>
  <si>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</si>
  <si>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</si>
  <si>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</si>
  <si>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</si>
  <si>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</si>
  <si>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</si>
  <si>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</si>
  <si>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</si>
  <si>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</si>
  <si>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</si>
  <si>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</si>
  <si>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</si>
  <si>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</si>
  <si>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</si>
  <si>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</si>
  <si>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</si>
  <si>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</si>
  <si>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</si>
  <si>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</si>
  <si>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</si>
  <si>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</si>
  <si>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</si>
  <si>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</si>
  <si>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</si>
  <si>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</si>
  <si>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</si>
  <si>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</si>
  <si>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</si>
  <si>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</si>
  <si>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</si>
  <si>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</si>
  <si>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</si>
  <si>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</si>
  <si>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</si>
  <si>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</si>
  <si>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</si>
  <si>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</si>
  <si>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</si>
  <si>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</si>
  <si>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</si>
  <si>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</si>
  <si>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</si>
  <si>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</si>
  <si>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</si>
  <si>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</si>
  <si>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</si>
  <si>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</si>
  <si>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</si>
  <si>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</si>
  <si>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</si>
  <si>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</si>
  <si>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</si>
  <si>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</si>
  <si>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</si>
  <si>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</si>
  <si>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</si>
  <si>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</si>
  <si>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</si>
  <si>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</si>
  <si>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</si>
  <si>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</si>
  <si>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</si>
  <si>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</si>
  <si>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</si>
  <si>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</si>
  <si>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</si>
  <si>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</si>
  <si>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</si>
  <si>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</si>
  <si>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</si>
  <si>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</si>
  <si>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</si>
  <si>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</si>
  <si>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</si>
  <si>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</si>
  <si>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</si>
  <si>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</si>
  <si>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</si>
  <si>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</si>
  <si>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</si>
  <si>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</si>
  <si>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</si>
  <si>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</si>
  <si>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</si>
  <si>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</si>
  <si>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</si>
  <si>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</si>
  <si>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</si>
  <si>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</si>
  <si>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</si>
  <si>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</si>
  <si>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</si>
  <si>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</si>
  <si>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</si>
  <si>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</si>
  <si>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</si>
  <si>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</si>
  <si>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</si>
  <si>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</si>
  <si>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</si>
  <si>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</si>
  <si>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</si>
  <si>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</si>
  <si>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</si>
  <si>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</si>
  <si>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</si>
  <si>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</si>
  <si>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</si>
  <si>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</si>
  <si>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</si>
  <si>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</si>
  <si>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</si>
  <si>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</si>
  <si>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</si>
  <si>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</si>
  <si>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</si>
  <si>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</si>
  <si>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</si>
  <si>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</si>
  <si>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</si>
  <si>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</si>
  <si>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</si>
  <si>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</si>
  <si>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</si>
  <si>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</si>
  <si>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</si>
  <si>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</si>
  <si>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</si>
  <si>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</si>
  <si>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</si>
  <si>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</si>
  <si>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</si>
  <si>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</si>
  <si>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</si>
  <si>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</si>
  <si>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</si>
  <si>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</si>
  <si>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</si>
  <si>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</si>
  <si>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</si>
  <si>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</si>
  <si>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</si>
  <si>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</si>
  <si>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</si>
  <si>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</si>
  <si>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</si>
  <si>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</si>
  <si>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</si>
  <si>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</si>
  <si>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</si>
  <si>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</si>
  <si>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</si>
  <si>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</si>
  <si>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</si>
  <si>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</si>
  <si>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</si>
  <si>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</si>
  <si>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</si>
  <si>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</si>
  <si>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</si>
  <si>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</si>
  <si>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</si>
  <si>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</si>
  <si>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</si>
  <si>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</si>
  <si>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</si>
  <si>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</si>
  <si>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</si>
  <si>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</si>
  <si>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</si>
  <si>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</si>
  <si>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</si>
  <si>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</si>
  <si>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</si>
  <si>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</si>
  <si>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</si>
  <si>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</si>
  <si>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</si>
  <si>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</si>
  <si>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</si>
  <si>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</si>
  <si>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</si>
  <si>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</si>
  <si>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</si>
  <si>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</si>
  <si>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</si>
  <si>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</si>
  <si>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</si>
  <si>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</si>
  <si>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</si>
  <si>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</si>
  <si>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</si>
  <si>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</si>
  <si>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</si>
  <si>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</si>
  <si>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</si>
  <si>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</si>
  <si>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</si>
  <si>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</si>
  <si>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</si>
  <si>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</si>
  <si>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</si>
  <si>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</si>
  <si>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</si>
  <si>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</si>
  <si>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</si>
  <si>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</si>
  <si>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</si>
  <si>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</si>
  <si>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</si>
  <si>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</si>
  <si>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</si>
  <si>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</si>
  <si>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</si>
  <si>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</si>
  <si>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</si>
  <si>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</si>
  <si>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</si>
  <si>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</si>
  <si>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</si>
  <si>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</si>
  <si>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</si>
  <si>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</si>
  <si>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</si>
  <si>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</si>
  <si>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</si>
  <si>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</si>
  <si>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</si>
  <si>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</si>
  <si>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</si>
  <si>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</si>
  <si>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</si>
  <si>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</si>
  <si>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</si>
  <si>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</si>
  <si>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</si>
  <si>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</si>
  <si>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</si>
  <si>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</si>
  <si>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</si>
  <si>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</si>
  <si>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</si>
  <si>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</si>
  <si>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</si>
  <si>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</si>
  <si>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</si>
  <si>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</si>
  <si>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</si>
  <si>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</si>
  <si>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</si>
  <si>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</si>
  <si>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</si>
  <si>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</si>
  <si>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</si>
  <si>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</si>
  <si>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</si>
  <si>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</si>
  <si>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</si>
  <si>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</si>
  <si>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</si>
  <si>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</si>
  <si>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</si>
  <si>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</si>
  <si>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</si>
  <si>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</si>
  <si>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</si>
  <si>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</si>
  <si>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</si>
  <si>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</si>
  <si>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</si>
  <si>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</si>
  <si>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</si>
  <si>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</si>
  <si>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</si>
  <si>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</si>
  <si>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</si>
  <si>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</si>
  <si>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</si>
  <si>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</si>
  <si>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</si>
  <si>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</si>
  <si>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</si>
  <si>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</si>
  <si>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</si>
  <si>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</si>
  <si>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</si>
  <si>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</si>
  <si>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</si>
  <si>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</si>
  <si>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</si>
  <si>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</si>
  <si>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</si>
  <si>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</si>
  <si>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</si>
  <si>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</si>
  <si>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</si>
  <si>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</si>
  <si>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</si>
  <si>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</si>
  <si>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</si>
  <si>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</si>
  <si>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</si>
  <si>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</si>
  <si>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</si>
  <si>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</si>
  <si>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</si>
  <si>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</si>
  <si>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</si>
  <si>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</si>
  <si>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</si>
  <si>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</si>
  <si>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</si>
  <si>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</si>
  <si>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</si>
  <si>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</si>
  <si>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</si>
  <si>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</si>
  <si>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</si>
  <si>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</si>
  <si>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</si>
  <si>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</si>
  <si>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</si>
  <si>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</si>
  <si>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</si>
  <si>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</si>
  <si>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</si>
  <si>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</si>
  <si>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</si>
  <si>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</si>
  <si>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</si>
  <si>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</si>
  <si>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</si>
  <si>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</si>
  <si>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</si>
  <si>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</si>
  <si>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</si>
  <si>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</si>
  <si>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</si>
  <si>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</si>
  <si>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</si>
  <si>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</si>
  <si>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</si>
  <si>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</si>
  <si>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</si>
  <si>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</si>
  <si>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</si>
  <si>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</si>
  <si>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</si>
  <si>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</si>
  <si>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</si>
  <si>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</si>
  <si>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</si>
  <si>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</si>
  <si>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</si>
  <si>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</si>
  <si>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</si>
  <si>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</si>
  <si>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</si>
  <si>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</si>
  <si>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</si>
  <si>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</si>
  <si>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</si>
  <si>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</si>
  <si>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</si>
  <si>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</si>
  <si>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</si>
  <si>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</si>
  <si>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</si>
  <si>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</si>
  <si>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</si>
  <si>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</si>
  <si>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</si>
  <si>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</si>
  <si>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</si>
  <si>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</si>
  <si>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</si>
  <si>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</si>
  <si>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</si>
  <si>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</si>
  <si>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</si>
  <si>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</si>
  <si>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</si>
  <si>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</si>
  <si>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</si>
  <si>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</si>
  <si>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</si>
  <si>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</si>
  <si>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</si>
  <si>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</si>
  <si>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</si>
  <si>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</si>
  <si>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</si>
  <si>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</si>
  <si>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</si>
  <si>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</si>
  <si>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</si>
  <si>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</si>
  <si>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</si>
  <si>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</si>
  <si>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</si>
  <si>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</si>
  <si>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</si>
  <si>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</si>
  <si>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</si>
  <si>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</si>
  <si>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</si>
  <si>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</si>
  <si>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</si>
  <si>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</si>
  <si>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</si>
  <si>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</si>
  <si>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</si>
  <si>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</si>
  <si>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</si>
  <si>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</si>
  <si>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</si>
  <si>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</si>
  <si>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</si>
  <si>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</si>
  <si>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</si>
  <si>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</si>
  <si>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</si>
  <si>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</si>
  <si>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</si>
  <si>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</si>
  <si>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</si>
  <si>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</si>
  <si>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</si>
  <si>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</si>
  <si>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</si>
  <si>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</si>
  <si>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</si>
  <si>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</si>
  <si>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</si>
  <si>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</si>
  <si>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</si>
  <si>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</si>
  <si>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</si>
  <si>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</si>
  <si>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</si>
  <si>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</si>
  <si>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</si>
  <si>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</si>
  <si>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</si>
  <si>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</si>
  <si>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</si>
  <si>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</si>
  <si>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</si>
  <si>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</si>
  <si>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</si>
  <si>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</si>
  <si>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</si>
  <si>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</si>
  <si>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</si>
  <si>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</si>
  <si>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</si>
  <si>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</si>
  <si>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</si>
  <si>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</si>
  <si>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</si>
  <si>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</si>
  <si>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</si>
  <si>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</si>
  <si>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</si>
  <si>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</si>
  <si>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</si>
  <si>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</si>
  <si>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</si>
  <si>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</si>
  <si>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</si>
  <si>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</si>
  <si>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</si>
  <si>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</si>
  <si>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</si>
  <si>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</si>
  <si>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</si>
  <si>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</si>
  <si>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</si>
  <si>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</si>
  <si>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</si>
  <si>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</si>
  <si>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</si>
  <si>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</si>
  <si>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</si>
  <si>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</si>
  <si>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</si>
  <si>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</si>
  <si>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</si>
  <si>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</si>
  <si>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</si>
  <si>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</si>
  <si>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</si>
  <si>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</si>
  <si>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</si>
  <si>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</si>
  <si>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</si>
  <si>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</si>
  <si>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</si>
  <si>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</si>
  <si>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</si>
  <si>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</si>
  <si>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</si>
  <si>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</si>
  <si>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</si>
  <si>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</si>
  <si>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</si>
  <si>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</si>
  <si>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</si>
  <si>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</si>
  <si>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</si>
  <si>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</si>
  <si>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</si>
  <si>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</si>
  <si>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</si>
  <si>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</si>
  <si>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</si>
  <si>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</si>
  <si>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</si>
  <si>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</si>
  <si>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</si>
  <si>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</si>
  <si>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</si>
  <si>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</si>
  <si>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</si>
  <si>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</si>
  <si>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</si>
  <si>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</si>
  <si>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</si>
  <si>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</si>
  <si>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</si>
  <si>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</si>
  <si>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</si>
  <si>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</si>
  <si>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</si>
  <si>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</si>
  <si>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</si>
  <si>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</si>
  <si>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</si>
  <si>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</si>
  <si>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</si>
  <si>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</si>
  <si>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</si>
  <si>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</si>
  <si>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</si>
  <si>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</si>
  <si>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</si>
  <si>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</si>
  <si>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</si>
  <si>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</si>
  <si>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</si>
  <si>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</si>
  <si>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</si>
  <si>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</si>
  <si>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</si>
  <si>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</si>
  <si>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</si>
  <si>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</si>
  <si>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</si>
  <si>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</si>
  <si>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</si>
  <si>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</si>
  <si>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</si>
  <si>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</si>
  <si>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</si>
  <si>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</si>
  <si>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</si>
  <si>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</si>
  <si>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</si>
  <si>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</si>
  <si>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</si>
  <si>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</si>
  <si>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</si>
  <si>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</si>
  <si>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</si>
  <si>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</si>
  <si>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</si>
  <si>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</si>
  <si>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</si>
  <si>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</si>
  <si>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</si>
  <si>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</si>
  <si>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</si>
  <si>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</si>
  <si>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</si>
  <si>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</si>
  <si>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</si>
  <si>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</si>
  <si>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</si>
  <si>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</si>
  <si>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</si>
  <si>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</si>
  <si>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</si>
  <si>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</si>
  <si>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</si>
  <si>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</si>
  <si>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</si>
  <si>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</si>
  <si>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</si>
  <si>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</si>
  <si>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</si>
  <si>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</si>
  <si>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</si>
  <si>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</si>
  <si>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</si>
  <si>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</si>
  <si>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</si>
  <si>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</si>
  <si>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</si>
  <si>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</si>
  <si>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</si>
  <si>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</si>
  <si>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</si>
  <si>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</si>
  <si>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</si>
  <si>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</si>
  <si>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</si>
  <si>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</si>
  <si>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</si>
  <si>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</si>
  <si>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</si>
  <si>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</si>
  <si>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</si>
  <si>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</si>
  <si>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</si>
  <si>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</si>
  <si>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</si>
  <si>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</si>
  <si>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</si>
  <si>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</si>
  <si>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</si>
  <si>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</si>
  <si>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</si>
  <si>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</si>
  <si>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</si>
  <si>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</si>
  <si>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</si>
  <si>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</si>
  <si>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</si>
  <si>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</si>
  <si>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</si>
  <si>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</si>
  <si>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</si>
  <si>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</si>
  <si>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</si>
  <si>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</si>
  <si>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</si>
  <si>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</si>
  <si>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</si>
  <si>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</si>
  <si>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</si>
  <si>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</si>
  <si>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</si>
  <si>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</si>
  <si>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</si>
  <si>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</si>
  <si>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</si>
  <si>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</si>
  <si>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</si>
  <si>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</si>
  <si>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</si>
  <si>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</si>
  <si>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</si>
  <si>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</si>
  <si>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</si>
  <si>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</si>
  <si>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</si>
  <si>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</si>
  <si>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</si>
  <si>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</si>
  <si>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</si>
  <si>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</si>
  <si>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</si>
  <si>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</si>
  <si>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</si>
  <si>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</si>
  <si>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</si>
  <si>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</si>
  <si>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</si>
  <si>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</si>
  <si>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</si>
  <si>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</si>
  <si>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</si>
  <si>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</si>
  <si>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</si>
  <si>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</si>
  <si>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</si>
  <si>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</si>
  <si>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</si>
  <si>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</si>
  <si>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</si>
  <si>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</si>
  <si>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</si>
  <si>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</si>
  <si>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</si>
  <si>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</si>
  <si>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</si>
  <si>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</si>
  <si>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</si>
  <si>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</si>
  <si>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</si>
  <si>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</si>
  <si>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</si>
  <si>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</si>
  <si>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</si>
  <si>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</si>
  <si>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</si>
  <si>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</si>
  <si>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</si>
  <si>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</si>
  <si>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</si>
  <si>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</si>
  <si>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</si>
  <si>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</si>
  <si>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</si>
  <si>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</si>
  <si>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</si>
  <si>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</si>
  <si>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</si>
  <si>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</si>
  <si>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</si>
  <si>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</si>
  <si>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</si>
  <si>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</si>
  <si>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</si>
  <si>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</si>
  <si>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</si>
  <si>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</si>
  <si>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</si>
  <si>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</si>
  <si>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</si>
  <si>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</si>
  <si>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</si>
  <si>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</si>
  <si>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</si>
  <si>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</si>
  <si>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</si>
  <si>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</si>
  <si>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</si>
  <si>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</si>
  <si>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</si>
  <si>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</si>
  <si>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</si>
  <si>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</si>
  <si>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</si>
  <si>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</si>
  <si>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</si>
  <si>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</si>
  <si>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</si>
  <si>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</si>
  <si>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</si>
  <si>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</si>
  <si>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</si>
  <si>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</si>
  <si>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</si>
  <si>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</si>
  <si>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</si>
  <si>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</si>
  <si>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</si>
  <si>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</si>
  <si>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</si>
  <si>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</si>
  <si>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</si>
  <si>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</si>
  <si>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</si>
  <si>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</si>
  <si>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</si>
  <si>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</si>
  <si>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</si>
  <si>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</si>
  <si>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</si>
  <si>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</si>
  <si>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</si>
  <si>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</si>
  <si>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</si>
  <si>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</si>
  <si>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</si>
  <si>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</si>
  <si>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</si>
  <si>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</si>
  <si>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</si>
  <si>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</si>
  <si>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</si>
  <si>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</si>
  <si>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</si>
  <si>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</si>
  <si>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</si>
  <si>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</si>
  <si>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</si>
  <si>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</si>
  <si>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</si>
  <si>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</si>
  <si>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</si>
  <si>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</si>
  <si>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</si>
  <si>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</si>
  <si>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</si>
  <si>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</si>
  <si>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</si>
  <si>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</si>
  <si>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</si>
  <si>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</si>
  <si>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</si>
  <si>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</si>
  <si>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</si>
  <si>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</si>
  <si>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</si>
  <si>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</si>
  <si>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</si>
  <si>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</si>
  <si>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</si>
  <si>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</si>
  <si>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</si>
  <si>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</si>
  <si>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</si>
  <si>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</si>
  <si>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</si>
  <si>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</si>
  <si>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</si>
  <si>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</si>
  <si>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</si>
  <si>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</si>
  <si>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</si>
  <si>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</si>
  <si>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</si>
  <si>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</si>
  <si>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</si>
  <si>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</si>
  <si>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</si>
  <si>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</si>
  <si>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</si>
  <si>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</si>
  <si>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</si>
  <si>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</si>
  <si>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</si>
  <si>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</si>
  <si>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</si>
  <si>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</si>
  <si>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</si>
  <si>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</si>
  <si>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</si>
  <si>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</si>
  <si>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</si>
  <si>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</si>
  <si>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</si>
  <si>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</si>
  <si>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</si>
  <si>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</si>
  <si>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</si>
  <si>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</si>
  <si>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</si>
  <si>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</si>
  <si>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</si>
  <si>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</si>
  <si>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</si>
  <si>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</si>
  <si>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</si>
  <si>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</si>
  <si>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</si>
  <si>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</si>
  <si>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</si>
  <si>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</si>
  <si>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</si>
  <si>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</si>
  <si>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</si>
  <si>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</si>
  <si>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</si>
  <si>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</si>
  <si>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</si>
  <si>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</si>
  <si>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</si>
  <si>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</si>
  <si>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</si>
  <si>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</si>
  <si>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</si>
  <si>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</si>
  <si>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</si>
  <si>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</si>
  <si>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</si>
  <si>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</si>
  <si>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</si>
  <si>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</si>
  <si>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</si>
  <si>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</si>
  <si>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</si>
  <si>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</si>
  <si>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</si>
  <si>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</si>
  <si>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</si>
  <si>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</si>
  <si>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</si>
  <si>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</si>
  <si>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</si>
  <si>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</si>
  <si>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</si>
  <si>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</si>
  <si>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</si>
  <si>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</si>
  <si>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</si>
  <si>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</si>
  <si>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</si>
  <si>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</si>
  <si>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</si>
  <si>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</si>
  <si>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</si>
  <si>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</si>
  <si>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</si>
  <si>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</si>
  <si>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</si>
  <si>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</si>
  <si>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</si>
  <si>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</si>
  <si>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</si>
  <si>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</si>
  <si>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</si>
  <si>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</si>
  <si>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</si>
  <si>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</si>
  <si>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</si>
  <si>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</si>
  <si>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</si>
  <si>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</si>
  <si>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</si>
  <si>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</si>
  <si>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</si>
  <si>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</si>
  <si>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</si>
  <si>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</si>
  <si>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</si>
  <si>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</si>
  <si>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</si>
  <si>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</si>
  <si>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</si>
  <si>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</si>
  <si>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</si>
  <si>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</si>
  <si>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</si>
  <si>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</si>
  <si>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</si>
  <si>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</si>
  <si>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</si>
  <si>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</si>
  <si>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</si>
  <si>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</si>
  <si>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</si>
  <si>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</si>
  <si>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</si>
  <si>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</si>
  <si>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</si>
  <si>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</si>
  <si>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</si>
  <si>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</si>
  <si>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</si>
  <si>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</si>
  <si>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</si>
  <si>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</si>
  <si>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</si>
  <si>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</si>
  <si>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</si>
  <si>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</si>
  <si>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</si>
  <si>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</si>
  <si>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</si>
  <si>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</si>
  <si>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</si>
  <si>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</si>
  <si>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</si>
  <si>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</si>
  <si>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</si>
  <si>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</si>
  <si>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</si>
  <si>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</si>
  <si>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</si>
  <si>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</si>
  <si>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</si>
  <si>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</si>
  <si>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</si>
  <si>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</si>
  <si>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</si>
  <si>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</si>
  <si>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</si>
  <si>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</si>
  <si>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</si>
  <si>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</si>
  <si>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</si>
  <si>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</si>
  <si>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</si>
  <si>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</si>
  <si>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</si>
  <si>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</si>
  <si>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</si>
  <si>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</si>
  <si>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</si>
  <si>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</si>
  <si>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</si>
  <si>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</si>
  <si>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</si>
  <si>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</si>
  <si>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</si>
  <si>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</si>
  <si>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</si>
  <si>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</si>
  <si>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</si>
  <si>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</si>
  <si>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</si>
  <si>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</si>
  <si>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</si>
  <si>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</si>
  <si>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</si>
  <si>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</si>
  <si>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</si>
  <si>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</si>
  <si>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</si>
  <si>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</si>
  <si>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</si>
  <si>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</si>
  <si>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</si>
  <si>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</si>
  <si>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</si>
  <si>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</si>
  <si>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</si>
  <si>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</si>
  <si>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</si>
  <si>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</si>
  <si>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</si>
  <si>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</si>
  <si>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</si>
  <si>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</si>
  <si>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</si>
  <si>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</si>
  <si>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</si>
  <si>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</si>
  <si>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</si>
  <si>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</si>
  <si>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</si>
  <si>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</si>
  <si>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</si>
  <si>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</si>
  <si>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</si>
  <si>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</si>
  <si>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</si>
  <si>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</si>
  <si>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</si>
  <si>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</si>
  <si>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</si>
  <si>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</si>
  <si>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</si>
  <si>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</si>
  <si>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</si>
  <si>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</si>
  <si>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</si>
  <si>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</si>
  <si>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</si>
  <si>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</si>
  <si>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</si>
  <si>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</si>
  <si>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</si>
  <si>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</si>
  <si>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</si>
  <si>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</si>
  <si>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</si>
  <si>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</si>
  <si>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</si>
  <si>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</si>
  <si>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</si>
  <si>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</si>
  <si>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</si>
  <si>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</si>
  <si>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</si>
  <si>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</si>
  <si>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</si>
  <si>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</si>
  <si>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</si>
  <si>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</si>
  <si>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</si>
  <si>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</si>
  <si>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</si>
  <si>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</si>
  <si>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</si>
  <si>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</si>
  <si>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</si>
  <si>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</si>
  <si>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</si>
  <si>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</si>
  <si>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</si>
  <si>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</si>
  <si>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</si>
  <si>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</si>
  <si>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</si>
  <si>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</si>
  <si>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</si>
  <si>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</si>
  <si>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</si>
  <si>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</si>
  <si>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</si>
  <si>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</si>
  <si>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</si>
  <si>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</si>
  <si>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</si>
  <si>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</si>
  <si>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</si>
  <si>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</si>
  <si>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</si>
  <si>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</si>
  <si>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</si>
  <si>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</si>
  <si>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</si>
  <si>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</si>
  <si>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</si>
  <si>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</si>
  <si>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</si>
  <si>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</si>
  <si>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</si>
  <si>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</si>
  <si>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</si>
  <si>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</si>
  <si>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</si>
  <si>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</si>
  <si>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</si>
  <si>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</si>
  <si>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</si>
  <si>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</si>
  <si>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</si>
  <si>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</si>
  <si>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</si>
  <si>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</si>
  <si>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</si>
  <si>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</si>
  <si>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</si>
  <si>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</si>
  <si>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</si>
  <si>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</si>
  <si>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</si>
  <si>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</si>
  <si>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</si>
  <si>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</si>
  <si>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</si>
  <si>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</si>
  <si>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</si>
  <si>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</si>
  <si>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</si>
  <si>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</si>
  <si>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</si>
  <si>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</si>
  <si>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</si>
  <si>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</si>
  <si>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</si>
  <si>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</si>
  <si>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</si>
  <si>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</si>
  <si>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</si>
  <si>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</si>
  <si>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</si>
  <si>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</si>
  <si>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</si>
  <si>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</si>
  <si>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</si>
  <si>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</si>
  <si>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</si>
  <si>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</si>
  <si>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</si>
  <si>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</si>
  <si>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</si>
  <si>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</si>
  <si>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</si>
  <si>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</si>
  <si>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</si>
  <si>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</si>
  <si>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</si>
  <si>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</si>
  <si>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</si>
  <si>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</si>
  <si>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</si>
  <si>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</si>
  <si>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</si>
  <si>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</si>
  <si>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</si>
  <si>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</si>
  <si>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</si>
  <si>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</si>
  <si>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</si>
  <si>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</si>
  <si>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</si>
  <si>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</si>
  <si>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</si>
  <si>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</si>
  <si>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</si>
  <si>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</si>
  <si>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</si>
  <si>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</si>
  <si>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</si>
  <si>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</si>
  <si>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</si>
  <si>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</si>
  <si>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</si>
  <si>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</si>
  <si>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</si>
  <si>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</si>
  <si>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</si>
  <si>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</si>
  <si>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</si>
  <si>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</si>
  <si>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</si>
  <si>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</si>
  <si>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</si>
  <si>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</si>
  <si>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</si>
  <si>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</si>
  <si>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</si>
  <si>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</si>
  <si>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</si>
  <si>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</si>
  <si>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</si>
  <si>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</si>
  <si>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</si>
  <si>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</si>
  <si>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</si>
  <si>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</si>
  <si>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</si>
  <si>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</si>
  <si>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</si>
  <si>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</si>
  <si>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</si>
  <si>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</si>
  <si>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</si>
  <si>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</si>
  <si>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</si>
  <si>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</si>
  <si>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</si>
  <si>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</si>
  <si>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</si>
  <si>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</si>
  <si>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</si>
  <si>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</si>
  <si>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</si>
  <si>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</si>
  <si>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</si>
  <si>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</si>
  <si>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</si>
  <si>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</si>
  <si>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</si>
  <si>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</si>
  <si>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</si>
  <si>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</si>
  <si>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</si>
  <si>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</si>
  <si>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</si>
  <si>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</si>
  <si>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</si>
  <si>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</si>
  <si>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</si>
  <si>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</si>
  <si>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</si>
  <si>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</si>
  <si>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</si>
  <si>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</si>
  <si>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</si>
  <si>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</si>
  <si>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</si>
  <si>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</si>
  <si>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</si>
  <si>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</si>
  <si>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</si>
  <si>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</si>
  <si>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</si>
  <si>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</si>
  <si>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</si>
  <si>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</si>
  <si>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</si>
  <si>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</si>
  <si>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</si>
  <si>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</si>
  <si>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</si>
  <si>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</si>
  <si>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</si>
  <si>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</si>
  <si>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</si>
  <si>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</si>
  <si>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</si>
  <si>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</si>
  <si>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</si>
  <si>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</si>
  <si>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</si>
  <si>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</si>
  <si>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</si>
  <si>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</si>
  <si>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</si>
  <si>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</si>
  <si>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</si>
  <si>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</si>
  <si>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</si>
  <si>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</si>
  <si>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</si>
  <si>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</si>
  <si>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</si>
  <si>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</si>
  <si>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</si>
  <si>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</si>
  <si>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</si>
  <si>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</si>
  <si>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</si>
  <si>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</si>
  <si>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</si>
  <si>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</si>
  <si>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</si>
  <si>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</si>
  <si>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</si>
  <si>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</si>
  <si>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</si>
  <si>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</si>
  <si>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</si>
  <si>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</si>
  <si>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</si>
  <si>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</si>
  <si>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</si>
  <si>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</si>
  <si>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</si>
  <si>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</si>
  <si>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</si>
  <si>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</si>
  <si>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</si>
  <si>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</si>
  <si>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</si>
  <si>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</si>
  <si>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</si>
  <si>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</si>
  <si>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</si>
  <si>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</si>
  <si>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</si>
  <si>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</si>
  <si>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</si>
  <si>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</si>
  <si>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</si>
  <si>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</si>
  <si>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</si>
  <si>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</si>
  <si>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</si>
  <si>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</si>
  <si>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</si>
  <si>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</si>
  <si>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</si>
  <si>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</si>
  <si>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</si>
  <si>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</si>
  <si>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</si>
  <si>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</si>
  <si>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</si>
  <si>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</si>
  <si>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</si>
  <si>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</si>
  <si>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</si>
  <si>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</si>
  <si>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</si>
  <si>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</si>
  <si>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</si>
  <si>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</si>
  <si>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</si>
  <si>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</si>
  <si>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</si>
  <si>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</si>
  <si>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</si>
  <si>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</si>
  <si>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</si>
  <si>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</si>
  <si>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</si>
  <si>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</si>
  <si>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</si>
  <si>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</si>
  <si>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</si>
  <si>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</si>
  <si>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</si>
  <si>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</si>
  <si>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</si>
  <si>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</si>
  <si>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</si>
  <si>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</si>
  <si>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</si>
  <si>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</si>
  <si>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</si>
  <si>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</si>
  <si>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</si>
  <si>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</si>
  <si>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</si>
  <si>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</si>
  <si>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</si>
  <si>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</si>
  <si>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</si>
  <si>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</si>
  <si>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</si>
  <si>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</si>
  <si>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</si>
  <si>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</si>
  <si>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</si>
  <si>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</si>
  <si>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</si>
  <si>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</si>
  <si>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</si>
  <si>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</si>
  <si>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</si>
  <si>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</si>
  <si>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</si>
  <si>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</si>
  <si>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</si>
  <si>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</si>
  <si>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</si>
  <si>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</si>
  <si>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</si>
  <si>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</si>
  <si>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</si>
  <si>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</si>
  <si>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</si>
  <si>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</si>
  <si>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</si>
  <si>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</si>
  <si>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</si>
  <si>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</si>
  <si>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</si>
  <si>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</si>
  <si>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</si>
  <si>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</si>
  <si>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</si>
  <si>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</si>
  <si>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</si>
  <si>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</si>
  <si>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</si>
  <si>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</si>
  <si>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</si>
  <si>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</si>
  <si>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</si>
  <si>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</si>
  <si>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</si>
  <si>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</si>
  <si>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</si>
  <si>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</si>
  <si>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</si>
  <si>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</si>
  <si>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</si>
  <si>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</si>
  <si>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</si>
  <si>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</si>
  <si>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</si>
  <si>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</si>
  <si>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</si>
  <si>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</si>
  <si>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</si>
  <si>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</si>
  <si>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</si>
  <si>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</si>
  <si>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</si>
  <si>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</si>
  <si>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</si>
  <si>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</si>
  <si>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</si>
  <si>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</si>
  <si>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</si>
  <si>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</si>
  <si>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</si>
  <si>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</si>
  <si>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</si>
  <si>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</si>
  <si>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</si>
  <si>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</si>
  <si>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</si>
  <si>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</si>
  <si>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</si>
  <si>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</si>
  <si>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</si>
  <si>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</si>
  <si>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</si>
  <si>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</si>
  <si>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</si>
  <si>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</si>
  <si>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</si>
  <si>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</si>
  <si>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</si>
  <si>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</si>
  <si>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</si>
  <si>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</si>
  <si>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</si>
  <si>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</si>
  <si>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</si>
  <si>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</si>
  <si>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</si>
  <si>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</si>
  <si>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</si>
  <si>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</si>
  <si>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</si>
  <si>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</si>
  <si>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</si>
  <si>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</si>
  <si>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</si>
  <si>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</si>
  <si>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</si>
  <si>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</si>
  <si>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</si>
  <si>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</si>
  <si>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</si>
  <si>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</si>
  <si>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</si>
  <si>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</si>
  <si>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</si>
  <si>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</si>
  <si>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</si>
  <si>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</si>
  <si>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</si>
  <si>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</si>
  <si>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</si>
  <si>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</si>
  <si>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</si>
  <si>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</si>
  <si>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</si>
  <si>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</si>
  <si>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</si>
  <si>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</si>
  <si>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</si>
  <si>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</si>
  <si>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</si>
  <si>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</si>
  <si>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</si>
  <si>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</si>
  <si>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</si>
  <si>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</si>
  <si>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</si>
  <si>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</si>
  <si>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</si>
  <si>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</si>
  <si>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</si>
  <si>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</si>
  <si>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</si>
  <si>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</si>
  <si>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</si>
  <si>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</si>
  <si>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</si>
  <si>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</si>
  <si>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</si>
  <si>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</si>
  <si>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</si>
  <si>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</si>
  <si>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</si>
  <si>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</si>
  <si>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</si>
  <si>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</si>
  <si>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</si>
  <si>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</si>
  <si>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</si>
  <si>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</si>
  <si>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</si>
  <si>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</si>
  <si>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</si>
  <si>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</si>
  <si>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</si>
  <si>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</si>
  <si>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</si>
  <si>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</si>
  <si>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</si>
  <si>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</si>
  <si>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</si>
  <si>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</si>
  <si>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</si>
  <si>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</si>
  <si>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</si>
  <si>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</si>
  <si>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</si>
  <si>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</si>
  <si>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</si>
  <si>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</si>
  <si>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</si>
  <si>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</si>
  <si>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</si>
  <si>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</si>
  <si>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</si>
  <si>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</si>
  <si>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</si>
  <si>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</si>
  <si>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</si>
  <si>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</si>
  <si>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</si>
  <si>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</si>
  <si>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</si>
  <si>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</si>
  <si>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</si>
  <si>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</si>
  <si>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</si>
  <si>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</si>
  <si>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</si>
  <si>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</si>
  <si>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</si>
  <si>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</si>
  <si>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</si>
  <si>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</si>
  <si>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</si>
  <si>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</si>
  <si>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</si>
  <si>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</si>
  <si>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</si>
  <si>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</si>
  <si>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</si>
  <si>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</si>
  <si>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</si>
  <si>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</si>
  <si>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</si>
  <si>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</si>
  <si>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</si>
  <si>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</si>
  <si>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</si>
  <si>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</si>
  <si>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</si>
  <si>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</si>
  <si>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</si>
  <si>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</si>
  <si>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</si>
  <si>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</si>
  <si>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</si>
  <si>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</si>
  <si>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</si>
  <si>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</si>
  <si>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</si>
  <si>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</si>
  <si>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</si>
  <si>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</si>
  <si>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</si>
  <si>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</si>
  <si>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</si>
  <si>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</si>
  <si>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</si>
  <si>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</si>
  <si>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</si>
  <si>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</si>
  <si>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</si>
  <si>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</si>
  <si>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</si>
  <si>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</si>
  <si>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</si>
  <si>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</si>
  <si>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</si>
  <si>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</si>
  <si>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</si>
  <si>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</si>
  <si>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</si>
  <si>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</si>
  <si>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</si>
  <si>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</si>
  <si>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</si>
  <si>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</si>
  <si>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</si>
  <si>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</si>
  <si>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</si>
  <si>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</si>
  <si>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</si>
  <si>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</si>
  <si>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</si>
  <si>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</si>
  <si>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</si>
  <si>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</si>
  <si>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</si>
  <si>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</si>
  <si>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</si>
  <si>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</si>
  <si>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</si>
  <si>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</si>
  <si>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</si>
  <si>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</si>
  <si>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</si>
  <si>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</si>
  <si>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</si>
  <si>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</si>
  <si>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</si>
  <si>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</si>
  <si>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</si>
  <si>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</si>
  <si>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</si>
  <si>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</si>
  <si>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</si>
  <si>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</si>
  <si>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</si>
  <si>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</si>
  <si>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</si>
  <si>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</si>
  <si>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</si>
  <si>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</si>
  <si>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</si>
  <si>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</si>
  <si>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</si>
  <si>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</si>
  <si>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</si>
  <si>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</si>
  <si>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</si>
  <si>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</si>
  <si>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</si>
  <si>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</si>
  <si>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</si>
  <si>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</si>
  <si>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</si>
  <si>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</si>
  <si>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</si>
  <si>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</si>
  <si>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</si>
  <si>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</si>
  <si>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</si>
  <si>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</si>
  <si>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</si>
  <si>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</si>
  <si>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</si>
  <si>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</si>
  <si>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</si>
  <si>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</si>
  <si>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</si>
  <si>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</si>
  <si>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</si>
  <si>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</si>
  <si>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</si>
  <si>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</si>
  <si>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</si>
  <si>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</si>
  <si>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</si>
  <si>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</si>
  <si>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</si>
  <si>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</si>
  <si>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</si>
  <si>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</si>
  <si>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</si>
  <si>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</si>
  <si>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</si>
  <si>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</si>
  <si>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</si>
  <si>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</si>
  <si>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</si>
  <si>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</si>
  <si>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</si>
  <si>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</si>
  <si>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</si>
  <si>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</si>
  <si>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</si>
  <si>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</si>
  <si>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</si>
  <si>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</si>
  <si>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</si>
  <si>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</si>
  <si>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</si>
  <si>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</si>
  <si>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</si>
  <si>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</si>
  <si>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</si>
  <si>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</si>
  <si>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</si>
  <si>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</si>
  <si>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</si>
  <si>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</si>
  <si>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</si>
  <si>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</si>
  <si>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</si>
  <si>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</si>
  <si>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</si>
  <si>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</si>
  <si>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</si>
  <si>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</si>
  <si>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</si>
  <si>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</si>
  <si>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</si>
  <si>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</si>
  <si>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</si>
  <si>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</si>
  <si>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</si>
  <si>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</si>
  <si>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</si>
  <si>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</si>
  <si>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</si>
  <si>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</si>
  <si>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</si>
  <si>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</si>
  <si>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</si>
  <si>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</si>
  <si>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</si>
  <si>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</si>
  <si>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</si>
  <si>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</si>
  <si>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</si>
  <si>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</si>
  <si>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</si>
  <si>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</si>
  <si>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</si>
  <si>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</si>
  <si>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</si>
  <si>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</si>
  <si>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</si>
  <si>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</si>
  <si>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</si>
  <si>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</si>
  <si>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</si>
  <si>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</si>
  <si>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</si>
  <si>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</si>
  <si>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</si>
  <si>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</si>
  <si>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</si>
  <si>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</si>
  <si>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</si>
  <si>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</si>
  <si>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</si>
  <si>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</si>
  <si>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</si>
  <si>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</si>
  <si>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</si>
  <si>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</si>
  <si>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</si>
  <si>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</si>
  <si>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</si>
  <si>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</si>
  <si>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</si>
  <si>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</si>
  <si>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</si>
  <si>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</si>
  <si>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</si>
  <si>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</si>
  <si>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</si>
  <si>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</si>
  <si>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</si>
  <si>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</si>
  <si>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</si>
  <si>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</si>
  <si>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</si>
  <si>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</si>
  <si>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</si>
  <si>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</si>
  <si>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</si>
  <si>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</si>
  <si>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</si>
  <si>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</si>
  <si>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</si>
  <si>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</si>
  <si>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</si>
  <si>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</si>
  <si>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</si>
  <si>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</si>
  <si>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</si>
  <si>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</si>
  <si>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</si>
  <si>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</si>
  <si>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</si>
  <si>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</si>
  <si>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</si>
  <si>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</si>
  <si>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</si>
  <si>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</si>
  <si>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</si>
  <si>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</si>
  <si>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</si>
  <si>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</si>
  <si>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</si>
  <si>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</si>
  <si>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</si>
  <si>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</si>
  <si>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</si>
  <si>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</si>
  <si>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</si>
  <si>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</si>
  <si>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</si>
  <si>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</si>
  <si>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</si>
  <si>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</si>
  <si>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</si>
  <si>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</si>
  <si>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</si>
  <si>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</si>
  <si>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</si>
  <si>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</si>
  <si>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</si>
  <si>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</si>
  <si>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</si>
  <si>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</si>
  <si>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</si>
  <si>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</si>
  <si>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</si>
  <si>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</si>
  <si>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</si>
  <si>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</si>
  <si>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</si>
  <si>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</si>
  <si>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</si>
  <si>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</si>
  <si>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</si>
  <si>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</si>
  <si>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</si>
  <si>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</si>
  <si>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</si>
  <si>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</si>
  <si>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</si>
  <si>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</si>
  <si>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</si>
  <si>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</si>
  <si>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</si>
  <si>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</si>
  <si>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</si>
  <si>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</si>
  <si>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</si>
  <si>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</si>
  <si>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</si>
  <si>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</si>
  <si>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</si>
  <si>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</si>
  <si>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</si>
  <si>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</si>
  <si>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</si>
  <si>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</si>
  <si>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</si>
  <si>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</si>
  <si>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</si>
  <si>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</si>
  <si>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</si>
  <si>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</si>
  <si>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</si>
  <si>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</si>
  <si>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</si>
  <si>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</si>
  <si>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</si>
  <si>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</si>
  <si>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</si>
  <si>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</si>
  <si>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</si>
  <si>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</si>
  <si>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</si>
  <si>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</si>
  <si>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</si>
  <si>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</si>
  <si>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</si>
  <si>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</si>
  <si>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</si>
  <si>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</si>
  <si>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</si>
  <si>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</si>
  <si>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</si>
  <si>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</si>
  <si>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</si>
  <si>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</si>
  <si>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</si>
  <si>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</si>
  <si>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</si>
  <si>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</si>
  <si>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</si>
  <si>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</si>
  <si>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</si>
  <si>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</si>
  <si>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</si>
  <si>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</si>
  <si>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</si>
  <si>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</si>
  <si>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</si>
  <si>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</si>
  <si>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</si>
  <si>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</si>
  <si>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</si>
  <si>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</si>
  <si>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</si>
  <si>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</si>
  <si>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</si>
  <si>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</si>
  <si>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</si>
  <si>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</si>
  <si>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</si>
  <si>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</si>
  <si>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</si>
  <si>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</si>
  <si>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</si>
  <si>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</si>
  <si>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</si>
  <si>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</si>
  <si>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</si>
  <si>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</si>
  <si>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</si>
  <si>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</si>
  <si>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</si>
  <si>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</si>
  <si>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</si>
  <si>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</si>
  <si>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</si>
  <si>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</si>
  <si>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</si>
  <si>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</si>
  <si>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</si>
  <si>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</si>
  <si>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</si>
  <si>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</si>
  <si>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</si>
  <si>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</si>
  <si>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</si>
  <si>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</si>
  <si>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</si>
  <si>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</si>
  <si>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</si>
  <si>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</si>
  <si>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</si>
  <si>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</si>
  <si>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</si>
  <si>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</si>
  <si>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</si>
  <si>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</si>
  <si>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</si>
  <si>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</si>
  <si>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</si>
  <si>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</si>
  <si>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</si>
  <si>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</si>
  <si>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</si>
  <si>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</si>
  <si>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</si>
  <si>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</si>
  <si>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</si>
  <si>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</si>
  <si>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</si>
  <si>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</si>
  <si>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</si>
  <si>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</si>
  <si>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</si>
  <si>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</si>
  <si>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</si>
  <si>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</si>
  <si>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</si>
  <si>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</si>
  <si>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</si>
  <si>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</si>
  <si>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</si>
  <si>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</si>
  <si>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</si>
  <si>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</si>
  <si>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</si>
  <si>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</si>
  <si>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</si>
  <si>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</si>
  <si>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</si>
  <si>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</si>
  <si>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</si>
  <si>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</si>
  <si>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</si>
  <si>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</si>
  <si>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</si>
  <si>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</si>
  <si>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</si>
  <si>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</si>
  <si>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</si>
  <si>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</si>
  <si>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</si>
  <si>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</si>
  <si>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</si>
  <si>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</si>
  <si>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</si>
  <si>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</si>
  <si>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</si>
  <si>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</si>
  <si>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</si>
  <si>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</si>
  <si>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</si>
  <si>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</si>
  <si>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</si>
  <si>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</si>
  <si>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</si>
  <si>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</si>
  <si>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</si>
  <si>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</si>
  <si>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</si>
  <si>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</si>
  <si>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</si>
  <si>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</si>
  <si>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</si>
  <si>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</si>
  <si>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</si>
  <si>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</si>
  <si>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</si>
  <si>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</si>
  <si>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</si>
  <si>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</si>
  <si>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</si>
  <si>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</si>
  <si>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</si>
  <si>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</si>
  <si>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</si>
  <si>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</si>
  <si>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</si>
  <si>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</si>
  <si>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</si>
  <si>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</si>
  <si>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</si>
  <si>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</si>
  <si>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</si>
  <si>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</si>
  <si>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</si>
  <si>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</si>
  <si>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</si>
  <si>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</si>
  <si>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</si>
  <si>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</si>
  <si>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</si>
  <si>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</si>
  <si>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</si>
  <si>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</si>
  <si>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</si>
  <si>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</si>
  <si>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</si>
  <si>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</si>
  <si>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</si>
  <si>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</si>
  <si>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</si>
  <si>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</si>
  <si>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</si>
  <si>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</si>
  <si>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</si>
  <si>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</si>
  <si>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</si>
  <si>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</si>
  <si>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</si>
  <si>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</si>
  <si>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</si>
  <si>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</si>
  <si>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</si>
  <si>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</si>
  <si>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</si>
  <si>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</si>
  <si>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</si>
  <si>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</si>
  <si>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</si>
  <si>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</si>
  <si>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</si>
  <si>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</si>
  <si>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</si>
  <si>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</si>
  <si>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</si>
  <si>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</si>
  <si>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</si>
  <si>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</si>
  <si>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</si>
  <si>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</si>
  <si>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</si>
  <si>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</si>
  <si>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</si>
  <si>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</si>
  <si>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</si>
  <si>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</si>
  <si>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</si>
  <si>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</si>
  <si>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</si>
  <si>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</si>
  <si>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</si>
  <si>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</si>
  <si>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</si>
  <si>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</si>
  <si>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</si>
  <si>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</si>
  <si>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</si>
  <si>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</si>
  <si>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</si>
  <si>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</si>
  <si>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</si>
  <si>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</si>
  <si>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</si>
  <si>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</si>
  <si>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</si>
  <si>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</si>
  <si>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</si>
  <si>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</si>
  <si>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</si>
  <si>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</si>
  <si>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</si>
  <si>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</si>
  <si>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</si>
  <si>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</si>
  <si>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</si>
  <si>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</si>
  <si>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</si>
  <si>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</si>
  <si>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</si>
  <si>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</si>
  <si>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</si>
  <si>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</si>
  <si>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</si>
  <si>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</si>
  <si>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</si>
  <si>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</si>
  <si>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</si>
  <si>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</si>
  <si>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</si>
  <si>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</si>
  <si>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</si>
  <si>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</si>
  <si>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</si>
  <si>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</si>
  <si>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</si>
  <si>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</si>
  <si>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</si>
  <si>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</si>
  <si>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</si>
  <si>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</si>
  <si>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</si>
  <si>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</si>
  <si>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</si>
  <si>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</si>
  <si>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</si>
  <si>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</si>
  <si>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</si>
  <si>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</si>
  <si>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</si>
  <si>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</si>
  <si>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</si>
  <si>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</si>
  <si>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</si>
  <si>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</si>
  <si>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</si>
  <si>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</si>
  <si>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</si>
  <si>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</si>
  <si>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</si>
  <si>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</si>
  <si>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</si>
  <si>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</si>
  <si>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</si>
  <si>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</si>
  <si>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</si>
  <si>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</si>
  <si>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</si>
  <si>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</si>
  <si>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</si>
  <si>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</si>
  <si>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</si>
  <si>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</si>
  <si>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</si>
  <si>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</si>
  <si>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</si>
  <si>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</si>
  <si>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</si>
  <si>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</si>
  <si>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</si>
  <si>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</si>
  <si>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</si>
  <si>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</si>
  <si>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</si>
  <si>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</si>
  <si>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</si>
  <si>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</si>
  <si>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</si>
  <si>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</si>
  <si>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</si>
  <si>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</si>
  <si>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</si>
  <si>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</si>
  <si>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</si>
  <si>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</si>
  <si>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</si>
  <si>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</si>
  <si>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</si>
  <si>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</si>
  <si>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</si>
  <si>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</si>
  <si>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</si>
  <si>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</si>
  <si>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</si>
  <si>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</si>
  <si>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</si>
  <si>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</si>
  <si>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</si>
  <si>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</si>
  <si>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</si>
  <si>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</si>
  <si>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</si>
  <si>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</si>
  <si>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</si>
  <si>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</si>
  <si>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</si>
  <si>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</si>
  <si>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</si>
  <si>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</si>
  <si>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</si>
  <si>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</si>
  <si>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</si>
  <si>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</si>
  <si>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</si>
  <si>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</si>
  <si>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</si>
  <si>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</si>
  <si>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</si>
  <si>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</si>
  <si>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</si>
  <si>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</si>
  <si>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</si>
  <si>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</si>
  <si>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</si>
  <si>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</si>
  <si>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</si>
  <si>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</si>
  <si>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</si>
  <si>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</si>
  <si>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</si>
  <si>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</si>
  <si>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</si>
  <si>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</si>
  <si>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</si>
  <si>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</si>
  <si>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</si>
  <si>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</si>
  <si>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</si>
  <si>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</si>
  <si>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</si>
  <si>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</si>
  <si>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</si>
  <si>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</si>
  <si>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</si>
  <si>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</si>
  <si>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</si>
  <si>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</si>
  <si>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</si>
  <si>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</si>
  <si>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</si>
  <si>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</si>
  <si>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</si>
  <si>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</si>
  <si>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</si>
  <si>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</si>
  <si>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</si>
  <si>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</si>
  <si>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</si>
  <si>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</si>
  <si>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</si>
  <si>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</si>
  <si>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</si>
  <si>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</si>
  <si>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</si>
  <si>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</si>
  <si>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</si>
  <si>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</si>
  <si>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</si>
  <si>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</si>
  <si>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</si>
  <si>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</si>
  <si>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</si>
  <si>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</si>
  <si>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</si>
  <si>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</si>
  <si>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</si>
  <si>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</si>
  <si>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</si>
  <si>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</si>
  <si>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</si>
  <si>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</si>
  <si>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</si>
  <si>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</si>
  <si>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</si>
  <si>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</si>
  <si>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</si>
  <si>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</si>
  <si>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</si>
  <si>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</si>
  <si>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</si>
  <si>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</si>
  <si>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</si>
  <si>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</si>
  <si>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</si>
  <si>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</si>
  <si>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</si>
  <si>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</si>
  <si>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</si>
  <si>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</si>
  <si>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</si>
  <si>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</si>
  <si>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</si>
  <si>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</si>
  <si>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</si>
  <si>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</si>
  <si>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</si>
  <si>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</si>
  <si>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</si>
  <si>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</si>
  <si>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</si>
  <si>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</si>
  <si>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</si>
  <si>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</si>
  <si>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</si>
  <si>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</si>
  <si>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</si>
  <si>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</si>
  <si>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</si>
  <si>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</si>
  <si>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</si>
  <si>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</si>
  <si>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</si>
  <si>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</si>
  <si>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</si>
  <si>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</si>
  <si>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</si>
  <si>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</si>
  <si>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</si>
  <si>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</si>
  <si>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</si>
  <si>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</si>
  <si>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</si>
  <si>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</si>
  <si>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</si>
  <si>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</si>
  <si>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</si>
  <si>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</si>
  <si>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</si>
  <si>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</si>
  <si>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</si>
  <si>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</si>
  <si>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</si>
  <si>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</si>
  <si>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</si>
  <si>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</si>
  <si>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</si>
  <si>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</si>
  <si>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</si>
  <si>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</si>
  <si>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</si>
  <si>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</si>
  <si>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</si>
  <si>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</si>
  <si>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</si>
  <si>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</si>
  <si>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</si>
  <si>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</si>
  <si>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</si>
  <si>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</si>
  <si>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</si>
  <si>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</si>
  <si>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</si>
  <si>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</si>
  <si>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</si>
  <si>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</si>
  <si>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</si>
  <si>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</si>
  <si>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</si>
  <si>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</si>
  <si>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</si>
  <si>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</si>
  <si>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</si>
  <si>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</si>
  <si>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</si>
  <si>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</si>
  <si>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</si>
  <si>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</si>
  <si>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</si>
  <si>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</si>
  <si>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</si>
  <si>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</si>
  <si>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</si>
  <si>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</si>
  <si>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</si>
  <si>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</si>
  <si>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</si>
  <si>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</si>
  <si>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</si>
  <si>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</si>
  <si>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</si>
  <si>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</si>
  <si>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</si>
  <si>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</si>
  <si>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</si>
  <si>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</si>
  <si>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</si>
  <si>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</si>
  <si>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</si>
  <si>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</si>
  <si>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</si>
  <si>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</si>
  <si>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</si>
  <si>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</si>
  <si>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</si>
  <si>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</si>
  <si>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</si>
  <si>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</si>
  <si>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</si>
  <si>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</si>
  <si>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</si>
  <si>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</si>
  <si>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</si>
  <si>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</si>
  <si>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</si>
  <si>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</si>
  <si>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</si>
  <si>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</si>
  <si>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</si>
  <si>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</si>
  <si>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</si>
  <si>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</si>
  <si>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</si>
  <si>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</si>
  <si>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</si>
  <si>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</si>
  <si>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</si>
  <si>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</si>
  <si>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</si>
  <si>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</si>
  <si>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</si>
  <si>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</si>
  <si>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</si>
  <si>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</si>
  <si>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</si>
  <si>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</si>
  <si>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</si>
  <si>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</si>
  <si>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</si>
  <si>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</si>
  <si>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</si>
  <si>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</si>
  <si>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</si>
  <si>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</si>
  <si>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</si>
  <si>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</si>
  <si>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</si>
  <si>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</si>
  <si>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</si>
  <si>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</si>
  <si>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</si>
  <si>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</si>
  <si>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</si>
  <si>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</si>
  <si>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</si>
  <si>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</si>
  <si>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</si>
  <si>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</si>
  <si>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</si>
  <si>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</si>
  <si>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</si>
  <si>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</si>
  <si>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</si>
  <si>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</si>
  <si>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</si>
  <si>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</si>
  <si>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</si>
  <si>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</si>
  <si>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</si>
  <si>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</si>
  <si>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</si>
  <si>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</si>
  <si>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</si>
  <si>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</si>
  <si>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</si>
  <si>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</si>
  <si>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</si>
  <si>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</si>
  <si>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</si>
  <si>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</si>
  <si>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</si>
  <si>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</si>
  <si>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</si>
  <si>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</si>
  <si>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</si>
  <si>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</si>
  <si>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</si>
  <si>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</si>
  <si>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</si>
  <si>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</si>
  <si>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</si>
  <si>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</si>
  <si>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</si>
  <si>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</si>
  <si>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</si>
  <si>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</si>
  <si>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</si>
  <si>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</si>
  <si>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</si>
  <si>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</si>
  <si>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</si>
  <si>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</si>
  <si>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</si>
  <si>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</si>
  <si>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</si>
  <si>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</si>
  <si>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</si>
  <si>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</si>
  <si>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</si>
  <si>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</si>
  <si>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</si>
  <si>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</si>
  <si>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</si>
  <si>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</si>
  <si>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</si>
  <si>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</si>
  <si>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</si>
  <si>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</si>
  <si>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</si>
  <si>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</si>
  <si>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</si>
  <si>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</si>
  <si>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</si>
  <si>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</si>
  <si>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</si>
  <si>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</si>
  <si>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</si>
  <si>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</si>
  <si>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</si>
  <si>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</si>
  <si>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</si>
  <si>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</si>
  <si>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</si>
  <si>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</si>
  <si>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</si>
  <si>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</si>
  <si>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</si>
  <si>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</si>
  <si>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</si>
  <si>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</si>
  <si>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</si>
  <si>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</si>
  <si>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</si>
  <si>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</si>
  <si>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</si>
  <si>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</si>
  <si>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</si>
  <si>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</si>
  <si>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</si>
  <si>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</si>
  <si>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</si>
  <si>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</si>
  <si>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</si>
  <si>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</si>
  <si>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</si>
  <si>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</si>
  <si>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</si>
  <si>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</si>
  <si>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</si>
  <si>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</si>
  <si>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</si>
  <si>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</si>
  <si>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</si>
  <si>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</si>
  <si>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</si>
  <si>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</si>
  <si>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</si>
  <si>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</si>
  <si>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</si>
  <si>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</si>
  <si>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</si>
  <si>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</si>
  <si>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</si>
  <si>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</si>
  <si>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</si>
  <si>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</si>
  <si>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</si>
  <si>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</si>
  <si>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</si>
  <si>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</si>
  <si>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</si>
  <si>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</si>
  <si>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</si>
  <si>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</si>
  <si>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</si>
  <si>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</si>
  <si>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</si>
  <si>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</si>
  <si>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</si>
  <si>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</si>
  <si>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</si>
  <si>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</si>
  <si>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</si>
  <si>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</si>
  <si>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</si>
  <si>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</si>
  <si>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</si>
  <si>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</si>
  <si>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</si>
  <si>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</si>
  <si>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</si>
  <si>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</si>
  <si>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</si>
  <si>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</si>
  <si>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</si>
  <si>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</si>
  <si>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</si>
  <si>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</si>
  <si>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</si>
  <si>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</si>
  <si>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</si>
  <si>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</si>
  <si>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</si>
  <si>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</si>
  <si>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</si>
  <si>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</si>
  <si>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</si>
  <si>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</si>
  <si>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</si>
  <si>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</si>
  <si>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</si>
  <si>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</si>
  <si>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</si>
  <si>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</si>
  <si>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</si>
  <si>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</si>
  <si>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</si>
  <si>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</si>
  <si>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</si>
  <si>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</si>
  <si>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</si>
  <si>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</si>
  <si>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</si>
  <si>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</si>
  <si>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</si>
  <si>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</si>
  <si>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</si>
  <si>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</si>
  <si>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</si>
  <si>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</si>
  <si>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</si>
  <si>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</si>
  <si>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</si>
  <si>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</si>
  <si>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</si>
  <si>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</si>
  <si>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</si>
  <si>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</si>
  <si>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</si>
  <si>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</si>
  <si>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</si>
  <si>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</si>
  <si>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</si>
  <si>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</si>
  <si>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</si>
  <si>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</si>
  <si>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</si>
  <si>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</si>
  <si>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</si>
  <si>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</si>
  <si>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</si>
  <si>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</si>
  <si>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</si>
  <si>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</si>
  <si>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</si>
  <si>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</si>
  <si>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</si>
  <si>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</si>
  <si>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</si>
  <si>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</si>
  <si>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</si>
  <si>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</si>
  <si>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</si>
  <si>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</si>
  <si>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</si>
  <si>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</si>
  <si>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</si>
  <si>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</si>
  <si>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</si>
  <si>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</si>
  <si>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</si>
  <si>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</si>
  <si>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</si>
  <si>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</si>
  <si>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</si>
  <si>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</si>
  <si>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</si>
  <si>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</si>
  <si>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</si>
  <si>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</si>
  <si>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</si>
  <si>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</si>
  <si>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</si>
  <si>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</si>
  <si>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</si>
  <si>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</si>
  <si>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</si>
  <si>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</si>
  <si>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</si>
  <si>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</si>
  <si>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</si>
  <si>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</si>
  <si>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</si>
  <si>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</si>
  <si>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</si>
  <si>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</si>
  <si>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</si>
  <si>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</si>
  <si>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</si>
  <si>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</si>
  <si>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</si>
  <si>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</si>
  <si>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</si>
  <si>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</si>
  <si>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</si>
  <si>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</si>
  <si>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</si>
  <si>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</si>
  <si>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</si>
  <si>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</si>
  <si>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</si>
  <si>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</si>
  <si>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</si>
  <si>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</si>
  <si>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</si>
  <si>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</si>
  <si>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</si>
  <si>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</si>
  <si>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</si>
  <si>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</si>
  <si>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</si>
  <si>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</si>
  <si>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</si>
  <si>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</si>
  <si>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</si>
  <si>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</si>
  <si>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</si>
  <si>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</si>
  <si>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</si>
  <si>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</si>
  <si>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</si>
  <si>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</si>
  <si>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</si>
  <si>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</si>
  <si>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</si>
  <si>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</si>
  <si>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</si>
  <si>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</si>
  <si>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</si>
  <si>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</si>
  <si>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</si>
  <si>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</si>
  <si>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</si>
  <si>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</si>
  <si>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</si>
  <si>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</si>
  <si>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</si>
  <si>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</si>
  <si>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</si>
  <si>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</si>
  <si>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</si>
  <si>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</si>
  <si>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</si>
  <si>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</si>
  <si>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</si>
  <si>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</si>
  <si>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</si>
  <si>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</si>
  <si>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</si>
  <si>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</si>
  <si>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</si>
  <si>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</si>
  <si>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</si>
  <si>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</si>
  <si>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</si>
  <si>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</si>
  <si>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</si>
  <si>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</si>
  <si>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</si>
  <si>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</si>
  <si>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</si>
  <si>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</si>
  <si>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</si>
  <si>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</si>
  <si>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</si>
  <si>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</si>
  <si>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</si>
  <si>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</si>
  <si>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</si>
  <si>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</si>
  <si>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</si>
  <si>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</si>
  <si>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</si>
  <si>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</si>
  <si>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</si>
  <si>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</si>
  <si>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</si>
  <si>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</si>
  <si>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</si>
  <si>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</si>
  <si>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</si>
  <si>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</si>
  <si>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</si>
  <si>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</si>
  <si>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</si>
  <si>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</si>
  <si>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</si>
  <si>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</si>
  <si>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</si>
  <si>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</si>
  <si>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</si>
  <si>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</si>
  <si>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</si>
  <si>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</si>
  <si>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</si>
  <si>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</si>
  <si>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</si>
  <si>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</si>
  <si>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</si>
  <si>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</si>
  <si>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</si>
  <si>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</si>
  <si>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</si>
  <si>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</si>
  <si>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</si>
  <si>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</si>
  <si>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</si>
  <si>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</si>
  <si>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</si>
  <si>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</si>
  <si>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</si>
  <si>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</si>
  <si>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</si>
  <si>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</si>
  <si>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</si>
  <si>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</si>
  <si>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</si>
  <si>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</si>
  <si>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</si>
  <si>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</si>
  <si>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</si>
  <si>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</si>
  <si>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</si>
  <si>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</si>
  <si>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</si>
  <si>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</si>
  <si>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</si>
  <si>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</si>
  <si>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</si>
  <si>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</si>
  <si>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</si>
  <si>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</si>
  <si>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</si>
  <si>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</si>
  <si>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</si>
  <si>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</si>
  <si>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</si>
  <si>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</si>
  <si>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</si>
  <si>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</si>
  <si>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</si>
  <si>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</si>
  <si>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</si>
  <si>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</si>
  <si>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</si>
  <si>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</si>
  <si>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</si>
  <si>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</si>
  <si>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</si>
  <si>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</si>
  <si>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</si>
  <si>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</si>
  <si>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</si>
  <si>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</si>
  <si>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</si>
  <si>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</si>
  <si>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</si>
  <si>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</si>
  <si>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</si>
  <si>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</si>
  <si>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</si>
  <si>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</si>
  <si>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</si>
  <si>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</si>
  <si>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</si>
  <si>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</si>
  <si>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</si>
  <si>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</si>
  <si>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</si>
  <si>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</si>
  <si>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</si>
  <si>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</si>
  <si>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</si>
  <si>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</si>
  <si>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</si>
  <si>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</si>
  <si>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</si>
  <si>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</si>
  <si>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</si>
  <si>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</si>
  <si>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</si>
  <si>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</si>
  <si>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</si>
  <si>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</si>
  <si>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</si>
  <si>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</si>
  <si>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</si>
  <si>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</si>
  <si>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</si>
  <si>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</si>
  <si>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</si>
  <si>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</si>
  <si>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</si>
  <si>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</si>
  <si>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</si>
  <si>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</si>
  <si>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</si>
  <si>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</si>
  <si>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</si>
  <si>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</si>
  <si>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</si>
  <si>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</si>
  <si>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</si>
  <si>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</si>
  <si>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</si>
  <si>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</si>
  <si>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</si>
  <si>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</si>
  <si>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</si>
  <si>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</si>
  <si>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</si>
  <si>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</si>
  <si>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</si>
  <si>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</si>
  <si>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</si>
  <si>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</si>
  <si>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</si>
  <si>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</si>
  <si>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</si>
  <si>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</si>
  <si>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</si>
  <si>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</si>
  <si>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</si>
  <si>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</si>
  <si>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</si>
  <si>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</si>
  <si>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</si>
  <si>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</si>
  <si>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</si>
  <si>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</si>
  <si>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</si>
  <si>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</si>
  <si>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</si>
  <si>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</si>
  <si>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</si>
  <si>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</si>
  <si>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</si>
  <si>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</si>
  <si>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</si>
  <si>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</si>
  <si>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</si>
  <si>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</si>
  <si>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</si>
  <si>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</si>
  <si>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</si>
  <si>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</si>
  <si>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</si>
  <si>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</si>
  <si>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</si>
  <si>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</si>
  <si>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</si>
  <si>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</si>
  <si>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</si>
  <si>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</si>
  <si>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</si>
  <si>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</si>
  <si>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</si>
  <si>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</si>
  <si>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</si>
  <si>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</si>
  <si>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</si>
  <si>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</si>
  <si>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</si>
  <si>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</si>
  <si>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</si>
  <si>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</si>
  <si>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</si>
  <si>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</si>
  <si>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</si>
  <si>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</si>
  <si>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</si>
  <si>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</si>
  <si>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</si>
  <si>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</si>
  <si>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</si>
  <si>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</si>
  <si>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</si>
  <si>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</si>
  <si>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</si>
  <si>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</si>
  <si>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</si>
  <si>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</si>
  <si>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</si>
  <si>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</si>
  <si>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</si>
  <si>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</si>
  <si>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</si>
  <si>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</si>
  <si>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</si>
  <si>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</si>
  <si>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</si>
  <si>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</si>
  <si>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</si>
  <si>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</si>
  <si>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</si>
  <si>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</si>
  <si>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</si>
  <si>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</si>
  <si>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</si>
  <si>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</si>
  <si>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</si>
  <si>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</si>
  <si>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</si>
  <si>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</si>
  <si>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</si>
  <si>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</si>
  <si>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</si>
  <si>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</si>
  <si>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</si>
  <si>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</si>
  <si>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</si>
  <si>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</si>
  <si>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</si>
  <si>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</si>
  <si>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</si>
  <si>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</si>
  <si>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</si>
  <si>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</si>
  <si>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</si>
  <si>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</si>
  <si>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</si>
  <si>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</si>
  <si>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</si>
  <si>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</si>
  <si>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</si>
  <si>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</si>
  <si>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</si>
  <si>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</si>
  <si>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</si>
  <si>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</si>
  <si>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</si>
  <si>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</si>
  <si>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</si>
  <si>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</si>
  <si>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</si>
  <si>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</si>
  <si>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</si>
  <si>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</si>
  <si>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</si>
  <si>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</si>
  <si>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</si>
  <si>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</si>
  <si>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</si>
  <si>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</si>
  <si>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</si>
  <si>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</si>
  <si>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</si>
  <si>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</si>
  <si>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</si>
  <si>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</si>
  <si>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</si>
  <si>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</si>
  <si>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</si>
  <si>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</si>
  <si>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</si>
  <si>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</si>
  <si>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</si>
  <si>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</si>
  <si>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</si>
  <si>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</si>
  <si>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</si>
  <si>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</si>
  <si>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</si>
  <si>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</si>
  <si>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</si>
  <si>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</si>
  <si>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</si>
  <si>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</si>
  <si>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</si>
  <si>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</si>
  <si>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</si>
  <si>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</si>
  <si>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</si>
  <si>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</si>
  <si>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</si>
  <si>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</si>
  <si>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</si>
  <si>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</si>
  <si>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</si>
  <si>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</si>
  <si>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</si>
  <si>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</si>
  <si>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</si>
  <si>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</si>
  <si>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</si>
  <si>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</si>
  <si>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</si>
  <si>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</si>
  <si>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</si>
  <si>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</si>
  <si>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</si>
  <si>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</si>
  <si>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</si>
  <si>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</si>
  <si>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</si>
  <si>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</si>
  <si>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</si>
  <si>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</si>
  <si>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</si>
  <si>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</si>
  <si>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</si>
  <si>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</si>
  <si>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</si>
  <si>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</si>
  <si>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</si>
  <si>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</si>
  <si>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</si>
  <si>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</si>
  <si>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</si>
  <si>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</si>
  <si>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</si>
  <si>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</si>
  <si>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</si>
  <si>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</si>
  <si>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</si>
  <si>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</si>
  <si>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</si>
  <si>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</si>
  <si>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</si>
  <si>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</si>
  <si>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</si>
  <si>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</si>
  <si>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</si>
  <si>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</si>
  <si>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</si>
  <si>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</si>
  <si>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</si>
  <si>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</si>
  <si>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</si>
  <si>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</si>
  <si>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</si>
  <si>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</si>
  <si>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</si>
  <si>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</si>
  <si>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</si>
  <si>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</si>
  <si>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</si>
  <si>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</si>
  <si>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</si>
  <si>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</si>
  <si>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</si>
  <si>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</si>
  <si>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</si>
  <si>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</si>
  <si>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</si>
  <si>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</si>
  <si>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</si>
  <si>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</si>
  <si>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</si>
  <si>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</si>
  <si>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</si>
  <si>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</si>
  <si>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</si>
  <si>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</si>
  <si>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</si>
  <si>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</si>
  <si>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</si>
  <si>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</si>
  <si>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</si>
  <si>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</si>
  <si>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</si>
  <si>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</si>
  <si>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</si>
  <si>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</si>
  <si>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</si>
  <si>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</si>
  <si>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</si>
  <si>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</si>
  <si>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</si>
  <si>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</si>
  <si>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</si>
  <si>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</si>
  <si>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</si>
  <si>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</si>
  <si>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</si>
  <si>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</si>
  <si>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</si>
  <si>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</si>
  <si>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</si>
  <si>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</si>
  <si>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</si>
  <si>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</si>
  <si>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</si>
  <si>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</si>
  <si>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</si>
  <si>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</si>
  <si>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</si>
  <si>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</si>
  <si>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</si>
  <si>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</si>
  <si>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</si>
  <si>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</si>
  <si>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</si>
  <si>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</si>
  <si>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</si>
  <si>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</si>
  <si>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</si>
  <si>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</si>
  <si>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</si>
  <si>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</si>
  <si>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</si>
  <si>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</si>
  <si>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</si>
  <si>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</si>
  <si>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</si>
  <si>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</si>
  <si>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</si>
  <si>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</si>
  <si>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</si>
  <si>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</si>
  <si>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</si>
  <si>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</si>
  <si>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</si>
  <si>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</si>
  <si>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</si>
  <si>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</si>
  <si>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</si>
  <si>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</si>
  <si>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</si>
  <si>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</si>
  <si>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</si>
  <si>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</si>
  <si>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</si>
  <si>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</si>
  <si>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</si>
  <si>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</si>
  <si>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</si>
  <si>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</si>
  <si>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</si>
  <si>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</si>
  <si>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</si>
  <si>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</si>
  <si>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</si>
  <si>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</si>
  <si>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</si>
  <si>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</si>
  <si>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</si>
  <si>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</si>
  <si>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</si>
  <si>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</si>
  <si>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</si>
  <si>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</si>
  <si>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</si>
  <si>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</si>
  <si>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</si>
  <si>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</si>
  <si>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</si>
  <si>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</si>
  <si>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</si>
  <si>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</si>
  <si>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</si>
  <si>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</si>
  <si>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</si>
  <si>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</si>
  <si>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</si>
  <si>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</si>
  <si>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</si>
  <si>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</si>
  <si>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</si>
  <si>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</si>
  <si>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</si>
  <si>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</si>
  <si>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</si>
  <si>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</si>
  <si>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</si>
  <si>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</si>
  <si>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</si>
  <si>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</si>
  <si>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</si>
  <si>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</si>
  <si>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</si>
  <si>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</si>
  <si>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</si>
  <si>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</si>
  <si>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</si>
  <si>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</si>
  <si>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</si>
  <si>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</si>
  <si>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</si>
  <si>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</si>
  <si>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</si>
  <si>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</si>
  <si>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</si>
  <si>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</si>
  <si>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</si>
  <si>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</si>
  <si>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</si>
  <si>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</si>
  <si>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</si>
  <si>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</si>
  <si>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</si>
  <si>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</si>
  <si>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</si>
  <si>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</si>
  <si>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</si>
  <si>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</si>
  <si>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</si>
  <si>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</si>
  <si>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</si>
  <si>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</si>
  <si>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</si>
  <si>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</si>
  <si>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</si>
  <si>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</si>
  <si>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</si>
  <si>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</si>
  <si>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</si>
  <si>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</si>
  <si>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</si>
  <si>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</si>
  <si>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</si>
  <si>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</si>
  <si>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</si>
  <si>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</si>
  <si>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</si>
  <si>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</si>
  <si>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</si>
  <si>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</si>
  <si>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</si>
  <si>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</si>
  <si>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</si>
  <si>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</si>
  <si>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</si>
  <si>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</si>
  <si>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</si>
  <si>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</si>
  <si>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</si>
  <si>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</si>
  <si>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</si>
  <si>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</si>
  <si>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</si>
  <si>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</si>
  <si>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</si>
  <si>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</si>
  <si>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</si>
  <si>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</si>
  <si>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</si>
  <si>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</si>
  <si>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</si>
  <si>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</si>
  <si>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</si>
  <si>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</si>
  <si>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</si>
  <si>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</si>
  <si>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</si>
  <si>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</si>
  <si>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</si>
  <si>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</si>
  <si>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</si>
  <si>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</si>
  <si>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</si>
  <si>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</si>
  <si>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</si>
  <si>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</si>
  <si>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</si>
  <si>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</si>
  <si>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</si>
  <si>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</si>
  <si>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</si>
  <si>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</si>
  <si>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</si>
  <si>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</si>
  <si>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</si>
  <si>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</si>
  <si>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</si>
  <si>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</si>
  <si>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</si>
  <si>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</si>
  <si>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</si>
  <si>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</si>
  <si>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</si>
  <si>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</si>
  <si>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</si>
  <si>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</si>
  <si>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</si>
  <si>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</si>
  <si>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</si>
  <si>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</si>
  <si>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</si>
  <si>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</si>
  <si>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</si>
  <si>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</si>
  <si>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</si>
  <si>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</si>
  <si>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</si>
  <si>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</si>
  <si>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</si>
  <si>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</si>
  <si>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</si>
  <si>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</si>
  <si>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</si>
  <si>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</si>
  <si>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</si>
  <si>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</si>
  <si>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</si>
  <si>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</si>
  <si>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</si>
  <si>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</si>
  <si>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</si>
  <si>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</si>
  <si>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</si>
  <si>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</si>
  <si>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</si>
  <si>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</si>
  <si>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</si>
  <si>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</si>
  <si>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</si>
  <si>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</si>
  <si>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</si>
  <si>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</si>
  <si>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</si>
  <si>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</si>
  <si>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</si>
  <si>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</si>
  <si>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</si>
  <si>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</si>
  <si>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</si>
  <si>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</si>
  <si>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</si>
  <si>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</si>
  <si>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</si>
  <si>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</si>
  <si>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</si>
  <si>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</si>
  <si>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</si>
  <si>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</si>
  <si>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</si>
  <si>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</si>
  <si>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</si>
  <si>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</si>
  <si>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</si>
  <si>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</si>
  <si>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</si>
  <si>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</si>
  <si>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</si>
  <si>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</si>
  <si>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</si>
  <si>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</si>
  <si>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</si>
  <si>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</si>
  <si>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</si>
  <si>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</si>
  <si>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</si>
  <si>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</si>
  <si>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</si>
  <si>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</si>
  <si>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</si>
  <si>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</si>
  <si>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</si>
  <si>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</si>
  <si>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</si>
  <si>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</si>
  <si>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</si>
  <si>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</si>
  <si>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</si>
  <si>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</si>
  <si>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</si>
  <si>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</si>
  <si>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</si>
  <si>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</si>
  <si>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</si>
  <si>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</si>
  <si>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</si>
  <si>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</si>
  <si>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</si>
  <si>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</si>
  <si>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</si>
  <si>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</si>
  <si>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</si>
  <si>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</si>
  <si>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</si>
  <si>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</si>
  <si>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</si>
  <si>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</si>
  <si>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</si>
  <si>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</si>
  <si>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</si>
  <si>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</si>
  <si>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</si>
  <si>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</si>
  <si>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</si>
  <si>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</si>
  <si>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</si>
  <si>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</si>
  <si>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</si>
  <si>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</si>
  <si>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</si>
  <si>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</si>
  <si>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</si>
  <si>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</si>
  <si>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</si>
  <si>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</si>
  <si>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</si>
  <si>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</si>
  <si>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</si>
  <si>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</si>
  <si>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</si>
  <si>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</si>
  <si>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</si>
  <si>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</si>
  <si>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</si>
  <si>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</si>
  <si>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</si>
  <si>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</si>
  <si>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</si>
  <si>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</si>
  <si>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</si>
  <si>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</si>
  <si>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</si>
  <si>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</si>
  <si>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</si>
  <si>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</si>
  <si>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</si>
  <si>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</si>
  <si>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</si>
  <si>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</si>
  <si>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</si>
  <si>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</si>
  <si>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</si>
  <si>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</si>
  <si>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</si>
  <si>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</si>
  <si>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</si>
  <si>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</si>
  <si>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</si>
  <si>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</si>
  <si>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</si>
  <si>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</si>
  <si>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</si>
  <si>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</si>
  <si>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</si>
  <si>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</si>
  <si>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</si>
  <si>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</si>
  <si>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</si>
  <si>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</si>
  <si>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</si>
  <si>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</si>
  <si>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</si>
  <si>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</si>
  <si>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</si>
  <si>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</si>
  <si>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</si>
  <si>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</si>
  <si>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</si>
  <si>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</si>
  <si>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</si>
  <si>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</si>
  <si>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</si>
  <si>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</si>
  <si>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</si>
  <si>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</si>
  <si>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</si>
  <si>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</si>
  <si>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</si>
  <si>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</si>
  <si>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</si>
  <si>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</si>
  <si>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</si>
  <si>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</si>
  <si>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</si>
  <si>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</si>
  <si>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</si>
  <si>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</si>
  <si>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</si>
  <si>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</si>
  <si>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</si>
  <si>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</si>
  <si>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</si>
  <si>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</si>
  <si>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</si>
  <si>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</si>
  <si>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</si>
  <si>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</si>
  <si>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</si>
  <si>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</si>
  <si>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</si>
  <si>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</si>
  <si>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</si>
  <si>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</si>
  <si>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</si>
  <si>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</si>
  <si>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</si>
  <si>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</si>
  <si>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</si>
  <si>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</si>
  <si>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</si>
  <si>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</si>
  <si>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</si>
  <si>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</si>
  <si>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</si>
  <si>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</si>
  <si>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</si>
  <si>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</si>
  <si>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</si>
  <si>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</si>
  <si>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</si>
  <si>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</si>
  <si>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</si>
  <si>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</si>
  <si>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</si>
  <si>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</si>
  <si>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</si>
  <si>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</si>
  <si>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</si>
  <si>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</si>
  <si>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</si>
  <si>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</si>
  <si>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</si>
  <si>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</si>
  <si>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</si>
  <si>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</si>
  <si>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</si>
  <si>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</si>
  <si>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</si>
  <si>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</si>
  <si>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</si>
  <si>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</si>
  <si>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</si>
  <si>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</si>
  <si>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</si>
  <si>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</si>
  <si>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</si>
  <si>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</si>
  <si>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</si>
  <si>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</si>
  <si>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</si>
  <si>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</si>
  <si>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</si>
  <si>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</si>
  <si>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</si>
  <si>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</si>
  <si>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</si>
  <si>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</si>
  <si>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</si>
  <si>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</si>
  <si>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</si>
  <si>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</si>
  <si>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</si>
  <si>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</si>
  <si>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</si>
  <si>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</si>
  <si>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</si>
  <si>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</si>
  <si>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</si>
  <si>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</si>
  <si>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</si>
  <si>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</si>
  <si>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</si>
  <si>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</si>
  <si>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</si>
  <si>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</si>
  <si>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</si>
  <si>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</si>
  <si>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</si>
  <si>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</si>
  <si>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</si>
  <si>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</si>
  <si>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</si>
  <si>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</si>
  <si>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</si>
  <si>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</si>
  <si>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</si>
  <si>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</si>
  <si>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</si>
  <si>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</si>
  <si>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</si>
  <si>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</si>
  <si>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</si>
  <si>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</si>
  <si>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</si>
  <si>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</si>
  <si>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</si>
  <si>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</si>
  <si>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</si>
  <si>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</si>
  <si>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</si>
  <si>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</si>
  <si>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</si>
  <si>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</si>
  <si>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</si>
  <si>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</si>
  <si>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</si>
  <si>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</si>
  <si>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</si>
  <si>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</si>
  <si>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</si>
  <si>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</si>
  <si>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</si>
  <si>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</si>
  <si>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</si>
  <si>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</si>
  <si>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</si>
  <si>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</si>
  <si>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</si>
  <si>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</si>
  <si>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</si>
  <si>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</si>
  <si>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</si>
  <si>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</si>
  <si>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</si>
  <si>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</si>
  <si>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</si>
  <si>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</si>
  <si>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</si>
  <si>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</si>
  <si>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</si>
  <si>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</si>
  <si>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</si>
  <si>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</si>
  <si>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</si>
  <si>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</si>
  <si>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</si>
  <si>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</si>
  <si>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</si>
  <si>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</si>
  <si>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</si>
  <si>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</si>
  <si>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</si>
  <si>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</si>
  <si>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</si>
  <si>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</si>
  <si>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</si>
  <si>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</si>
  <si>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</si>
  <si>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</si>
  <si>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</si>
  <si>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</si>
  <si>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</si>
  <si>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</si>
  <si>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</si>
  <si>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</si>
  <si>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</si>
  <si>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</si>
  <si>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</si>
  <si>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</si>
  <si>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</si>
  <si>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</si>
  <si>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</si>
  <si>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</si>
  <si>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</si>
  <si>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</si>
  <si>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</si>
  <si>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</si>
  <si>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</si>
  <si>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</si>
  <si>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</si>
  <si>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</si>
  <si>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</si>
  <si>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</si>
  <si>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</si>
  <si>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</si>
  <si>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</si>
  <si>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</si>
  <si>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</si>
  <si>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</si>
  <si>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</si>
  <si>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</si>
  <si>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</si>
  <si>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</si>
  <si>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</si>
  <si>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</si>
  <si>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</si>
  <si>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</si>
  <si>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</si>
  <si>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</si>
  <si>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</si>
  <si>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</si>
  <si>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</si>
  <si>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</si>
  <si>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</si>
  <si>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</si>
  <si>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</si>
  <si>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</si>
  <si>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</si>
  <si>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</si>
  <si>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</si>
  <si>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</si>
  <si>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</si>
  <si>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</si>
  <si>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</si>
  <si>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</si>
  <si>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</si>
  <si>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</si>
  <si>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</si>
  <si>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</si>
  <si>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</si>
  <si>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</si>
  <si>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</si>
  <si>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</si>
  <si>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</si>
  <si>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</si>
  <si>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</si>
  <si>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</si>
  <si>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</si>
  <si>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</si>
  <si>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</si>
  <si>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</si>
  <si>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</si>
  <si>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</si>
  <si>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</si>
  <si>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</si>
  <si>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</si>
  <si>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</si>
  <si>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</si>
  <si>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</si>
  <si>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</si>
  <si>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</si>
  <si>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</si>
  <si>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</si>
  <si>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</si>
  <si>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</si>
  <si>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</si>
  <si>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</si>
  <si>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</si>
  <si>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</si>
  <si>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</si>
  <si>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</si>
  <si>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</si>
  <si>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</si>
  <si>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</si>
  <si>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</si>
  <si>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</si>
  <si>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</si>
  <si>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</si>
  <si>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</si>
  <si>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</si>
  <si>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</si>
  <si>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</si>
  <si>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</si>
  <si>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</si>
  <si>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</si>
  <si>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</si>
  <si>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</si>
  <si>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</si>
  <si>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</si>
  <si>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</si>
  <si>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</si>
  <si>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</si>
  <si>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</si>
  <si>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</si>
  <si>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</si>
  <si>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</si>
  <si>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</si>
  <si>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</si>
  <si>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</si>
  <si>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</si>
  <si>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</si>
  <si>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</si>
  <si>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</si>
  <si>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</si>
  <si>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</si>
  <si>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</si>
  <si>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</si>
  <si>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</si>
  <si>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</si>
  <si>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</si>
  <si>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</si>
  <si>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</si>
  <si>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</si>
  <si>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</si>
  <si>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</si>
  <si>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</si>
  <si>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</si>
  <si>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</si>
  <si>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</si>
  <si>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</si>
  <si>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</si>
  <si>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</si>
  <si>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</si>
  <si>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</si>
  <si>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</si>
  <si>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</si>
  <si>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</si>
  <si>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</si>
  <si>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</si>
  <si>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</si>
  <si>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</si>
  <si>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</si>
  <si>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</si>
  <si>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</si>
  <si>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</si>
  <si>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</si>
  <si>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</si>
  <si>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</si>
  <si>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</si>
  <si>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</si>
  <si>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</si>
  <si>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</si>
  <si>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</si>
  <si>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</si>
  <si>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</si>
  <si>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</si>
  <si>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</si>
  <si>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</si>
  <si>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</si>
  <si>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</si>
  <si>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</si>
  <si>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</si>
  <si>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</si>
  <si>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</si>
  <si>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</si>
  <si>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</si>
  <si>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</si>
  <si>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</si>
  <si>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</si>
  <si>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</si>
  <si>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</si>
  <si>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</si>
  <si>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</si>
  <si>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</si>
  <si>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</si>
  <si>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</si>
  <si>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</si>
  <si>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</si>
  <si>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</si>
  <si>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</si>
  <si>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</si>
  <si>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</si>
  <si>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</si>
  <si>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</si>
  <si>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</si>
  <si>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</si>
  <si>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</si>
  <si>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</si>
  <si>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</si>
  <si>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</si>
  <si>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</si>
  <si>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</si>
  <si>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</si>
  <si>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</si>
  <si>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</si>
  <si>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</si>
  <si>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</si>
  <si>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</si>
  <si>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</si>
  <si>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</si>
  <si>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</si>
  <si>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</si>
  <si>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</si>
  <si>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</si>
  <si>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</si>
  <si>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</si>
  <si>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</si>
  <si>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</si>
  <si>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</si>
  <si>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</si>
  <si>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</si>
  <si>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</si>
  <si>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</si>
  <si>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</si>
  <si>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</si>
  <si>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</si>
  <si>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</si>
  <si>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</si>
  <si>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</si>
  <si>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</si>
  <si>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</si>
  <si>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</si>
  <si>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</si>
  <si>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</si>
  <si>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</si>
  <si>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</si>
  <si>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</si>
  <si>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</si>
  <si>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</si>
  <si>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</si>
  <si>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</si>
  <si>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</si>
  <si>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</si>
  <si>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</si>
  <si>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</si>
  <si>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</si>
  <si>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</si>
  <si>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</si>
  <si>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</si>
  <si>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</si>
  <si>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</si>
  <si>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</si>
  <si>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</si>
  <si>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</si>
  <si>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</si>
  <si>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</si>
  <si>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</si>
  <si>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</si>
  <si>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</si>
  <si>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</si>
  <si>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</si>
  <si>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</si>
  <si>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</si>
  <si>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</si>
  <si>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</si>
  <si>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</si>
  <si>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</si>
  <si>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</si>
  <si>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</si>
  <si>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</si>
  <si>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</si>
  <si>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</si>
  <si>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</si>
  <si>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</si>
  <si>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</si>
  <si>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</si>
  <si>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</si>
  <si>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</si>
  <si>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</si>
  <si>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</si>
  <si>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</si>
  <si>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</si>
  <si>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</si>
  <si>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</si>
  <si>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</si>
  <si>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</si>
  <si>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</si>
  <si>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</si>
  <si>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</si>
  <si>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</si>
  <si>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</si>
  <si>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</si>
  <si>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</si>
  <si>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</si>
  <si>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</si>
  <si>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</si>
  <si>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</si>
  <si>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</si>
  <si>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</si>
  <si>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</si>
  <si>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</si>
  <si>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</si>
  <si>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</si>
  <si>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</si>
  <si>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</si>
  <si>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</si>
  <si>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</si>
  <si>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</si>
  <si>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</si>
  <si>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</si>
  <si>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</si>
  <si>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</si>
  <si>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</si>
  <si>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</si>
  <si>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</si>
  <si>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</si>
  <si>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</si>
  <si>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</si>
  <si>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</si>
  <si>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</si>
  <si>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</si>
  <si>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</si>
  <si>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</si>
  <si>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</si>
  <si>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</si>
  <si>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</si>
  <si>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</si>
  <si>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</si>
  <si>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</si>
  <si>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</si>
  <si>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</si>
  <si>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</si>
  <si>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</si>
  <si>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</si>
  <si>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</si>
  <si>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</si>
  <si>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</si>
  <si>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</si>
  <si>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</si>
  <si>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</si>
  <si>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</si>
  <si>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</si>
  <si>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</si>
  <si>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</si>
  <si>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</si>
  <si>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</si>
  <si>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</si>
  <si>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</si>
  <si>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</si>
  <si>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</si>
  <si>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</si>
  <si>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</si>
  <si>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</si>
  <si>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</si>
  <si>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</si>
  <si>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</si>
  <si>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</si>
  <si>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</si>
  <si>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</si>
  <si>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</si>
  <si>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</si>
  <si>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</si>
  <si>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</si>
  <si>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</si>
  <si>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</si>
  <si>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</si>
  <si>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</si>
  <si>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</si>
  <si>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</si>
  <si>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</si>
  <si>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</si>
  <si>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</si>
  <si>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</si>
  <si>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</si>
  <si>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</si>
  <si>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</si>
  <si>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</si>
  <si>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</si>
  <si>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</si>
  <si>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</si>
  <si>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</si>
  <si>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</si>
  <si>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</si>
  <si>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</si>
  <si>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</si>
  <si>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</si>
  <si>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</si>
  <si>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</si>
  <si>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</si>
  <si>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</si>
  <si>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</si>
  <si>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</si>
  <si>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</si>
  <si>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</si>
  <si>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</si>
  <si>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</si>
  <si>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</si>
  <si>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</si>
  <si>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</si>
  <si>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</si>
  <si>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</si>
  <si>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</si>
  <si>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</si>
  <si>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</si>
  <si>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</si>
  <si>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</si>
  <si>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</si>
  <si>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</si>
  <si>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</si>
  <si>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</si>
  <si>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</si>
  <si>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</si>
  <si>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</si>
  <si>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</si>
  <si>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</si>
  <si>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</si>
  <si>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</si>
  <si>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</si>
  <si>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</si>
  <si>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</si>
  <si>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入力例</t>
    <rPh sb="0" eb="3">
      <t>ニュウリョクレイ</t>
    </rPh>
    <phoneticPr fontId="3"/>
  </si>
  <si>
    <t>ﾏﾂｲ ﾋﾃﾞｷ</t>
    <phoneticPr fontId="1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</si>
  <si>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</si>
  <si>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</si>
  <si>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</si>
  <si>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</si>
  <si>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</si>
  <si>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</si>
  <si>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</si>
  <si>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</si>
  <si>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</si>
  <si>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</si>
  <si>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</si>
  <si>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</si>
  <si>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</si>
  <si>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</si>
  <si>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</si>
  <si>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</si>
  <si>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</si>
  <si>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</si>
  <si>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</si>
  <si>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</si>
  <si>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</si>
  <si>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</si>
  <si>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</si>
  <si>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</si>
  <si>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</si>
  <si>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</si>
  <si>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</si>
  <si>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</si>
  <si>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</si>
  <si>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</si>
  <si>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</si>
  <si>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</si>
  <si>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</si>
  <si>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</si>
  <si>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</si>
  <si>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</si>
  <si>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</si>
  <si>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</si>
  <si>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</si>
  <si>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</si>
  <si>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</si>
  <si>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</si>
  <si>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</si>
  <si>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</si>
  <si>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</si>
  <si>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</si>
  <si>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</si>
  <si>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</si>
  <si>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</si>
  <si>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</si>
  <si>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</si>
  <si>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</si>
  <si>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</si>
  <si>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t>その</t>
    <phoneticPr fontId="3"/>
  </si>
  <si>
    <t>その</t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</si>
  <si>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</si>
  <si>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</si>
  <si>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</si>
  <si>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</si>
  <si>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</si>
  <si>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</si>
  <si>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</si>
  <si>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</si>
  <si>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</si>
  <si>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</si>
  <si>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</si>
  <si>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</si>
  <si>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</si>
  <si>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</si>
  <si>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</si>
  <si>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</si>
  <si>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</si>
  <si>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</si>
  <si>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</si>
  <si>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</si>
  <si>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</si>
  <si>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</si>
  <si>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</si>
  <si>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</si>
  <si>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</si>
  <si>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</si>
  <si>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</si>
  <si>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</si>
  <si>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</si>
  <si>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</si>
  <si>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</si>
  <si>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</si>
  <si>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</si>
  <si>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吉田　　翔太</t>
    <rPh sb="0" eb="2">
      <t>ヨシダ</t>
    </rPh>
    <rPh sb="4" eb="6">
      <t>ショウタ</t>
    </rPh>
    <phoneticPr fontId="3"/>
  </si>
  <si>
    <t>ﾖｼﾀﾞ ｼｮｳﾀ</t>
    <phoneticPr fontId="3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</si>
  <si>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</si>
  <si>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</si>
  <si>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</si>
  <si>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</si>
  <si>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</si>
  <si>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</si>
  <si>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</si>
  <si>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天沼　　優直</t>
    <rPh sb="0" eb="1">
      <t>テン</t>
    </rPh>
    <rPh sb="1" eb="2">
      <t>ヌマ</t>
    </rPh>
    <rPh sb="4" eb="5">
      <t>ユウ</t>
    </rPh>
    <rPh sb="5" eb="6">
      <t>チョク</t>
    </rPh>
    <phoneticPr fontId="3"/>
  </si>
  <si>
    <t>高橋　　龍治</t>
    <rPh sb="0" eb="2">
      <t>タカハシ</t>
    </rPh>
    <rPh sb="4" eb="5">
      <t>リュウ</t>
    </rPh>
    <rPh sb="5" eb="6">
      <t>オサム</t>
    </rPh>
    <phoneticPr fontId="3"/>
  </si>
  <si>
    <t>ﾀｶﾊｼ ﾘｭｳｼﾞ</t>
    <phoneticPr fontId="3"/>
  </si>
  <si>
    <t>武田　　幸太</t>
    <rPh sb="0" eb="2">
      <t>タケダ</t>
    </rPh>
    <rPh sb="4" eb="5">
      <t>サイワ</t>
    </rPh>
    <rPh sb="5" eb="6">
      <t>タ</t>
    </rPh>
    <phoneticPr fontId="3"/>
  </si>
  <si>
    <t>久保　　寿瑳</t>
    <rPh sb="0" eb="2">
      <t>クボ</t>
    </rPh>
    <rPh sb="4" eb="5">
      <t>コトブキ</t>
    </rPh>
    <rPh sb="5" eb="6">
      <t>サ</t>
    </rPh>
    <phoneticPr fontId="3"/>
  </si>
  <si>
    <t>ｸﾎﾞ ｶｽﾞｻ</t>
    <phoneticPr fontId="3"/>
  </si>
  <si>
    <t>ｱﾏﾇﾏ ｽﾅｵ</t>
    <phoneticPr fontId="3"/>
  </si>
  <si>
    <t>工藤　　寿々</t>
    <rPh sb="0" eb="2">
      <t>クドウ</t>
    </rPh>
    <rPh sb="4" eb="6">
      <t>スズ</t>
    </rPh>
    <phoneticPr fontId="3"/>
  </si>
  <si>
    <t>菊池　　沙良</t>
    <rPh sb="0" eb="2">
      <t>キクチ</t>
    </rPh>
    <rPh sb="4" eb="6">
      <t>サラ</t>
    </rPh>
    <phoneticPr fontId="3"/>
  </si>
  <si>
    <t>藤村　さくら</t>
    <rPh sb="0" eb="2">
      <t>フジムラ</t>
    </rPh>
    <phoneticPr fontId="3"/>
  </si>
  <si>
    <t>ｸﾄﾞｳ ｽｽﾞ</t>
    <phoneticPr fontId="3"/>
  </si>
  <si>
    <t>ｷｸﾁ ｻﾗ</t>
    <phoneticPr fontId="3"/>
  </si>
  <si>
    <t>ﾌｼﾞﾑﾗ ｻｸﾗ</t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</si>
  <si>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</si>
  <si>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</si>
  <si>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</si>
  <si>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</si>
  <si>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</si>
  <si>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菊池　　星良</t>
    <rPh sb="0" eb="2">
      <t>キクチ</t>
    </rPh>
    <rPh sb="4" eb="5">
      <t>ホシ</t>
    </rPh>
    <rPh sb="5" eb="6">
      <t>リョウ</t>
    </rPh>
    <phoneticPr fontId="3"/>
  </si>
  <si>
    <t>ｷｸﾁ ｾｲﾗ</t>
    <phoneticPr fontId="3"/>
  </si>
  <si>
    <t>三浦　　怜納</t>
    <rPh sb="0" eb="2">
      <t>ミウラ</t>
    </rPh>
    <rPh sb="4" eb="5">
      <t>レイ</t>
    </rPh>
    <rPh sb="5" eb="6">
      <t>ノウ</t>
    </rPh>
    <phoneticPr fontId="3"/>
  </si>
  <si>
    <t>ﾐｳﾗ ﾚﾅ</t>
    <phoneticPr fontId="3"/>
  </si>
  <si>
    <t>女 子</t>
    <rPh sb="0" eb="1">
      <t>オンナ</t>
    </rPh>
    <rPh sb="2" eb="3">
      <t>コ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</si>
  <si>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</si>
  <si>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</si>
  <si>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</si>
  <si>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</si>
  <si>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</si>
  <si>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</si>
  <si>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</si>
  <si>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</si>
  <si>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</si>
  <si>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</si>
  <si>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</si>
  <si>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</si>
  <si>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</si>
  <si>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</si>
  <si>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</si>
  <si>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</si>
  <si>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</si>
  <si>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</si>
  <si>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</si>
  <si>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</si>
  <si>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</si>
  <si>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</si>
  <si>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</si>
  <si>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</si>
  <si>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</si>
  <si>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</si>
  <si>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</si>
  <si>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</si>
  <si>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</si>
  <si>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</si>
  <si>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</si>
  <si>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</si>
  <si>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</si>
  <si>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</si>
  <si>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</si>
  <si>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</si>
  <si>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</si>
  <si>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</si>
  <si>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</si>
  <si>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</si>
  <si>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</si>
  <si>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</si>
  <si>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</si>
  <si>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</si>
  <si>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</si>
  <si>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</si>
  <si>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</si>
  <si>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</si>
  <si>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</si>
  <si>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</si>
  <si>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</si>
  <si>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</si>
  <si>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</si>
  <si>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</si>
  <si>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</si>
  <si>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</si>
  <si>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</si>
  <si>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</si>
  <si>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</si>
  <si>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</si>
  <si>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</si>
  <si>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</si>
  <si>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杜陵（定）</t>
    <rPh sb="0" eb="2">
      <t>トリョウ</t>
    </rPh>
    <rPh sb="3" eb="4">
      <t>サダ</t>
    </rPh>
    <phoneticPr fontId="3"/>
  </si>
  <si>
    <t>予備１</t>
    <rPh sb="0" eb="2">
      <t>ヨビ</t>
    </rPh>
    <phoneticPr fontId="3"/>
  </si>
  <si>
    <t>予備２</t>
    <rPh sb="0" eb="2">
      <t>ヨビ</t>
    </rPh>
    <phoneticPr fontId="3"/>
  </si>
  <si>
    <t>予備３</t>
    <rPh sb="0" eb="2">
      <t>ヨビ</t>
    </rPh>
    <phoneticPr fontId="3"/>
  </si>
  <si>
    <t>予備４</t>
    <rPh sb="0" eb="2">
      <t>ヨビ</t>
    </rPh>
    <phoneticPr fontId="3"/>
  </si>
  <si>
    <t>予備５</t>
    <rPh sb="0" eb="2">
      <t>ヨビ</t>
    </rPh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</si>
  <si>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</si>
  <si>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</si>
  <si>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</si>
  <si>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</si>
  <si>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</si>
  <si>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種別コード</t>
    <phoneticPr fontId="3"/>
  </si>
  <si>
    <t>性別コード</t>
    <phoneticPr fontId="3"/>
  </si>
  <si>
    <t>41</t>
    <phoneticPr fontId="3"/>
  </si>
  <si>
    <t>1</t>
    <phoneticPr fontId="3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</si>
  <si>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</si>
  <si>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</si>
  <si>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</si>
  <si>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</si>
  <si>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</si>
  <si>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</si>
  <si>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</si>
  <si>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</si>
  <si>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</si>
  <si>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</si>
  <si>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</si>
  <si>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やり投(800g)</t>
    <phoneticPr fontId="3"/>
  </si>
  <si>
    <t>02</t>
    <phoneticPr fontId="3"/>
  </si>
  <si>
    <t>１００００ｍ</t>
    <phoneticPr fontId="3"/>
  </si>
  <si>
    <t>012</t>
    <phoneticPr fontId="3"/>
  </si>
  <si>
    <t>033</t>
    <phoneticPr fontId="3"/>
  </si>
  <si>
    <t>037</t>
    <phoneticPr fontId="3"/>
  </si>
  <si>
    <t>081</t>
    <phoneticPr fontId="3"/>
  </si>
  <si>
    <t>086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</si>
  <si>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</si>
  <si>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</si>
  <si>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</si>
  <si>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</si>
  <si>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</si>
  <si>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</si>
  <si>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</si>
  <si>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</si>
  <si>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</si>
  <si>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</si>
  <si>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</si>
  <si>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t>記録１</t>
    <rPh sb="0" eb="2">
      <t>キロク</t>
    </rPh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</si>
  <si>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</si>
  <si>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</si>
  <si>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</si>
  <si>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</si>
  <si>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個人データ入力用データ</t>
    <rPh sb="0" eb="2">
      <t>コジン</t>
    </rPh>
    <rPh sb="5" eb="7">
      <t>ニュウリョク</t>
    </rPh>
    <rPh sb="7" eb="8">
      <t>ヨウ</t>
    </rPh>
    <phoneticPr fontId="1"/>
  </si>
  <si>
    <t>女　子</t>
    <rPh sb="0" eb="1">
      <t>オンナ</t>
    </rPh>
    <rPh sb="2" eb="3">
      <t>コ</t>
    </rPh>
    <phoneticPr fontId="1"/>
  </si>
  <si>
    <t>男　子</t>
    <rPh sb="0" eb="1">
      <t>オトコ</t>
    </rPh>
    <rPh sb="2" eb="3">
      <t>コ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</si>
  <si>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</si>
  <si>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</si>
  <si>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</si>
  <si>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</si>
  <si>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</si>
  <si>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</si>
  <si>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</si>
  <si>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</si>
  <si>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10</t>
  </si>
  <si>
    <t>11</t>
  </si>
  <si>
    <t>種目ｺｰﾄﾞ(MAT)</t>
    <rPh sb="0" eb="2">
      <t>シュモク</t>
    </rPh>
    <phoneticPr fontId="3"/>
  </si>
  <si>
    <t>競技ｺｰﾄﾞ(NANSU)</t>
    <rPh sb="0" eb="2">
      <t>キョウギ</t>
    </rPh>
    <phoneticPr fontId="3"/>
  </si>
  <si>
    <t>種目ｺｰﾄﾞ(NANNSU)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</si>
  <si>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</si>
  <si>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</si>
  <si>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</si>
  <si>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</si>
  <si>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</si>
  <si>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</si>
  <si>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</si>
  <si>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</si>
  <si>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</si>
  <si>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</si>
  <si>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</si>
  <si>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</si>
  <si>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</si>
  <si>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</si>
  <si>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38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</si>
  <si>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</si>
  <si>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</si>
  <si>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</si>
  <si>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</si>
  <si>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</si>
  <si>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</si>
  <si>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</si>
  <si>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</si>
  <si>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</si>
  <si>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</si>
  <si>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</si>
  <si>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</si>
  <si>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</si>
  <si>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</si>
  <si>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</si>
  <si>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</si>
  <si>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</si>
  <si>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</si>
  <si>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</si>
  <si>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</si>
  <si>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</si>
  <si>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</si>
  <si>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直接データ入力用データ</t>
    <rPh sb="0" eb="2">
      <t>チョクセツ</t>
    </rPh>
    <rPh sb="5" eb="7">
      <t>ニュウリョク</t>
    </rPh>
    <rPh sb="7" eb="8">
      <t>ヨウ</t>
    </rPh>
    <phoneticPr fontId="1"/>
  </si>
  <si>
    <r>
      <rPr>
        <sz val="22"/>
        <color rgb="FFFF3399"/>
        <rFont val="ＭＳ ゴシック"/>
        <family val="3"/>
        <charset val="128"/>
      </rPr>
      <t>◎</t>
    </r>
    <r>
      <rPr>
        <sz val="20"/>
        <color rgb="FFFF0000"/>
        <rFont val="ＭＳ ゴシック"/>
        <family val="3"/>
        <charset val="128"/>
      </rPr>
      <t>直接</t>
    </r>
    <r>
      <rPr>
        <b/>
        <sz val="16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</si>
  <si>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</si>
  <si>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</si>
  <si>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</si>
  <si>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</si>
  <si>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</si>
  <si>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</si>
  <si>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</si>
  <si>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</si>
  <si>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</si>
  <si>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</si>
  <si>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</si>
  <si>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</si>
  <si>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</si>
  <si>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</si>
  <si>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</si>
  <si>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</si>
  <si>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</si>
  <si>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28</t>
  </si>
  <si>
    <t>円盤投(1.000kg)</t>
    <rPh sb="0" eb="3">
      <t>エンバンナゲ</t>
    </rPh>
    <phoneticPr fontId="3"/>
  </si>
  <si>
    <t>佐々木　政明</t>
  </si>
  <si>
    <t>盛岡大学</t>
  </si>
  <si>
    <t>小田島　駿雄</t>
  </si>
  <si>
    <t>下斗米　裕弥</t>
  </si>
  <si>
    <t>菊地　健太郎</t>
  </si>
  <si>
    <t>一般・大学</t>
    <rPh sb="0" eb="2">
      <t>イッパン</t>
    </rPh>
    <rPh sb="3" eb="5">
      <t>ダイガク</t>
    </rPh>
    <phoneticPr fontId="1"/>
  </si>
  <si>
    <t>個人データ入力用データ　女子</t>
    <rPh sb="0" eb="2">
      <t>コジン</t>
    </rPh>
    <rPh sb="5" eb="7">
      <t>ニュウリョク</t>
    </rPh>
    <rPh sb="7" eb="8">
      <t>ヨウ</t>
    </rPh>
    <rPh sb="12" eb="14">
      <t>ジョシ</t>
    </rPh>
    <phoneticPr fontId="1"/>
  </si>
  <si>
    <t>なし</t>
    <phoneticPr fontId="3"/>
  </si>
  <si>
    <t>＝'女子リレ-入力'!U13</t>
    <phoneticPr fontId="3"/>
  </si>
  <si>
    <t>03</t>
    <phoneticPr fontId="3"/>
  </si>
  <si>
    <t>ﾁｰﾑ最高記録</t>
    <rPh sb="3" eb="7">
      <t>サイコウキロク</t>
    </rPh>
    <phoneticPr fontId="1"/>
  </si>
  <si>
    <t>の部分を入力してください</t>
    <rPh sb="1" eb="3">
      <t>ブブン</t>
    </rPh>
    <rPh sb="4" eb="6">
      <t>ニュウリョク</t>
    </rPh>
    <phoneticPr fontId="3"/>
  </si>
  <si>
    <t>000</t>
    <phoneticPr fontId="3"/>
  </si>
  <si>
    <t>00</t>
    <phoneticPr fontId="3"/>
  </si>
  <si>
    <t>26</t>
  </si>
  <si>
    <t>27</t>
  </si>
  <si>
    <t>ｶﾜﾑﾗ ｽｽﾞｶ</t>
  </si>
  <si>
    <t>小野寺　紗矢</t>
  </si>
  <si>
    <t>ｵﾉﾃﾞﾗ ｻﾔ</t>
  </si>
  <si>
    <t>ﾊﾀｹﾔﾏ ﾉｿﾞﾐ</t>
  </si>
  <si>
    <t>IWASPO-AC</t>
  </si>
  <si>
    <t>ｵｷﾞﾉ ｼｵﾘ</t>
  </si>
  <si>
    <t>ﾂﾁﾄｲ ﾐｷ</t>
  </si>
  <si>
    <t>細川　久実子</t>
  </si>
  <si>
    <t>ﾅﾘﾀ ﾁﾊﾙ</t>
  </si>
  <si>
    <t>戸埜村　比菜</t>
  </si>
  <si>
    <t>ﾄﾉﾑﾗ ﾋﾅ</t>
  </si>
  <si>
    <t>盛岡消防本部女子駅伝部</t>
  </si>
  <si>
    <t>一関高専INCT</t>
  </si>
  <si>
    <t>ｷﾀﾞ ﾄﾓｴ</t>
  </si>
  <si>
    <t>ｸﾄﾞｳ ｱｶﾈ</t>
  </si>
  <si>
    <t>ｼﾊﾞﾀ ﾕｷｴ</t>
  </si>
  <si>
    <t>なでしこRC</t>
  </si>
  <si>
    <t>ﾅｲｷ ﾒｸﾞﾐ</t>
  </si>
  <si>
    <t>大船渡陸上倶楽部</t>
  </si>
  <si>
    <t>川崎　志穂美</t>
  </si>
  <si>
    <t>ｶﾜｻｷ ｼﾎﾐ</t>
  </si>
  <si>
    <t>ｶﾄｳ ﾄｼｺ</t>
  </si>
  <si>
    <t>ｵｵﾔﾏ ｱﾔﾈ</t>
  </si>
  <si>
    <t>ﾀｶﾊｼ ﾋﾛｼ</t>
  </si>
  <si>
    <t>ｲﾄｳ ｻﾄｼ</t>
  </si>
  <si>
    <t>ｶﾐﾋﾗ ﾋﾛﾕｷ</t>
  </si>
  <si>
    <t>笹間クラブ</t>
  </si>
  <si>
    <t>ﾆｼ ﾋﾛﾌﾐ</t>
  </si>
  <si>
    <t>漆久保　拓也</t>
  </si>
  <si>
    <t>ｳﾙｼｸﾎﾞ ﾀｸﾔ</t>
  </si>
  <si>
    <t>ｲﾅﾊﾞ ﾕｳﾏ</t>
  </si>
  <si>
    <t>ﾀｶﾊｼ ﾀﾂﾏ</t>
  </si>
  <si>
    <t>ﾁﾊﾞ ﾕｳｷ</t>
  </si>
  <si>
    <t>ｸﾎﾞﾀ ﾀｹｼ</t>
  </si>
  <si>
    <t>ｶﾈｺﾝ ﾕｳｷ</t>
  </si>
  <si>
    <t>ﾐﾀ ｹｲｽｹ</t>
  </si>
  <si>
    <t>ﾔﾏﾀﾞ ﾀｹｼ</t>
  </si>
  <si>
    <t>ﾌｼﾞｼﾏ ﾋｶﾙ</t>
  </si>
  <si>
    <t>ベアレン陸上部</t>
  </si>
  <si>
    <t>佐々木　一樹</t>
  </si>
  <si>
    <t>ｼﾏﾀﾞ ﾖｳｲﾁ</t>
  </si>
  <si>
    <t>ﾀｶﾊｼ ﾂｶｻ</t>
  </si>
  <si>
    <t>ﾅｶﾞｵｶ ﾘｭｳ</t>
  </si>
  <si>
    <t>ﾅｶﾞﾉ ﾋﾛｶｽﾞ</t>
  </si>
  <si>
    <t>ﾀｹﾀﾞ ｼﾝｼﾞ</t>
  </si>
  <si>
    <t>ﾎﾘｲ ﾋﾃﾞｱｷ</t>
  </si>
  <si>
    <t>ｶﾄｳ ｵｻﾑ</t>
  </si>
  <si>
    <t>佐々木　尚紀</t>
  </si>
  <si>
    <t>ｲﾉﾏﾀ ﾋﾛｼ</t>
  </si>
  <si>
    <t>TryAgainRC</t>
  </si>
  <si>
    <t>ｵｵﾓﾘ ﾘｮｳﾍｲ</t>
  </si>
  <si>
    <t>ｵﾉ ﾀﾞｲｽｹ</t>
  </si>
  <si>
    <t>ﾊﾀｹﾔﾏ ﾏｻｱｷ</t>
  </si>
  <si>
    <t>ﾇﾉﾔ ﾓﾄｲ</t>
  </si>
  <si>
    <t>ﾁﾀﾞ ﾀﾀﾞﾖｼ</t>
  </si>
  <si>
    <t>ｵｲｶﾜ ｼｮｳﾀ</t>
  </si>
  <si>
    <t>ﾔﾏﾀﾞﾃ ﾕｳﾏ</t>
  </si>
  <si>
    <t>ｼﾓﾄﾏｲ ﾕｳﾔ</t>
  </si>
  <si>
    <t>ﾐﾂﾂﾞｶ ﾀｶｼ</t>
  </si>
  <si>
    <t>ｵｶﾞﾜ ﾀｹﾏｻ</t>
  </si>
  <si>
    <t>佐々木　俊彦</t>
  </si>
  <si>
    <t>ｻｻｷ ﾄｼﾋｺ</t>
  </si>
  <si>
    <t>ﾐｻﾜ ﾉｿﾞﾑ</t>
  </si>
  <si>
    <t>ｵｵﾀﾆ ｼｭｳﾍｲ</t>
  </si>
  <si>
    <t>ｱｷﾔﾏ ﾖｳｽｹ</t>
  </si>
  <si>
    <t>ｲｼﾊﾞｼ ｹﾝ</t>
  </si>
  <si>
    <t>ﾀﾃｲﾁ ｼｭﾝ</t>
  </si>
  <si>
    <t>ﾅｶﾐﾁ ﾄﾓﾔ</t>
  </si>
  <si>
    <t>中川原　章彦</t>
  </si>
  <si>
    <t>ﾅｶｶﾞﾜﾗ ｱｷﾋｺ</t>
  </si>
  <si>
    <t>ｹﾞﾝﾀﾞ ﾋﾛﾅﾘ</t>
  </si>
  <si>
    <t>宇名澤　和明</t>
  </si>
  <si>
    <t>ｳﾅｻﾞﾜ ｶｽﾞｱｷ</t>
  </si>
  <si>
    <t>ｽｷﾞﾔﾏ ﾘｸ</t>
  </si>
  <si>
    <t>ｲｿﾉ ﾀﾂﾔ</t>
  </si>
  <si>
    <t>ｵｲｶﾜ ﾄﾓｱｷ</t>
  </si>
  <si>
    <t>ﾏﾂﾀﾞ ﾏﾅﾌﾞ</t>
  </si>
  <si>
    <t>ﾇｶﾓﾘ ｸﾆﾋﾛ</t>
  </si>
  <si>
    <t>ﾊﾀ ｼｭﾝｽｹ</t>
  </si>
  <si>
    <t>ﾂﾑﾗﾔ ｺｳｼﾞ</t>
  </si>
  <si>
    <t>ｺﾝ ﾅｵｷ</t>
  </si>
  <si>
    <t>ﾎｿｶﾜ ｺｳｷ</t>
  </si>
  <si>
    <t>ｸﾏｶﾞｲ ｶﾂﾌﾐ</t>
  </si>
  <si>
    <t>ﾌｼﾞｼﾛ ｼｭﾝｽｹ</t>
  </si>
  <si>
    <t>ｻﾄｳ ｱﾔﾄ</t>
  </si>
  <si>
    <t>ｸﾗﾓﾄ ｹｲｼﾞ</t>
  </si>
  <si>
    <t>ｱﾍﾞ ﾕｷﾖｼ</t>
  </si>
  <si>
    <t>ｽｷﾞｳﾗ ｺｳｼﾞ</t>
  </si>
  <si>
    <t>ｷｸﾁ ﾋﾃﾞﾔ</t>
  </si>
  <si>
    <t>ｳﾝﾏﾝ ﾋﾛﾐﾂ</t>
  </si>
  <si>
    <t>ﾖｼﾀﾞ ﾘｮｳｼﾞ</t>
  </si>
  <si>
    <t>ﾕﾘ ﾀﾓﾂ</t>
  </si>
  <si>
    <t>ｻｲﾄｳ ｼｹﾞﾀｶ</t>
  </si>
  <si>
    <t>下閉伊郡</t>
  </si>
  <si>
    <t>ｵｻﾀﾞ ﾖｼｵ</t>
  </si>
  <si>
    <t>ｱﾍﾞ ﾉﾌﾞﾋﾛ</t>
  </si>
  <si>
    <t>日野杉　敬太</t>
  </si>
  <si>
    <t>ﾋﾉｽｷﾞ ｹｲﾀ</t>
  </si>
  <si>
    <t>ﾀｷﾀ ﾋﾄｼ</t>
  </si>
  <si>
    <t>ｴﾝﾄﾞｳ ﾏｻｷ</t>
  </si>
  <si>
    <t>ｵﾀﾞｼﾏ ﾀｶｵ</t>
  </si>
  <si>
    <t>ｵﾊﾞﾗ ﾏｻｷ</t>
  </si>
  <si>
    <t>ｶﾝﾉ ｱﾗﾀ</t>
  </si>
  <si>
    <t>ｷﾉ ﾜﾀﾙ</t>
  </si>
  <si>
    <t>ｸﾄﾞｳ ｱｷﾗ</t>
  </si>
  <si>
    <t>ｺｳﾀｶ ｹﾝｽｹ</t>
  </si>
  <si>
    <t>ｻﾄｳ ﾀﾞｲｷ</t>
  </si>
  <si>
    <t>ﾁﾊﾞ ﾀｶｱｷ</t>
  </si>
  <si>
    <t>ｲﾉｳｴ ﾄﾓｷ</t>
  </si>
  <si>
    <t>山下　勇太郎</t>
  </si>
  <si>
    <t>ﾔﾏｼﾀ ﾕｳﾀﾛｳ</t>
  </si>
  <si>
    <t>ﾏﾂﾓﾄ ｺｳｷ</t>
  </si>
  <si>
    <t>玉里体協</t>
  </si>
  <si>
    <t>ｻﾄｳ ｴｲｺｳ</t>
  </si>
  <si>
    <t>ｻﾄｳ ﾏｻｷ</t>
  </si>
  <si>
    <t>佐々木　涼太</t>
  </si>
  <si>
    <t>ｻｻｷ ﾘｮｳﾀ</t>
  </si>
  <si>
    <t>ｲﾉｳｴ ﾖｼﾉﾘ</t>
  </si>
  <si>
    <t>ｷｸﾁ ｹﾝﾀﾛｳ</t>
  </si>
  <si>
    <t>ｻﾄｳ ｹﾝｲﾁ</t>
  </si>
  <si>
    <t>ﾔﾏｶｹﾞ ﾄﾓﾐ</t>
  </si>
  <si>
    <t>岩手県立大</t>
    <rPh sb="3" eb="4">
      <t>タ</t>
    </rPh>
    <phoneticPr fontId="3"/>
  </si>
  <si>
    <t>ｳｨﾝｽﾞﾚｼﾞｪﾝﾄﾞｸﾗﾌﾞ</t>
  </si>
  <si>
    <t>○○○○○○○○</t>
    <phoneticPr fontId="3"/>
  </si>
  <si>
    <t>⇒</t>
    <phoneticPr fontId="3"/>
  </si>
  <si>
    <t>２０１８　新規登録所属</t>
    <rPh sb="5" eb="7">
      <t>シンキ</t>
    </rPh>
    <rPh sb="7" eb="9">
      <t>トウロク</t>
    </rPh>
    <rPh sb="9" eb="11">
      <t>ショゾク</t>
    </rPh>
    <phoneticPr fontId="3"/>
  </si>
  <si>
    <t>4×１００</t>
    <phoneticPr fontId="3"/>
  </si>
  <si>
    <t>4×4００</t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</si>
  <si>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</si>
  <si>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</si>
  <si>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t>リレーﾃﾞｰﾀ形式（MATシステム）</t>
    <rPh sb="7" eb="9">
      <t>ケイシキ</t>
    </rPh>
    <phoneticPr fontId="3"/>
  </si>
  <si>
    <t>奥州衣川中</t>
  </si>
  <si>
    <t>高田第一中</t>
  </si>
  <si>
    <t>大槌学園中</t>
  </si>
  <si>
    <t>釜石東中</t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</si>
  <si>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</si>
  <si>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</si>
  <si>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</si>
  <si>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</si>
  <si>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</si>
  <si>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</si>
  <si>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＜例＞岩手県選手権申し込み(一般)・岩手陸協NO2</t>
    </r>
    <rPh sb="57" eb="59">
      <t>イッパン</t>
    </rPh>
    <phoneticPr fontId="3"/>
  </si>
  <si>
    <r>
      <rPr>
        <b/>
        <sz val="14"/>
        <rFont val="ＭＳ ゴシック"/>
        <family val="3"/>
        <charset val="128"/>
      </rPr>
      <t>岩手県選手権申し込み(一般)・所属名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＜例＞岩手県選手権申し込み(一般)・岩手陸協</t>
    </r>
    <rPh sb="0" eb="3">
      <t>イワテケン</t>
    </rPh>
    <rPh sb="3" eb="6">
      <t>センシュケン</t>
    </rPh>
    <rPh sb="6" eb="7">
      <t>モウ</t>
    </rPh>
    <rPh sb="8" eb="9">
      <t>コ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イッパン</t>
    </rPh>
    <rPh sb="48" eb="50">
      <t>イワテ</t>
    </rPh>
    <rPh sb="50" eb="51">
      <t>リク</t>
    </rPh>
    <rPh sb="51" eb="52">
      <t>キョウ</t>
    </rPh>
    <phoneticPr fontId="3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</si>
  <si>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3"/>
  </si>
  <si>
    <t>月　　日</t>
    <rPh sb="0" eb="1">
      <t>ガツ</t>
    </rPh>
    <rPh sb="3" eb="4">
      <t>ヒ</t>
    </rPh>
    <phoneticPr fontId="1"/>
  </si>
  <si>
    <t>埼玉大</t>
    <rPh sb="0" eb="2">
      <t>サイタマ</t>
    </rPh>
    <rPh sb="2" eb="3">
      <t>ダイ</t>
    </rPh>
    <phoneticPr fontId="3"/>
  </si>
  <si>
    <t>学習院大</t>
    <rPh sb="0" eb="3">
      <t>ガクシュウイン</t>
    </rPh>
    <rPh sb="3" eb="4">
      <t>ダイ</t>
    </rPh>
    <phoneticPr fontId="3"/>
  </si>
  <si>
    <t>同志社大</t>
    <rPh sb="0" eb="3">
      <t>ドウシシャ</t>
    </rPh>
    <rPh sb="3" eb="4">
      <t>ダイ</t>
    </rPh>
    <phoneticPr fontId="3"/>
  </si>
  <si>
    <t>国士館ｸﾗﾌﾞ</t>
    <rPh sb="0" eb="3">
      <t>コクシカン</t>
    </rPh>
    <phoneticPr fontId="3"/>
  </si>
  <si>
    <t>北教大函館</t>
  </si>
  <si>
    <t>ﾊﾞﾊﾞ ﾔｽﾅﾘ</t>
  </si>
  <si>
    <t>小久保　龍弥</t>
  </si>
  <si>
    <t>ｺｸﾎﾞ ﾘｭｳﾔ</t>
  </si>
  <si>
    <t>M1</t>
  </si>
  <si>
    <t>ｺﾊﾞｼ ｱﾗﾀ</t>
  </si>
  <si>
    <t>ｽｽｷﾞ ﾔｽﾋﾛ</t>
  </si>
  <si>
    <t>ﾔﾊｷﾞ ﾀﾂﾔ</t>
  </si>
  <si>
    <t>ﾐｳﾗ ﾅｵﾄ</t>
  </si>
  <si>
    <t>ｷﾀﾑﾗ ﾀﾞｲｺﾞ</t>
  </si>
  <si>
    <t>ｷﾘﾔﾏ ﾀｸﾔ</t>
  </si>
  <si>
    <t>ﾆｼﾔﾏ ﾀｶﾕｷ</t>
  </si>
  <si>
    <t>ﾇﾏｳﾁ ﾘｮｳｽｹ</t>
  </si>
  <si>
    <t>ｱﾍﾞ ｼｭｳｼﾞ</t>
  </si>
  <si>
    <t>ｲｼｲ ｹﾝｲﾁ</t>
  </si>
  <si>
    <t>ﾔﾏﾅｶ ﾉﾌﾞﾐﾁ</t>
  </si>
  <si>
    <t>M2</t>
  </si>
  <si>
    <t>ﾅｶﾞﾉ ｼﾉﾌﾞ</t>
  </si>
  <si>
    <t>ﾌｼﾞﾑﾗ ﾀﾀﾞｵ</t>
  </si>
  <si>
    <t>ｶｷｷ ｲｸﾄ</t>
  </si>
  <si>
    <t>ﾁﾀﾞ ﾕｳﾄ</t>
  </si>
  <si>
    <t>ｻﾉ ﾕｽﾞｷ</t>
  </si>
  <si>
    <t>ｲﾄｳ ﾀｲﾁ</t>
  </si>
  <si>
    <t>佐々木　聖和</t>
  </si>
  <si>
    <t>ｻｻｷ ｷﾖﾀｶ</t>
  </si>
  <si>
    <t>ｵﾊﾞﾗ ﾀｸﾐ</t>
  </si>
  <si>
    <t>ｸﾏｶﾞｲ ﾋﾛ</t>
  </si>
  <si>
    <t>ﾏﾂﾀﾞﾃ ﾕｳﾄ</t>
  </si>
  <si>
    <t>ｵﾊﾞﾗ ﾄﾓﾌﾐ</t>
  </si>
  <si>
    <t>ﾌｼﾞﾑﾗ ｼﾝﾔ</t>
  </si>
  <si>
    <t>ﾒﾄｷ ﾘｮｳ</t>
  </si>
  <si>
    <t>三浦　健太朗</t>
  </si>
  <si>
    <t>ﾐｳﾗ ｹﾝﾀﾛｳ</t>
  </si>
  <si>
    <t>ﾀｶﾊｼ ｹｲｺﾞ</t>
  </si>
  <si>
    <t>ｲﾅﾍﾞ ﾊﾔﾄ</t>
  </si>
  <si>
    <t>ﾏｻｷ ﾀｲｶﾞ</t>
  </si>
  <si>
    <t>ﾌｼﾞﾜﾗ ｹｲ</t>
  </si>
  <si>
    <t>ｻﾄｳ ｺｳﾀﾛｳ</t>
  </si>
  <si>
    <t>ｱｻｲ ﾘｮｳｶﾞ</t>
  </si>
  <si>
    <t>ｼｮｳｼﾞ ﾊｼﾞﾒ</t>
  </si>
  <si>
    <t>ﾔﾏﾀﾞ ﾀｸﾄ</t>
  </si>
  <si>
    <t>ｸﾄﾞｳ ｼﾞｭﾝﾍﾟｲ</t>
  </si>
  <si>
    <t>ｻｲﾄｳ ｺｳﾀﾞｲ</t>
  </si>
  <si>
    <t>ｲﾄｳ ﾐｷﾔ</t>
  </si>
  <si>
    <t>ｱｻﾏ ﾕｳﾀ</t>
  </si>
  <si>
    <t>梶山　あずさ</t>
  </si>
  <si>
    <t>ｶｼﾞﾔﾏ ｱｽﾞｻ</t>
  </si>
  <si>
    <t>ﾋﾗｶ ﾐﾎｺ</t>
  </si>
  <si>
    <t>ﾅｶﾑﾗ ﾐﾅ</t>
  </si>
  <si>
    <t>ｸﾛｲ ﾌﾐｶ</t>
  </si>
  <si>
    <t>松山大</t>
  </si>
  <si>
    <t>ｵｾﾞｷ ﾕｶ</t>
  </si>
  <si>
    <t>ｶｹﾊﾀ ﾐﾔﾋﾞ</t>
  </si>
  <si>
    <t>ｻﾜｻﾄ ｻﾂｷ</t>
  </si>
  <si>
    <t>福島県医大</t>
  </si>
  <si>
    <t>文教大</t>
  </si>
  <si>
    <t>ｶﾏﾀ ﾅﾅｺ</t>
  </si>
  <si>
    <t>ｼﾜ ﾏｽﾐ</t>
  </si>
  <si>
    <t>帝京大</t>
    <rPh sb="0" eb="2">
      <t>テイキョウ</t>
    </rPh>
    <rPh sb="2" eb="3">
      <t>ダイ</t>
    </rPh>
    <phoneticPr fontId="3"/>
  </si>
  <si>
    <t>松山大</t>
    <rPh sb="0" eb="2">
      <t>マツヤマ</t>
    </rPh>
    <rPh sb="2" eb="3">
      <t>ダイ</t>
    </rPh>
    <phoneticPr fontId="3"/>
  </si>
  <si>
    <t>　　　　　　　　　　　</t>
    <phoneticPr fontId="3"/>
  </si>
  <si>
    <t>ｱｻﾇﾏ ﾋﾛﾀｶ</t>
  </si>
  <si>
    <t>JA岩手県中央会</t>
  </si>
  <si>
    <t>岡田　雄太郎</t>
  </si>
  <si>
    <t>ｵｶﾀﾞ ﾕｳﾀﾛｳ</t>
  </si>
  <si>
    <t>ﾀｶﾊｼ ﾄｵﾙ</t>
  </si>
  <si>
    <t>ﾏﾂﾓﾄ ﾀｹｼ</t>
  </si>
  <si>
    <t>岩手医大陸上部</t>
  </si>
  <si>
    <t>ｳﾒﾂ ﾖｼﾅｵ</t>
  </si>
  <si>
    <t>ｵｵﾑﾗ ﾂﾖｼ</t>
  </si>
  <si>
    <t>柴田　あや子</t>
  </si>
  <si>
    <t>ｼﾊﾞﾀ ｱﾔｺ</t>
  </si>
  <si>
    <t>高橋　真喜子</t>
  </si>
  <si>
    <t>ﾀｶﾊｼ ﾏｷｺ</t>
  </si>
  <si>
    <t>能勢　恵里香</t>
  </si>
  <si>
    <t>ﾉｾ ｴﾘｶ</t>
  </si>
  <si>
    <t>山下　紗杏子</t>
  </si>
  <si>
    <t>ﾔﾏｼﾀ ｻｱｺ</t>
  </si>
  <si>
    <t>山田　理紗子</t>
  </si>
  <si>
    <t>ﾔﾏﾀﾞ ﾘｻｺ</t>
  </si>
  <si>
    <t xml:space="preserve">     男子4×100MR</t>
    <rPh sb="5" eb="7">
      <t>ダンシ</t>
    </rPh>
    <phoneticPr fontId="7"/>
  </si>
  <si>
    <t>a</t>
    <phoneticPr fontId="1"/>
  </si>
  <si>
    <r>
      <rPr>
        <b/>
        <sz val="14"/>
        <color rgb="FFFF0000"/>
        <rFont val="MS UI Gothic"/>
        <family val="3"/>
        <charset val="128"/>
      </rPr>
      <t>※</t>
    </r>
    <r>
      <rPr>
        <b/>
        <sz val="14"/>
        <color rgb="FFFF0000"/>
        <rFont val="平成明朝"/>
        <family val="3"/>
        <charset val="128"/>
      </rPr>
      <t>リレーのみ</t>
    </r>
    <r>
      <rPr>
        <b/>
        <sz val="14"/>
        <color rgb="FF0000FF"/>
        <rFont val="平成明朝"/>
        <family val="3"/>
        <charset val="128"/>
      </rPr>
      <t>の出場者</t>
    </r>
    <r>
      <rPr>
        <b/>
        <sz val="14"/>
        <color rgb="FF3333FF"/>
        <rFont val="ＭＳ ゴシック"/>
        <family val="3"/>
        <charset val="128"/>
      </rPr>
      <t>も</t>
    </r>
    <r>
      <rPr>
        <b/>
        <sz val="14"/>
        <color rgb="FFFF0000"/>
        <rFont val="平成明朝"/>
        <family val="3"/>
        <charset val="128"/>
      </rPr>
      <t>必ず入力</t>
    </r>
    <r>
      <rPr>
        <b/>
        <sz val="14"/>
        <color rgb="FF3333FF"/>
        <rFont val="平成明朝"/>
        <family val="3"/>
        <charset val="128"/>
      </rPr>
      <t>して下さい</t>
    </r>
    <r>
      <rPr>
        <b/>
        <sz val="14"/>
        <color rgb="FF3333FF"/>
        <rFont val="MS UI Gothic"/>
        <family val="3"/>
        <charset val="128"/>
      </rPr>
      <t>、</t>
    </r>
    <r>
      <rPr>
        <b/>
        <sz val="14"/>
        <color rgb="FF0000FF"/>
        <rFont val="MS UI Gothic"/>
        <family val="3"/>
        <charset val="128"/>
      </rPr>
      <t>但し</t>
    </r>
    <r>
      <rPr>
        <b/>
        <sz val="14"/>
        <color rgb="FF0000FF"/>
        <rFont val="平成明朝"/>
        <family val="3"/>
        <charset val="128"/>
      </rPr>
      <t>種目</t>
    </r>
    <r>
      <rPr>
        <b/>
        <sz val="14"/>
        <color rgb="FF0000FF"/>
        <rFont val="MS UI Gothic"/>
        <family val="3"/>
        <charset val="128"/>
      </rPr>
      <t>蘭は</t>
    </r>
    <r>
      <rPr>
        <b/>
        <sz val="14"/>
        <color rgb="FFFF0000"/>
        <rFont val="平成明朝"/>
        <family val="3"/>
        <charset val="128"/>
      </rPr>
      <t>空欄</t>
    </r>
    <r>
      <rPr>
        <b/>
        <sz val="14"/>
        <color rgb="FF0000FF"/>
        <rFont val="MS UI Gothic"/>
        <family val="3"/>
        <charset val="128"/>
      </rPr>
      <t>のこと</t>
    </r>
    <rPh sb="7" eb="10">
      <t>シュツジョウシャ</t>
    </rPh>
    <rPh sb="11" eb="12">
      <t>カナラ</t>
    </rPh>
    <rPh sb="13" eb="15">
      <t>ニュウリョク</t>
    </rPh>
    <rPh sb="17" eb="18">
      <t>クダ</t>
    </rPh>
    <rPh sb="21" eb="22">
      <t>タダ</t>
    </rPh>
    <rPh sb="23" eb="25">
      <t>シュモク</t>
    </rPh>
    <rPh sb="25" eb="26">
      <t>ラン</t>
    </rPh>
    <rPh sb="27" eb="29">
      <t>クウラン</t>
    </rPh>
    <phoneticPr fontId="3"/>
  </si>
  <si>
    <t>種　別(3)</t>
    <rPh sb="0" eb="1">
      <t>シュ</t>
    </rPh>
    <rPh sb="2" eb="3">
      <t>ベツ</t>
    </rPh>
    <phoneticPr fontId="1"/>
  </si>
  <si>
    <t>種　　目(3)</t>
    <rPh sb="0" eb="1">
      <t>シュ</t>
    </rPh>
    <rPh sb="3" eb="4">
      <t>メ</t>
    </rPh>
    <phoneticPr fontId="1"/>
  </si>
  <si>
    <t>記　録(3)</t>
    <rPh sb="0" eb="1">
      <t>キ</t>
    </rPh>
    <rPh sb="2" eb="3">
      <t>ロク</t>
    </rPh>
    <phoneticPr fontId="1"/>
  </si>
  <si>
    <t>種別　（　MAT  ）</t>
    <rPh sb="0" eb="2">
      <t>シュベツ</t>
    </rPh>
    <phoneticPr fontId="3"/>
  </si>
  <si>
    <t>一部選手権女子</t>
    <rPh sb="0" eb="1">
      <t>イチ</t>
    </rPh>
    <rPh sb="1" eb="2">
      <t>ブ</t>
    </rPh>
    <rPh sb="2" eb="5">
      <t>センシュケン</t>
    </rPh>
    <rPh sb="5" eb="7">
      <t>ジョシ</t>
    </rPh>
    <phoneticPr fontId="3"/>
  </si>
  <si>
    <t>04</t>
    <phoneticPr fontId="3"/>
  </si>
  <si>
    <t>種　　　　目(MAT)</t>
    <rPh sb="0" eb="1">
      <t>シュ</t>
    </rPh>
    <rPh sb="5" eb="6">
      <t>メ</t>
    </rPh>
    <phoneticPr fontId="3"/>
  </si>
  <si>
    <t>010</t>
    <phoneticPr fontId="7"/>
  </si>
  <si>
    <t>１１０ｍＨ(1.067m)</t>
    <phoneticPr fontId="4"/>
  </si>
  <si>
    <t>034</t>
    <phoneticPr fontId="3"/>
  </si>
  <si>
    <t>１１０ｍＪＨ(0.991m)</t>
    <phoneticPr fontId="3"/>
  </si>
  <si>
    <t>４００ｍＨ(0.914m)</t>
    <phoneticPr fontId="3"/>
  </si>
  <si>
    <t>３０００ｍＳＣ</t>
  </si>
  <si>
    <t>一般砲丸投(7.260kg)</t>
    <rPh sb="0" eb="2">
      <t>イッパン</t>
    </rPh>
    <phoneticPr fontId="3"/>
  </si>
  <si>
    <t>高校砲丸投(6.000kg)</t>
    <phoneticPr fontId="3"/>
  </si>
  <si>
    <t>082</t>
    <phoneticPr fontId="3"/>
  </si>
  <si>
    <t>砲丸投(5.000kg)</t>
    <phoneticPr fontId="3"/>
  </si>
  <si>
    <t>一般円盤投(2.000kg)</t>
    <rPh sb="0" eb="2">
      <t>イッパン</t>
    </rPh>
    <phoneticPr fontId="3"/>
  </si>
  <si>
    <t>高校円盤投(1.750kg)</t>
    <phoneticPr fontId="3"/>
  </si>
  <si>
    <t>087</t>
    <phoneticPr fontId="3"/>
  </si>
  <si>
    <t>一般ハンマー投(7.260kg)</t>
    <rPh sb="0" eb="2">
      <t>イッパン</t>
    </rPh>
    <phoneticPr fontId="3"/>
  </si>
  <si>
    <t>089</t>
    <phoneticPr fontId="3"/>
  </si>
  <si>
    <t>高校ハンマー投(6.000kg)</t>
    <phoneticPr fontId="3"/>
  </si>
  <si>
    <t>092</t>
    <phoneticPr fontId="7"/>
  </si>
  <si>
    <t>046</t>
    <phoneticPr fontId="3"/>
  </si>
  <si>
    <t>052</t>
    <phoneticPr fontId="3"/>
  </si>
  <si>
    <t>ハンマー投(4.000kg)</t>
  </si>
  <si>
    <t>やり投(600g)</t>
  </si>
  <si>
    <t xml:space="preserve">  　その他 不明な点もありましたら連絡下さい</t>
    <rPh sb="5" eb="6">
      <t>タ</t>
    </rPh>
    <rPh sb="7" eb="9">
      <t>フメイ</t>
    </rPh>
    <rPh sb="10" eb="11">
      <t>テン</t>
    </rPh>
    <rPh sb="18" eb="20">
      <t>レンラク</t>
    </rPh>
    <rPh sb="20" eb="21">
      <t>クダ</t>
    </rPh>
    <phoneticPr fontId="1"/>
  </si>
  <si>
    <t>一般・大学生版</t>
    <rPh sb="0" eb="2">
      <t>イッパン</t>
    </rPh>
    <rPh sb="3" eb="6">
      <t>ダイガクセイ</t>
    </rPh>
    <rPh sb="6" eb="7">
      <t>バン</t>
    </rPh>
    <phoneticPr fontId="1"/>
  </si>
  <si>
    <r>
      <rPr>
        <b/>
        <sz val="18"/>
        <color rgb="FF0000FF"/>
        <rFont val="ＭＳ 明朝"/>
        <family val="1"/>
        <charset val="128"/>
      </rPr>
      <t xml:space="preserve">2019 岩手県選手権 </t>
    </r>
    <r>
      <rPr>
        <b/>
        <sz val="18"/>
        <rFont val="ＭＳ 明朝"/>
        <family val="1"/>
        <charset val="128"/>
      </rPr>
      <t>エントリーシート　</t>
    </r>
    <rPh sb="5" eb="8">
      <t>イワテケン</t>
    </rPh>
    <rPh sb="8" eb="11">
      <t>センシュケン</t>
    </rPh>
    <phoneticPr fontId="1"/>
  </si>
  <si>
    <r>
      <rPr>
        <b/>
        <sz val="14"/>
        <color rgb="FFFF0000"/>
        <rFont val="ＭＳ ゴシック"/>
        <family val="3"/>
        <charset val="128"/>
      </rPr>
      <t>※</t>
    </r>
    <r>
      <rPr>
        <b/>
        <sz val="14"/>
        <color rgb="FF0000FF"/>
        <rFont val="ＭＳ ゴシック"/>
        <family val="3"/>
        <charset val="128"/>
      </rPr>
      <t>種目(1),(2)は選択入力です。他からの</t>
    </r>
    <r>
      <rPr>
        <b/>
        <sz val="14"/>
        <color rgb="FFFF0000"/>
        <rFont val="ＭＳ ゴシック"/>
        <family val="3"/>
        <charset val="128"/>
      </rPr>
      <t>コピー貼り付けは絶対しない</t>
    </r>
    <r>
      <rPr>
        <b/>
        <sz val="14"/>
        <color rgb="FF0000FF"/>
        <rFont val="ＭＳ ゴシック"/>
        <family val="3"/>
        <charset val="128"/>
      </rPr>
      <t>こと</t>
    </r>
    <rPh sb="1" eb="3">
      <t>シュモク</t>
    </rPh>
    <rPh sb="11" eb="13">
      <t>センタク</t>
    </rPh>
    <rPh sb="13" eb="15">
      <t>ニュウリョク</t>
    </rPh>
    <rPh sb="18" eb="19">
      <t>タ</t>
    </rPh>
    <rPh sb="25" eb="26">
      <t>ハ</t>
    </rPh>
    <rPh sb="27" eb="28">
      <t>ツ</t>
    </rPh>
    <rPh sb="30" eb="32">
      <t>ゼッタイ</t>
    </rPh>
    <phoneticPr fontId="3"/>
  </si>
  <si>
    <r>
      <rPr>
        <b/>
        <sz val="16"/>
        <color rgb="FFFF0000"/>
        <rFont val="ＭＳ ゴシック"/>
        <family val="3"/>
        <charset val="128"/>
      </rPr>
      <t>登録者</t>
    </r>
    <r>
      <rPr>
        <b/>
        <sz val="16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</si>
  <si>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r>
      <rPr>
        <b/>
        <sz val="12"/>
        <color rgb="FF3333FF"/>
        <rFont val="Yu Gothic"/>
        <family val="3"/>
        <charset val="128"/>
      </rPr>
      <t>但し、</t>
    </r>
    <r>
      <rPr>
        <b/>
        <sz val="12"/>
        <color rgb="FFFF0000"/>
        <rFont val="平成明朝"/>
        <family val="3"/>
        <charset val="128"/>
      </rPr>
      <t xml:space="preserve"> </t>
    </r>
    <r>
      <rPr>
        <b/>
        <sz val="12"/>
        <color rgb="FF0000FF"/>
        <rFont val="平成明朝"/>
        <family val="3"/>
        <charset val="128"/>
      </rPr>
      <t xml:space="preserve">登録申請中により  </t>
    </r>
    <r>
      <rPr>
        <b/>
        <sz val="12"/>
        <color rgb="FFFF0000"/>
        <rFont val="平成明朝"/>
        <family val="3"/>
        <charset val="128"/>
      </rPr>
      <t>登録ナンバーが判明していない</t>
    </r>
    <r>
      <rPr>
        <b/>
        <sz val="12"/>
        <color rgb="FF0000FF"/>
        <rFont val="平成明朝"/>
        <family val="3"/>
        <charset val="128"/>
      </rPr>
      <t>場合、あるいは</t>
    </r>
    <rPh sb="0" eb="1">
      <t>タダ</t>
    </rPh>
    <rPh sb="4" eb="6">
      <t>トウロク</t>
    </rPh>
    <rPh sb="6" eb="9">
      <t>シンセイチュウ</t>
    </rPh>
    <rPh sb="14" eb="16">
      <t>トウロク</t>
    </rPh>
    <rPh sb="21" eb="23">
      <t>ハンメイ</t>
    </rPh>
    <rPh sb="28" eb="30">
      <t>バアイ</t>
    </rPh>
    <phoneticPr fontId="3"/>
  </si>
  <si>
    <r>
      <rPr>
        <b/>
        <sz val="12"/>
        <color rgb="FFFF0000"/>
        <rFont val="ＤＦ特太ゴシック体"/>
        <family val="3"/>
        <charset val="128"/>
      </rPr>
      <t xml:space="preserve"> ※　</t>
    </r>
    <r>
      <rPr>
        <b/>
        <sz val="12"/>
        <rFont val="ＤＦ特太ゴシック体"/>
        <family val="3"/>
        <charset val="128"/>
      </rPr>
      <t>行を選択してのクリアや，</t>
    </r>
    <rPh sb="3" eb="4">
      <t>ギョウ</t>
    </rPh>
    <rPh sb="5" eb="7">
      <t>センタク</t>
    </rPh>
    <phoneticPr fontId="3"/>
  </si>
  <si>
    <r>
      <rPr>
        <b/>
        <sz val="11"/>
        <color rgb="FFFF0000"/>
        <rFont val="ＭＳ ゴシック"/>
        <family val="3"/>
        <charset val="128"/>
      </rPr>
      <t>※ 通信欄</t>
    </r>
    <r>
      <rPr>
        <b/>
        <sz val="11"/>
        <color rgb="FF0000FF"/>
        <rFont val="ＭＳ ゴシック"/>
        <family val="3"/>
        <charset val="128"/>
      </rPr>
      <t xml:space="preserve"> </t>
    </r>
    <r>
      <rPr>
        <b/>
        <sz val="11"/>
        <rFont val="ＭＳ ゴシック"/>
        <family val="3"/>
        <charset val="128"/>
      </rPr>
      <t>は　</t>
    </r>
    <r>
      <rPr>
        <b/>
        <sz val="11"/>
        <color rgb="FF0000FF"/>
        <rFont val="ＭＳ ゴシック"/>
        <family val="3"/>
        <charset val="128"/>
      </rPr>
      <t>男子入力欄</t>
    </r>
    <r>
      <rPr>
        <b/>
        <sz val="11"/>
        <rFont val="ＭＳ ゴシック"/>
        <family val="3"/>
        <charset val="128"/>
      </rPr>
      <t>の下にあります</t>
    </r>
    <rPh sb="2" eb="5">
      <t>ツウシンラン</t>
    </rPh>
    <rPh sb="8" eb="10">
      <t>ダンシ</t>
    </rPh>
    <rPh sb="10" eb="12">
      <t>ニュウリョク</t>
    </rPh>
    <rPh sb="12" eb="13">
      <t>ラン</t>
    </rPh>
    <rPh sb="14" eb="15">
      <t>シタ</t>
    </rPh>
    <phoneticPr fontId="1"/>
  </si>
  <si>
    <t>083</t>
    <phoneticPr fontId="3"/>
  </si>
  <si>
    <t>090</t>
    <phoneticPr fontId="3"/>
  </si>
  <si>
    <t>多田　　雅美</t>
  </si>
  <si>
    <t>ﾀﾀﾞ ﾏｻﾐ</t>
  </si>
  <si>
    <t>佐藤　　稜汰</t>
  </si>
  <si>
    <t>ｻﾄｳ ﾘｮｳﾀ</t>
  </si>
  <si>
    <t>佐藤　　祐次</t>
  </si>
  <si>
    <t>伊藤　　　治</t>
  </si>
  <si>
    <t>伊藤　　　啓</t>
  </si>
  <si>
    <t>上平　　博之</t>
  </si>
  <si>
    <t>阿部　　修二</t>
  </si>
  <si>
    <t>馬場　　博文</t>
  </si>
  <si>
    <t>福本　　泰宏</t>
  </si>
  <si>
    <t>ﾌｸﾓﾄ ﾔｽﾋﾛ</t>
  </si>
  <si>
    <t>岩崎　　一郎</t>
  </si>
  <si>
    <t>ｲﾜｻｷ ｲﾁﾛｳ</t>
  </si>
  <si>
    <t>溝江　　海輝</t>
  </si>
  <si>
    <t>ﾐｿﾞｴ ｶｲｷ</t>
  </si>
  <si>
    <t>畑山　　直輝</t>
  </si>
  <si>
    <t>磯野　　達也</t>
  </si>
  <si>
    <t>永見　　大河</t>
  </si>
  <si>
    <t>ﾅｶﾞﾐ ﾀｲｶﾞ</t>
  </si>
  <si>
    <t>倉本　　蛍士</t>
  </si>
  <si>
    <t>阿部　　将勝</t>
  </si>
  <si>
    <t>杉浦　　浩司</t>
  </si>
  <si>
    <t>菊池　　秀哉</t>
  </si>
  <si>
    <t>運萬　　宏光</t>
  </si>
  <si>
    <t>角掛　　洋一</t>
  </si>
  <si>
    <t>ﾂﾉｶｹ ﾖｳｲﾁ</t>
  </si>
  <si>
    <t>一ノ澤　哲郎</t>
  </si>
  <si>
    <t>ｲﾁﾉｻﾜ ﾃﾂﾛｳ</t>
  </si>
  <si>
    <t>太田代　孝昭</t>
  </si>
  <si>
    <t>ｵｵﾀｼﾛ ﾀｶｱｷ</t>
  </si>
  <si>
    <t>小林　　　央</t>
  </si>
  <si>
    <t>ｺﾊﾞﾔｼ ﾅｶﾊﾞ</t>
  </si>
  <si>
    <t>宮崎　　　伸</t>
  </si>
  <si>
    <t>ﾐﾔｻﾞｷ ｼﾝ</t>
  </si>
  <si>
    <t>山影　　智美</t>
  </si>
  <si>
    <t>伊藤　　修人</t>
  </si>
  <si>
    <t>ｲﾄｳ ｼｭｳﾄ</t>
  </si>
  <si>
    <t>因幡　　祐真</t>
  </si>
  <si>
    <t>大澤　　太一</t>
  </si>
  <si>
    <t>ｵｵｻﾜ ﾀｲﾁ</t>
  </si>
  <si>
    <t>女供　　雄太</t>
  </si>
  <si>
    <t>ｵﾝﾅﾄﾓ ﾕｳﾀ</t>
  </si>
  <si>
    <t>佐藤　　綾人</t>
  </si>
  <si>
    <t>鈴木　　健司</t>
  </si>
  <si>
    <t>高橋　　竜馬</t>
  </si>
  <si>
    <t>千葉　　湧喜</t>
  </si>
  <si>
    <t>西舘　　光樹</t>
  </si>
  <si>
    <t>ﾆｼﾀﾞﾃ ｺｳｷ</t>
  </si>
  <si>
    <t>柳澤　　　竣</t>
  </si>
  <si>
    <t>ﾔﾅｷﾞｻﾜ ｼｭﾝ</t>
  </si>
  <si>
    <t>関口　　綾</t>
  </si>
  <si>
    <t>ｾｷｸﾞﾁ ﾘｮｳ</t>
  </si>
  <si>
    <t>中塚　　英慈</t>
  </si>
  <si>
    <t>ﾅｶﾂｶ ｴｲｼﾞ</t>
  </si>
  <si>
    <t>三浦　　哲史</t>
  </si>
  <si>
    <t>ﾐｳﾗ ｻﾄｼ</t>
  </si>
  <si>
    <t>三浦　　智裕</t>
  </si>
  <si>
    <t>ﾐｳﾗ ﾄﾓﾋﾛ</t>
  </si>
  <si>
    <t>三塚　　　崇</t>
  </si>
  <si>
    <t>山舘　　湧真</t>
  </si>
  <si>
    <t>永山　　史郎</t>
  </si>
  <si>
    <t>松本　　広毅</t>
  </si>
  <si>
    <t>浅沼　　央琢</t>
  </si>
  <si>
    <t>高橋　　　徹</t>
  </si>
  <si>
    <t>松本　　雄士</t>
  </si>
  <si>
    <t>及川　　翔太</t>
  </si>
  <si>
    <t>千田　　忠芳</t>
  </si>
  <si>
    <t>伊藤　　慎二</t>
  </si>
  <si>
    <t>ｲﾄｳ ｼﾝｼﾞ</t>
  </si>
  <si>
    <t>小林　　　淳</t>
  </si>
  <si>
    <t>ｺﾊﾞﾔｼ ｼﾞｭﾝ</t>
  </si>
  <si>
    <t>藤嶋　　　洸</t>
  </si>
  <si>
    <t>藤村　　正男</t>
  </si>
  <si>
    <t>渡部　　　宏</t>
  </si>
  <si>
    <t>ﾜﾀﾍﾞ ﾋﾛｼ</t>
  </si>
  <si>
    <t>中軽米　泰地</t>
  </si>
  <si>
    <t>ﾅｶｶﾙﾏｲ ﾀｲﾁ</t>
  </si>
  <si>
    <t>高橋　　恭平</t>
  </si>
  <si>
    <t>ﾀｶﾊｼ ｷｮｳﾍｲ</t>
  </si>
  <si>
    <t>阿部　　亘宏</t>
  </si>
  <si>
    <t>上野　　正太</t>
  </si>
  <si>
    <t>ｳﾜﾉ ｼｮｳﾀ</t>
  </si>
  <si>
    <t>遠藤　　真希</t>
  </si>
  <si>
    <t>長田　　喜雄</t>
  </si>
  <si>
    <t>鎌田　翔太郎</t>
  </si>
  <si>
    <t>ｶﾏﾀ ｼｮｳﾀﾛｳ</t>
  </si>
  <si>
    <t>後藤　　大輔</t>
  </si>
  <si>
    <t>佐藤　　賢志</t>
  </si>
  <si>
    <t>佐藤　　祐太</t>
  </si>
  <si>
    <t>滝田　　　整</t>
  </si>
  <si>
    <t>蒔苗　　元輝</t>
  </si>
  <si>
    <t>ﾏｶﾅｴ ﾓﾄｷ</t>
  </si>
  <si>
    <t>熊谷　　航</t>
  </si>
  <si>
    <t>倉内　　泰彦</t>
  </si>
  <si>
    <t>ｸﾗｳﾁ ﾔｽﾋｺ</t>
  </si>
  <si>
    <t>佐々木　雅頌</t>
  </si>
  <si>
    <t>ｻｻｷ ﾏｻﾉﾌﾞ</t>
  </si>
  <si>
    <t>橘　　　大輔</t>
  </si>
  <si>
    <t>ﾀﾁﾊﾞﾅ ﾀﾞｲｽｹ</t>
  </si>
  <si>
    <t>糠森　　邦寛</t>
  </si>
  <si>
    <t>松田　　　学</t>
  </si>
  <si>
    <t>齋藤　　重貴</t>
  </si>
  <si>
    <t>照井　　政義</t>
  </si>
  <si>
    <t>ﾃﾙｲ ﾏｻﾖｼ</t>
  </si>
  <si>
    <t>髙橋　　翔</t>
  </si>
  <si>
    <t>上山　　誠</t>
  </si>
  <si>
    <t>ｵｵｶﾜﾗ ｴｲｲﾁ</t>
  </si>
  <si>
    <t>圓谷　　幸史</t>
  </si>
  <si>
    <t>板橋　　哲史</t>
  </si>
  <si>
    <t>ｲﾀﾊﾞｼ ﾃﾂｼ</t>
  </si>
  <si>
    <t>小野　　大輔</t>
  </si>
  <si>
    <t>猪俣　　広志</t>
  </si>
  <si>
    <t>大森　　亮平</t>
  </si>
  <si>
    <t>齊藤　　創也</t>
  </si>
  <si>
    <t>ｻｲﾄｳ ｿｳﾔ</t>
  </si>
  <si>
    <t>畠山　　正昭</t>
  </si>
  <si>
    <t>ｲｴｺ ﾀｹｼ</t>
  </si>
  <si>
    <t>西村　　康人</t>
  </si>
  <si>
    <t>ﾆｼﾑﾗ ﾔｽﾋﾄ</t>
  </si>
  <si>
    <t>西　　　紘史</t>
  </si>
  <si>
    <t>菊池　　和典</t>
  </si>
  <si>
    <t>ｷｸﾁ ｶｽﾞﾉﾘ</t>
  </si>
  <si>
    <t>菊池　　憲一</t>
  </si>
  <si>
    <t>佐藤　　栄光</t>
  </si>
  <si>
    <t>佐藤　　幸治</t>
  </si>
  <si>
    <t>ｻﾄｳ ｺｳｼﾞ</t>
  </si>
  <si>
    <t>佐藤　　弘和</t>
  </si>
  <si>
    <t>佐藤　　正樹</t>
  </si>
  <si>
    <t>伊藤　　貫慈</t>
  </si>
  <si>
    <t>ｲﾄｳ ｶﾝｼﾞ</t>
  </si>
  <si>
    <t>西條　　良樹</t>
  </si>
  <si>
    <t>ｻｲｼﾞｮｳ ﾖｼｷ</t>
  </si>
  <si>
    <t>佐藤　　潤孝</t>
  </si>
  <si>
    <t>畑　　俊輔</t>
  </si>
  <si>
    <t>村上　　正</t>
  </si>
  <si>
    <t>伊藤　　幸大</t>
  </si>
  <si>
    <t>大谷　　宗平</t>
  </si>
  <si>
    <t>佐々木　　健人</t>
  </si>
  <si>
    <t>ｻｻｷ ｹﾝﾄ</t>
  </si>
  <si>
    <t>佐藤　　優哉</t>
  </si>
  <si>
    <t>ｻﾄｳ ﾕｳﾔ</t>
  </si>
  <si>
    <t>武田　　真治</t>
  </si>
  <si>
    <t>堀井　　秀明</t>
  </si>
  <si>
    <t>松本　　徹</t>
  </si>
  <si>
    <t>ﾏﾂﾓﾄ ﾄｵﾙ</t>
  </si>
  <si>
    <t>山崎　　敏夫</t>
  </si>
  <si>
    <t>ﾔﾏｻﾞｷ ﾄｼｵ</t>
  </si>
  <si>
    <t>伊藤　　大泰</t>
  </si>
  <si>
    <t>佐々木　勝利</t>
  </si>
  <si>
    <t>ｻｻｷ ｶﾂﾄｼ</t>
  </si>
  <si>
    <t>三浦　　頌太</t>
  </si>
  <si>
    <t>ﾐｳﾗ ｼｮｳﾀ</t>
  </si>
  <si>
    <t>小坂　　義之</t>
  </si>
  <si>
    <t>ｺｻｶ ﾖｼﾕｷ</t>
  </si>
  <si>
    <t>アイシン東北</t>
  </si>
  <si>
    <t>秋山　　燿佑</t>
  </si>
  <si>
    <t>石橋　　　健</t>
  </si>
  <si>
    <t>百鳥　　将太</t>
  </si>
  <si>
    <t>ﾓﾓﾄﾘ ｼｮｳﾀ</t>
  </si>
  <si>
    <t>舘市　　　駿</t>
  </si>
  <si>
    <t>中道　　智哉</t>
  </si>
  <si>
    <t>源田　　大成</t>
  </si>
  <si>
    <t>金今　　裕樹</t>
  </si>
  <si>
    <t>高橋　　大地</t>
  </si>
  <si>
    <t>石井　　大暉</t>
  </si>
  <si>
    <t>ｲｼｲ ﾀﾞｲｷ</t>
  </si>
  <si>
    <t>岩手高射</t>
  </si>
  <si>
    <t>今里　　拓斗</t>
  </si>
  <si>
    <t>ｲﾏｻﾞﾄ ﾀｸﾄ</t>
  </si>
  <si>
    <t>小野寺　　健</t>
  </si>
  <si>
    <t>ｵﾉﾃﾞﾗ ｹﾝ</t>
  </si>
  <si>
    <t>小原　　　黎</t>
  </si>
  <si>
    <t>ｵﾊﾞﾗ ﾚｲ</t>
  </si>
  <si>
    <t>鎌田　　一輝</t>
  </si>
  <si>
    <t>ｶﾏﾀ ｶｽﾞｷ</t>
  </si>
  <si>
    <t>菊池　　晃一</t>
  </si>
  <si>
    <t>ｷｸﾁ ｺｳｲﾁ</t>
  </si>
  <si>
    <t>小林　　篤史</t>
  </si>
  <si>
    <t>ｺﾊﾞﾔｼ ｱﾂｼ</t>
  </si>
  <si>
    <t>千葉　　　譲</t>
  </si>
  <si>
    <t>ﾁﾊﾞ ｼｮｳ</t>
  </si>
  <si>
    <t>渡邉　　健太</t>
  </si>
  <si>
    <t>ﾜﾀﾅﾍﾞ ｹﾝﾀ</t>
  </si>
  <si>
    <t>小川　　壮聖</t>
  </si>
  <si>
    <t>梅津　　徳朴</t>
  </si>
  <si>
    <t>大村　　　毅</t>
  </si>
  <si>
    <t>佐々木　　淳</t>
  </si>
  <si>
    <t>三澤　　　望</t>
  </si>
  <si>
    <t>小原　　将貴</t>
  </si>
  <si>
    <t>菅野　　　新</t>
  </si>
  <si>
    <t>木野　　　渉</t>
  </si>
  <si>
    <t>工藤　　　暁</t>
  </si>
  <si>
    <t>高鷹　　健佑</t>
  </si>
  <si>
    <t>佐藤　　大輝</t>
  </si>
  <si>
    <t>千葉　　貴明</t>
  </si>
  <si>
    <t>杉山　　里空</t>
  </si>
  <si>
    <t>小松　龍之介</t>
  </si>
  <si>
    <t>ｺﾏﾂ ﾘｭｳﾉｽｹ</t>
  </si>
  <si>
    <t>加藤　　　修</t>
  </si>
  <si>
    <t>髙橋　　貴之</t>
  </si>
  <si>
    <t>三宅　　　怜</t>
  </si>
  <si>
    <t>武田　　敏弘</t>
  </si>
  <si>
    <t>ﾀｹﾀﾞ ﾄｼﾋﾛ</t>
  </si>
  <si>
    <t>吉田　　陵司</t>
  </si>
  <si>
    <t>熊谷　　勝文</t>
  </si>
  <si>
    <t>澤藤　　拓野</t>
  </si>
  <si>
    <t>ｻﾜﾌｼﾞ ﾀｸﾔ</t>
  </si>
  <si>
    <t>樋口　　照彦</t>
  </si>
  <si>
    <t>ﾋｸﾞﾁ ﾃﾙﾋｺ</t>
  </si>
  <si>
    <t>藤代　　竣介</t>
  </si>
  <si>
    <t>布谷　　　基</t>
  </si>
  <si>
    <t>北村　　大吾</t>
  </si>
  <si>
    <t>戸巻　　　純</t>
  </si>
  <si>
    <t>ﾄﾏｷ ｼﾞｭﾝ</t>
  </si>
  <si>
    <t>三浦　　海都</t>
  </si>
  <si>
    <t>ﾐｳﾗ ｶｲﾄ</t>
  </si>
  <si>
    <t>佐々木　康明</t>
  </si>
  <si>
    <t>ｻｻｷ ﾔｽｱｷ</t>
  </si>
  <si>
    <t>山﨑　　浩行</t>
  </si>
  <si>
    <t>ﾔﾏｻﾞｷ ﾋﾛﾕｷ</t>
  </si>
  <si>
    <t>菅野　　大作</t>
  </si>
  <si>
    <t>ｶﾝﾉ ﾀﾞｲｻｸ</t>
  </si>
  <si>
    <t>佐藤　　　繁</t>
  </si>
  <si>
    <t>由利　　　保</t>
  </si>
  <si>
    <t>伊藤　　　淳</t>
  </si>
  <si>
    <t>及川　　公章</t>
  </si>
  <si>
    <t>浅利　　勇輝</t>
  </si>
  <si>
    <t>ｱｻﾘ ﾕｳｷ</t>
  </si>
  <si>
    <t>佐々木　昂太</t>
  </si>
  <si>
    <t>ｻｻｷ ｺｳﾀ</t>
  </si>
  <si>
    <t>昆　　　直樹</t>
  </si>
  <si>
    <t>細川　　耕希</t>
  </si>
  <si>
    <t>増田　悠太郎</t>
  </si>
  <si>
    <t>ﾏｽﾀﾞ ﾕｳﾀﾛｳ</t>
  </si>
  <si>
    <t>熊谷　　比呂</t>
  </si>
  <si>
    <t>堀川　　航貴</t>
  </si>
  <si>
    <t>ﾎﾘｶﾜ ｶｽﾞｷ</t>
  </si>
  <si>
    <t>三浦　　直人</t>
  </si>
  <si>
    <t>石井　　健一</t>
  </si>
  <si>
    <t>久保田　　剛</t>
  </si>
  <si>
    <t>佐々木　　健一</t>
  </si>
  <si>
    <t>中舘　　敏弥</t>
  </si>
  <si>
    <t>ﾅｶﾀﾞﾃ ﾄｼﾐ</t>
  </si>
  <si>
    <t>三浦　　紀有</t>
  </si>
  <si>
    <t>ﾐｳﾗ ﾉﾘｱﾘ</t>
  </si>
  <si>
    <t>菊池　　大</t>
  </si>
  <si>
    <t>山中　　信路</t>
  </si>
  <si>
    <t>岩間　　　翼</t>
  </si>
  <si>
    <t>ｲﾜﾏ ﾂﾊﾞｻ</t>
  </si>
  <si>
    <t>富山　　聖也</t>
  </si>
  <si>
    <t>ﾄﾐﾔﾏ ｾｲﾔ</t>
  </si>
  <si>
    <t>長山　　健一</t>
  </si>
  <si>
    <t>ﾅｶﾞﾔﾏ ｹﾝｲﾁ</t>
  </si>
  <si>
    <t>上川原　　伸</t>
  </si>
  <si>
    <t>ｶﾐｶﾜﾗ ｼﾝ</t>
  </si>
  <si>
    <t>斉藤　　達也</t>
  </si>
  <si>
    <t>佐々木雄太郎</t>
  </si>
  <si>
    <t>髙橋　　拓実</t>
  </si>
  <si>
    <t>三田　　啓介</t>
  </si>
  <si>
    <t>山田　　　毅</t>
  </si>
  <si>
    <t>熊谷　　　諒</t>
  </si>
  <si>
    <t>佐々木　　拓也</t>
  </si>
  <si>
    <t>ｻｻｷ ﾀｸﾔ</t>
  </si>
  <si>
    <t>板橋　　賢吾</t>
  </si>
  <si>
    <t>ｲﾀﾊﾞｼ ｹﾝｺﾞ</t>
  </si>
  <si>
    <t>佐々木　　隆光</t>
  </si>
  <si>
    <t>ｻｻｷ ﾀｶﾐﾂ</t>
  </si>
  <si>
    <t>佐々木　　正明</t>
  </si>
  <si>
    <t>佐藤　　淳</t>
  </si>
  <si>
    <t>種市　　雄介</t>
  </si>
  <si>
    <t>ﾀﾈｲﾁ ﾕｳｽｹ</t>
  </si>
  <si>
    <t>クロフト　スティーブン</t>
  </si>
  <si>
    <t>ｸﾛﾌﾄ ｽﾃｨｰﾌﾞﾝ</t>
  </si>
  <si>
    <t>井原　　誠司</t>
  </si>
  <si>
    <t>中目　　洸磨</t>
  </si>
  <si>
    <t>ﾅｶﾒ ｺｳﾏ</t>
  </si>
  <si>
    <t>石川　　利昭</t>
  </si>
  <si>
    <t>ｲｼｶﾜ ﾄｼｱｷ</t>
  </si>
  <si>
    <t>井上　　儀德</t>
  </si>
  <si>
    <t>浦部　　　務</t>
  </si>
  <si>
    <t>ｳﾗﾍﾞ ﾂﾄﾑ</t>
  </si>
  <si>
    <t>及川　　芳充</t>
  </si>
  <si>
    <t>ｵｲｶﾜ ﾖｼｱﾂ</t>
  </si>
  <si>
    <t>小田島　康彦</t>
  </si>
  <si>
    <t>ｵﾀﾞｼﾏ ﾔｽﾋｺ</t>
  </si>
  <si>
    <t>菊池　　憲治</t>
  </si>
  <si>
    <t>ｷｸﾁ ｹﾝｼﾞ</t>
  </si>
  <si>
    <t>熊谷　　先雄</t>
  </si>
  <si>
    <t>ｸﾏｶﾞｲ ｻｷｵ</t>
  </si>
  <si>
    <t>佐々木　　建</t>
  </si>
  <si>
    <t>ｻｻｷ ﾀﾂﾙ</t>
  </si>
  <si>
    <t>関本　　　進</t>
  </si>
  <si>
    <t>ｾｷﾓﾄ ｽｽﾑ</t>
  </si>
  <si>
    <t>相馬　　豊巳</t>
  </si>
  <si>
    <t>ｿｳﾏ ﾄﾖﾐ</t>
  </si>
  <si>
    <t>高槻　　　譲</t>
  </si>
  <si>
    <t>ﾀｶﾂｷ ﾕｽﾞﾙ</t>
  </si>
  <si>
    <t>高橋　　郁夫</t>
  </si>
  <si>
    <t>ﾀｶﾊｼ ｲｸｵ</t>
  </si>
  <si>
    <t>千葉　　辰朗</t>
  </si>
  <si>
    <t>ﾁﾊﾞ ﾀﾂﾛｳ</t>
  </si>
  <si>
    <t>中村　　　巧</t>
  </si>
  <si>
    <t>ﾅｶﾑﾗ ﾀｸﾐ</t>
  </si>
  <si>
    <t>日影　　公彦</t>
  </si>
  <si>
    <t>ﾋｶｹﾞ ｷﾐﾋｺ</t>
  </si>
  <si>
    <t>平野　　清記</t>
  </si>
  <si>
    <t>ﾋﾗﾉ ｾｲｷ</t>
  </si>
  <si>
    <t>髙橋　　　大</t>
  </si>
  <si>
    <t>石崎　　高臣</t>
  </si>
  <si>
    <t>ｲｼｻﾞｷ ﾀｶｵﾐ</t>
  </si>
  <si>
    <t>嶌田　　洋一</t>
  </si>
  <si>
    <t>高橋　　　司</t>
  </si>
  <si>
    <t>長岡　　　龍</t>
  </si>
  <si>
    <t>永野　　宏和</t>
  </si>
  <si>
    <t>和山　　　悟</t>
  </si>
  <si>
    <t>ﾜﾔﾏ ｻﾄﾙ</t>
  </si>
  <si>
    <t>小野寺　順也</t>
  </si>
  <si>
    <t>ｵﾉﾃﾞﾗ ｼﾞｭﾝﾔ</t>
  </si>
  <si>
    <t>小野寺　裕輝</t>
  </si>
  <si>
    <t>ｵﾉﾃﾞﾗ ﾕｳｷ</t>
  </si>
  <si>
    <t>菊地　　拓弥</t>
  </si>
  <si>
    <t>櫻井　勇太郎</t>
  </si>
  <si>
    <t>ｻｸﾗｲ ﾕｳﾀﾛｳ</t>
  </si>
  <si>
    <t>佐藤　　鮎世</t>
  </si>
  <si>
    <t>ｻﾄｳ ｱﾕｾ</t>
  </si>
  <si>
    <t>佐藤　　達也</t>
  </si>
  <si>
    <t>ｻﾄｳ ﾀﾂﾔ</t>
  </si>
  <si>
    <t>千葉　　直輝</t>
  </si>
  <si>
    <t>ﾁﾊﾞ ﾅｵｷ</t>
  </si>
  <si>
    <t>藤井　　康輔</t>
  </si>
  <si>
    <t>ﾌｼﾞｲ ｺｳｽｹ</t>
  </si>
  <si>
    <t>藤井　慎之介</t>
  </si>
  <si>
    <t>ﾌｼﾞｲ ｼﾝﾉｽｹ</t>
  </si>
  <si>
    <t>桐山　　拓也</t>
  </si>
  <si>
    <t>北日本銀行</t>
  </si>
  <si>
    <t>久保田　航亮</t>
  </si>
  <si>
    <t>ｸﾎﾞﾀ ｺｳｽｹ</t>
  </si>
  <si>
    <t>西山　　貴之</t>
  </si>
  <si>
    <t>沼内　　亮介</t>
  </si>
  <si>
    <t>井上　　智貴</t>
  </si>
  <si>
    <t>金田　　真一</t>
  </si>
  <si>
    <t>菅野　　郁夫</t>
  </si>
  <si>
    <t>千田　　栄幸</t>
  </si>
  <si>
    <t>ﾁﾀﾞ ｴｲｺｳ</t>
  </si>
  <si>
    <t>佐藤　　健一</t>
  </si>
  <si>
    <t>松舘　　悠斗</t>
  </si>
  <si>
    <t>藤原　　　啓</t>
  </si>
  <si>
    <t>小原　　睦史</t>
  </si>
  <si>
    <t>黒渕　　晃太</t>
  </si>
  <si>
    <t>菊池　　　佑</t>
  </si>
  <si>
    <t>正木　　大雅</t>
  </si>
  <si>
    <t>菅原　　康平</t>
  </si>
  <si>
    <t>ｽｶﾞﾜﾗ ｺｳﾍｲ</t>
  </si>
  <si>
    <t>長野　　志伸</t>
  </si>
  <si>
    <t>髙橋　　怜也</t>
  </si>
  <si>
    <t>ﾀｶﾊｼ ﾚｲﾔ</t>
  </si>
  <si>
    <t>浅井　　崚雅</t>
  </si>
  <si>
    <t>足立　　拓海</t>
  </si>
  <si>
    <t>ｱﾀﾞﾁ ﾀｸﾐ</t>
  </si>
  <si>
    <t>馬場　　康生</t>
  </si>
  <si>
    <t>宮野　　芳樹</t>
  </si>
  <si>
    <t>ﾐﾔﾉ ﾖｼｷ</t>
  </si>
  <si>
    <t>　</t>
  </si>
  <si>
    <t>高橋　　陽向</t>
  </si>
  <si>
    <t>ﾀｶﾊｼ ﾋﾅﾀ</t>
  </si>
  <si>
    <t>佐藤　耕太朗</t>
  </si>
  <si>
    <t>東海林　　元</t>
  </si>
  <si>
    <t>吉田　　直斗</t>
  </si>
  <si>
    <t>佐野　　柚紀</t>
  </si>
  <si>
    <t>伊藤　　太一</t>
  </si>
  <si>
    <t>橋本　　　創</t>
  </si>
  <si>
    <t>ﾊｼﾓﾄ ｿｳ</t>
  </si>
  <si>
    <t>目時　　　崚</t>
  </si>
  <si>
    <t>矢作　　辰哉</t>
  </si>
  <si>
    <t>ｶﾏﾀ ｼｮｳﾀﾛ</t>
  </si>
  <si>
    <t>伊藤　　　塁</t>
  </si>
  <si>
    <t>ｲﾄｳ ﾙｲ</t>
  </si>
  <si>
    <t>原　　　怜央</t>
  </si>
  <si>
    <t>ﾊﾗ ﾚｵ</t>
  </si>
  <si>
    <t>横井　　泰洋</t>
  </si>
  <si>
    <t>ﾖｺｲ ﾔｽﾋﾛ</t>
  </si>
  <si>
    <t>舘澤　　祐輝</t>
  </si>
  <si>
    <t>ﾀﾃｻﾜ ﾕｳｷ</t>
  </si>
  <si>
    <t>ｵｳﾐ ﾂﾊﾞｻ</t>
  </si>
  <si>
    <t>畠山　　大知</t>
  </si>
  <si>
    <t>齋藤　　昂大</t>
  </si>
  <si>
    <t>高橋　　佳五</t>
  </si>
  <si>
    <t>金井　　　琳</t>
  </si>
  <si>
    <t>ｶﾅｲ ﾘﾝ</t>
  </si>
  <si>
    <t>櫻岡　　流星</t>
  </si>
  <si>
    <t>山田　　拓斗</t>
  </si>
  <si>
    <t>今川　　深透</t>
  </si>
  <si>
    <t>ｲｶﾏﾜ ﾐﾄ</t>
  </si>
  <si>
    <t>千葉　　勇輝</t>
  </si>
  <si>
    <t>小原　　拓未</t>
  </si>
  <si>
    <t>小橋　　　新</t>
  </si>
  <si>
    <t>山崎　　冬馬</t>
  </si>
  <si>
    <t>ﾔﾏｻﾞｷ ﾄｳﾏ</t>
  </si>
  <si>
    <t>工藤　　淳平</t>
  </si>
  <si>
    <t>柿木　　郁人</t>
  </si>
  <si>
    <t>千田　　悠人</t>
  </si>
  <si>
    <t>藤村　　秦也</t>
  </si>
  <si>
    <t>稲邉　　隼人</t>
  </si>
  <si>
    <t>伊藤　　幹也</t>
  </si>
  <si>
    <t>浅間　　優太</t>
  </si>
  <si>
    <t>トヨタ東日本</t>
  </si>
  <si>
    <t>奥州ｱｽﾘｰﾄｸﾗﾌﾞ</t>
  </si>
  <si>
    <t>花南地区体協</t>
  </si>
  <si>
    <t>八幡平市ﾄﾗｲｱｽﾛﾝ協</t>
  </si>
  <si>
    <r>
      <t>ｲｰｴﾇ大塚製薬</t>
    </r>
    <r>
      <rPr>
        <sz val="12"/>
        <rFont val="MS UI Gothic"/>
        <family val="3"/>
        <charset val="128"/>
      </rPr>
      <t>RC</t>
    </r>
    <rPh sb="4" eb="5">
      <t>ダイ</t>
    </rPh>
    <phoneticPr fontId="3"/>
  </si>
  <si>
    <t>県農協組合中央会</t>
  </si>
  <si>
    <t>滝沢市陸協</t>
  </si>
  <si>
    <t>西和賀町陸協</t>
  </si>
  <si>
    <t>岩手県立大</t>
  </si>
  <si>
    <t>岩手ﾏｽﾀｰｽﾞ陸上</t>
  </si>
  <si>
    <t>陸前高田市陸協</t>
  </si>
  <si>
    <t>日本薬科大</t>
  </si>
  <si>
    <t>東北学院大</t>
  </si>
  <si>
    <t>学習院大</t>
  </si>
  <si>
    <t>玉川大</t>
  </si>
  <si>
    <t>埼玉大</t>
  </si>
  <si>
    <t>秋田県立大</t>
  </si>
  <si>
    <t>東北工業大</t>
  </si>
  <si>
    <t>東北福祉大</t>
  </si>
  <si>
    <t>同志社大</t>
  </si>
  <si>
    <t>北教大岩見沢</t>
    <rPh sb="3" eb="6">
      <t>イワミザワ</t>
    </rPh>
    <phoneticPr fontId="3"/>
  </si>
  <si>
    <t>031001</t>
  </si>
  <si>
    <t>031002</t>
  </si>
  <si>
    <t>031003</t>
  </si>
  <si>
    <t>しらゆりﾚﾃﾞｨｰｽｸﾗﾌﾞ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</si>
  <si>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</si>
  <si>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</si>
  <si>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</si>
  <si>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</si>
  <si>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</si>
  <si>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</si>
  <si>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</si>
  <si>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</si>
  <si>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</si>
  <si>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</si>
  <si>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031014</t>
  </si>
  <si>
    <t>031015</t>
  </si>
  <si>
    <t>031016</t>
  </si>
  <si>
    <t>031017</t>
  </si>
  <si>
    <t>031018</t>
  </si>
  <si>
    <t>031019</t>
  </si>
  <si>
    <t>031020</t>
  </si>
  <si>
    <t>031021</t>
  </si>
  <si>
    <t>031022</t>
  </si>
  <si>
    <t>031023</t>
  </si>
  <si>
    <t>031024</t>
  </si>
  <si>
    <t>031025</t>
  </si>
  <si>
    <t>031026</t>
  </si>
  <si>
    <t>031027</t>
  </si>
  <si>
    <t>031028</t>
  </si>
  <si>
    <t>031029</t>
  </si>
  <si>
    <t>031030</t>
  </si>
  <si>
    <t>031031</t>
  </si>
  <si>
    <t>031032</t>
  </si>
  <si>
    <t>031033</t>
  </si>
  <si>
    <t>031034</t>
  </si>
  <si>
    <t>031035</t>
  </si>
  <si>
    <t>031036</t>
  </si>
  <si>
    <t>031037</t>
  </si>
  <si>
    <t>031038</t>
  </si>
  <si>
    <t>031039</t>
  </si>
  <si>
    <t>031040</t>
  </si>
  <si>
    <t>031041</t>
  </si>
  <si>
    <t>031042</t>
  </si>
  <si>
    <t>031043</t>
  </si>
  <si>
    <t>031044</t>
  </si>
  <si>
    <t>031045</t>
  </si>
  <si>
    <t>031046</t>
  </si>
  <si>
    <t>031047</t>
  </si>
  <si>
    <t>031048</t>
  </si>
  <si>
    <t>031049</t>
  </si>
  <si>
    <t>031050</t>
  </si>
  <si>
    <t>031051</t>
  </si>
  <si>
    <t>031052</t>
  </si>
  <si>
    <t>031053</t>
  </si>
  <si>
    <t>031245</t>
  </si>
  <si>
    <t>031246</t>
  </si>
  <si>
    <t>031247</t>
  </si>
  <si>
    <t>031248</t>
  </si>
  <si>
    <t>031249</t>
  </si>
  <si>
    <t>031250</t>
  </si>
  <si>
    <t>031251</t>
  </si>
  <si>
    <t>031252</t>
  </si>
  <si>
    <t>031253</t>
  </si>
  <si>
    <t>031254</t>
  </si>
  <si>
    <t>東北学院大</t>
    <rPh sb="3" eb="4">
      <t>イン</t>
    </rPh>
    <phoneticPr fontId="3"/>
  </si>
  <si>
    <t>031255</t>
  </si>
  <si>
    <t>東北工業大</t>
    <rPh sb="3" eb="4">
      <t>ギョウ</t>
    </rPh>
    <phoneticPr fontId="3"/>
  </si>
  <si>
    <t>031256</t>
  </si>
  <si>
    <t>031257</t>
  </si>
  <si>
    <t>宮城教育大</t>
    <rPh sb="3" eb="4">
      <t>イク</t>
    </rPh>
    <phoneticPr fontId="3"/>
  </si>
  <si>
    <t>031258</t>
  </si>
  <si>
    <t>031259</t>
  </si>
  <si>
    <t>031260</t>
  </si>
  <si>
    <t>031261</t>
  </si>
  <si>
    <t>031262</t>
  </si>
  <si>
    <t>031263</t>
  </si>
  <si>
    <t>031264</t>
  </si>
  <si>
    <t>031265</t>
  </si>
  <si>
    <t>031266</t>
  </si>
  <si>
    <t>031267</t>
  </si>
  <si>
    <t>031268</t>
  </si>
  <si>
    <t>031269</t>
  </si>
  <si>
    <t>031270</t>
  </si>
  <si>
    <t>031271</t>
  </si>
  <si>
    <t>031272</t>
  </si>
  <si>
    <t>031273</t>
  </si>
  <si>
    <t>031274</t>
  </si>
  <si>
    <t>031275</t>
  </si>
  <si>
    <t>031276</t>
  </si>
  <si>
    <t>031277</t>
  </si>
  <si>
    <t>031278</t>
  </si>
  <si>
    <t>031279</t>
  </si>
  <si>
    <t>031280</t>
  </si>
  <si>
    <t>031281</t>
  </si>
  <si>
    <t>031282</t>
  </si>
  <si>
    <t>031283</t>
  </si>
  <si>
    <t>031284</t>
  </si>
  <si>
    <t>031285</t>
  </si>
  <si>
    <t>031286</t>
  </si>
  <si>
    <t>031287</t>
  </si>
  <si>
    <t>031288</t>
  </si>
  <si>
    <t>031289</t>
  </si>
  <si>
    <t>031290</t>
  </si>
  <si>
    <t>031291</t>
  </si>
  <si>
    <t>031292</t>
  </si>
  <si>
    <t>031293</t>
  </si>
  <si>
    <t>031294</t>
  </si>
  <si>
    <t>031295</t>
  </si>
  <si>
    <t>031296</t>
  </si>
  <si>
    <t>031297</t>
  </si>
  <si>
    <t>031298</t>
  </si>
  <si>
    <t>031299</t>
  </si>
  <si>
    <t>031300</t>
  </si>
  <si>
    <t>031302</t>
  </si>
  <si>
    <t>031303</t>
  </si>
  <si>
    <t>031304</t>
  </si>
  <si>
    <t>031305</t>
  </si>
  <si>
    <t>岩手医科大</t>
  </si>
  <si>
    <t>031306</t>
  </si>
  <si>
    <t>031307</t>
  </si>
  <si>
    <t>031308</t>
  </si>
  <si>
    <t>031309</t>
  </si>
  <si>
    <t>031311</t>
  </si>
  <si>
    <t>031312</t>
  </si>
  <si>
    <t>031313</t>
  </si>
  <si>
    <t>北上市体協</t>
  </si>
  <si>
    <t>031314</t>
  </si>
  <si>
    <t>031315</t>
  </si>
  <si>
    <t>031316</t>
  </si>
  <si>
    <t>031317</t>
  </si>
  <si>
    <t>031318</t>
  </si>
  <si>
    <t>031319</t>
  </si>
  <si>
    <t>031320</t>
  </si>
  <si>
    <t>大船渡市陸協</t>
  </si>
  <si>
    <t>031321</t>
  </si>
  <si>
    <t>031322</t>
  </si>
  <si>
    <t>031323</t>
  </si>
  <si>
    <t>031324</t>
  </si>
  <si>
    <t>葛巻町体協</t>
  </si>
  <si>
    <t>031325</t>
  </si>
  <si>
    <t>上野法律ビ専</t>
  </si>
  <si>
    <t>031326</t>
  </si>
  <si>
    <t>031327</t>
  </si>
  <si>
    <t>031328</t>
  </si>
  <si>
    <t>031329</t>
  </si>
  <si>
    <t>031330</t>
  </si>
  <si>
    <t>031331</t>
  </si>
  <si>
    <t>031332</t>
  </si>
  <si>
    <t>東北福祉大</t>
    <rPh sb="0" eb="2">
      <t>トウホク</t>
    </rPh>
    <rPh sb="2" eb="5">
      <t>フクシダイ</t>
    </rPh>
    <phoneticPr fontId="3"/>
  </si>
  <si>
    <t>031333</t>
  </si>
  <si>
    <t>031334</t>
  </si>
  <si>
    <t>031335</t>
  </si>
  <si>
    <t>031336</t>
  </si>
  <si>
    <t>031337</t>
  </si>
  <si>
    <t>031338</t>
  </si>
  <si>
    <t>八戸学院大</t>
    <rPh sb="3" eb="4">
      <t>イン</t>
    </rPh>
    <phoneticPr fontId="3"/>
  </si>
  <si>
    <t>031339</t>
  </si>
  <si>
    <t>031340</t>
  </si>
  <si>
    <t>031341</t>
  </si>
  <si>
    <t>031342</t>
  </si>
  <si>
    <t>031343</t>
  </si>
  <si>
    <t>031344</t>
  </si>
  <si>
    <t>031345</t>
  </si>
  <si>
    <t>031346</t>
  </si>
  <si>
    <t>031347</t>
  </si>
  <si>
    <t>031348</t>
  </si>
  <si>
    <t>031349</t>
  </si>
  <si>
    <t>031350</t>
  </si>
  <si>
    <t>031351</t>
  </si>
  <si>
    <t>031352</t>
  </si>
  <si>
    <t>女</t>
  </si>
  <si>
    <t>伊藤　白百合</t>
  </si>
  <si>
    <t>佐藤　　麻織</t>
  </si>
  <si>
    <t>畠山　　望美</t>
  </si>
  <si>
    <t>川村　　涼夏</t>
  </si>
  <si>
    <t>小松　　菜奈</t>
  </si>
  <si>
    <t>及川　　尚美</t>
  </si>
  <si>
    <t>大山　　綾音</t>
  </si>
  <si>
    <t>荻野　　史織</t>
  </si>
  <si>
    <t>土樋　　三起</t>
  </si>
  <si>
    <t>中村　　温美</t>
  </si>
  <si>
    <t>成田　　千春</t>
  </si>
  <si>
    <t>田村　　泉子</t>
  </si>
  <si>
    <t>中里　　奈々</t>
  </si>
  <si>
    <t>中野　　貴子</t>
  </si>
  <si>
    <t>宮本　　裕子</t>
  </si>
  <si>
    <t>岩瀬　　香織</t>
  </si>
  <si>
    <t>紀田　　友枝</t>
  </si>
  <si>
    <t>佐藤　　由紀</t>
  </si>
  <si>
    <t>千葉　百合子</t>
  </si>
  <si>
    <t>柴田　　幸恵</t>
  </si>
  <si>
    <t>石川　　千尋</t>
  </si>
  <si>
    <t>上野　みずき</t>
  </si>
  <si>
    <t>冨澤　　洋子</t>
  </si>
  <si>
    <t>鳥谷部　絢香</t>
  </si>
  <si>
    <t>内記　　恵美</t>
  </si>
  <si>
    <t>野田　　貴子</t>
  </si>
  <si>
    <t>藤井　　彩菜</t>
  </si>
  <si>
    <t>森本　　広江</t>
  </si>
  <si>
    <t>上垣　　優子</t>
  </si>
  <si>
    <t>武田　　真弓</t>
  </si>
  <si>
    <t>畠山　　陽菜</t>
  </si>
  <si>
    <t>植中　　浩子</t>
  </si>
  <si>
    <t>笹田　　怜子</t>
  </si>
  <si>
    <t>紺野　　彩希</t>
  </si>
  <si>
    <t>加藤　　敏子</t>
  </si>
  <si>
    <t>菊池　　敦子</t>
  </si>
  <si>
    <t>中村　　和代</t>
  </si>
  <si>
    <t>宮田　　明子</t>
  </si>
  <si>
    <t>熊谷　　彩音</t>
  </si>
  <si>
    <t>赤坂　　玲子</t>
  </si>
  <si>
    <t>伊藤　　美咲</t>
  </si>
  <si>
    <t>菊池　　里菜</t>
  </si>
  <si>
    <t>齊藤　　朱里</t>
  </si>
  <si>
    <t>塚辺　恵理子</t>
  </si>
  <si>
    <t>小関　　由佳</t>
  </si>
  <si>
    <t>中村　　美那</t>
  </si>
  <si>
    <t>宮城教育大</t>
  </si>
  <si>
    <t>黒井　　文香</t>
  </si>
  <si>
    <t>欠畑　　　雅</t>
  </si>
  <si>
    <t>齋藤　　春菜</t>
  </si>
  <si>
    <t>澤里　さつき</t>
  </si>
  <si>
    <t>八戸学院大</t>
  </si>
  <si>
    <t>志和　　真純</t>
  </si>
  <si>
    <t>岡﨑　　　楓</t>
  </si>
  <si>
    <t>ｲﾄｳ ｻﾕﾘ</t>
  </si>
  <si>
    <t>ｻﾄｳ ﾏｵﾘ</t>
  </si>
  <si>
    <t>ｺﾏﾂ ﾅﾅ</t>
  </si>
  <si>
    <t>ｵｲｶﾜ ﾅｵﾐ</t>
  </si>
  <si>
    <t>ﾅｶﾑﾗ ｱﾂﾐ</t>
  </si>
  <si>
    <t>ﾀﾑﾗ ﾓﾄｺ</t>
  </si>
  <si>
    <t>ﾅｶｻﾄ ﾅﾅ</t>
  </si>
  <si>
    <t>ﾅｶﾉ ﾀｶｺ</t>
  </si>
  <si>
    <t>ﾐﾔﾓﾄ ﾕｳｺ</t>
  </si>
  <si>
    <t>ｲﾜｾ ｶｵﾘ</t>
  </si>
  <si>
    <t>ｻﾄｳ ﾕｷ</t>
  </si>
  <si>
    <t>ﾁﾊﾞ ﾕﾘｺ</t>
  </si>
  <si>
    <t>ｲｼｶﾜ ﾁﾋﾛ</t>
  </si>
  <si>
    <t>ｳｴﾉ ﾐｽﾞｷ</t>
  </si>
  <si>
    <t>ﾄﾘﾔﾍﾞ ｱﾔｶ</t>
  </si>
  <si>
    <t>ﾉﾀﾞ ﾀｶｺ</t>
  </si>
  <si>
    <t>ﾓﾘﾓﾄ ﾋﾛｴ</t>
  </si>
  <si>
    <t>ｳｴｶﾞｷ ﾕｳｺ</t>
  </si>
  <si>
    <t>ﾀｹﾀﾞ ﾏﾕﾐ</t>
  </si>
  <si>
    <t>ﾊﾀｹﾔﾏ ﾋﾅ</t>
  </si>
  <si>
    <t>ｳｴﾅｶ ﾋﾛｺ</t>
  </si>
  <si>
    <t>ｻｻﾀﾞ ﾚｲｺ</t>
  </si>
  <si>
    <t>ｷｸﾁ ｱﾂｺ</t>
  </si>
  <si>
    <t>ﾀｶﾂｷ ｸﾐｺ</t>
  </si>
  <si>
    <t>ﾁﾊﾞ ﾋﾛﾐ</t>
  </si>
  <si>
    <t>ﾅｶﾑﾗ ｶｽﾞﾖ</t>
  </si>
  <si>
    <t>ﾐﾔﾀ ﾒｲｺ</t>
  </si>
  <si>
    <t>ｱｶｻｶ ﾚｲｺ</t>
  </si>
  <si>
    <t>ｲﾄｳ ﾐｻｷ</t>
  </si>
  <si>
    <t>ｻｲﾄｳ ｱｶﾘ</t>
  </si>
  <si>
    <t>ﾂｶﾍﾞ ｴﾘｺ</t>
  </si>
  <si>
    <t>ｵｶｻﾞｷ ｶｴﾃﾞ</t>
  </si>
  <si>
    <r>
      <rPr>
        <b/>
        <sz val="22"/>
        <color rgb="FF0000FF"/>
        <rFont val="ＭＳ 明朝"/>
        <family val="1"/>
        <charset val="128"/>
      </rPr>
      <t xml:space="preserve">2019 岩手県民体育大会  </t>
    </r>
    <r>
      <rPr>
        <b/>
        <sz val="20"/>
        <rFont val="ＭＳ 明朝"/>
        <family val="1"/>
        <charset val="128"/>
      </rPr>
      <t>エントリーシート</t>
    </r>
    <r>
      <rPr>
        <b/>
        <sz val="22"/>
        <rFont val="ＭＳ 明朝"/>
        <family val="1"/>
        <charset val="128"/>
      </rPr>
      <t>　</t>
    </r>
    <rPh sb="16" eb="19">
      <t>イワテケン</t>
    </rPh>
    <rPh sb="19" eb="22">
      <t>センシュケン</t>
    </rPh>
    <phoneticPr fontId="1"/>
  </si>
  <si>
    <t xml:space="preserve"> </t>
    <phoneticPr fontId="1"/>
  </si>
  <si>
    <t>（連絡先）岩手陸上競技協会  TEL 019-621-8460</t>
    <rPh sb="1" eb="3">
      <t>レンラク</t>
    </rPh>
    <rPh sb="3" eb="4">
      <t>サキ</t>
    </rPh>
    <rPh sb="5" eb="7">
      <t>イワテ</t>
    </rPh>
    <rPh sb="7" eb="9">
      <t>リクジョウ</t>
    </rPh>
    <rPh sb="9" eb="11">
      <t>キョウギ</t>
    </rPh>
    <rPh sb="11" eb="13">
      <t>キョウカイ</t>
    </rPh>
    <phoneticPr fontId="1"/>
  </si>
  <si>
    <t>種　別 1</t>
    <rPh sb="0" eb="1">
      <t>タネ</t>
    </rPh>
    <rPh sb="2" eb="3">
      <t>ベツ</t>
    </rPh>
    <phoneticPr fontId="1"/>
  </si>
  <si>
    <t>種　　目  １</t>
    <rPh sb="0" eb="1">
      <t>シュ</t>
    </rPh>
    <rPh sb="3" eb="4">
      <t>メ</t>
    </rPh>
    <phoneticPr fontId="1"/>
  </si>
  <si>
    <t>記  録 1</t>
    <rPh sb="0" eb="1">
      <t>キ</t>
    </rPh>
    <rPh sb="3" eb="4">
      <t>ロク</t>
    </rPh>
    <phoneticPr fontId="1"/>
  </si>
  <si>
    <t>種　別 2</t>
    <rPh sb="0" eb="1">
      <t>タネ</t>
    </rPh>
    <rPh sb="2" eb="3">
      <t>ベツ</t>
    </rPh>
    <phoneticPr fontId="1"/>
  </si>
  <si>
    <t>種　　目  ２</t>
    <rPh sb="0" eb="1">
      <t>シュ</t>
    </rPh>
    <rPh sb="3" eb="4">
      <t>メ</t>
    </rPh>
    <phoneticPr fontId="1"/>
  </si>
  <si>
    <t>記  録　２</t>
    <rPh sb="0" eb="1">
      <t>キ</t>
    </rPh>
    <rPh sb="3" eb="4">
      <t>ロク</t>
    </rPh>
    <phoneticPr fontId="1"/>
  </si>
  <si>
    <t>種　別 3</t>
    <rPh sb="0" eb="1">
      <t>シュ</t>
    </rPh>
    <rPh sb="2" eb="3">
      <t>ベツ</t>
    </rPh>
    <phoneticPr fontId="1"/>
  </si>
  <si>
    <t>種　　目  ３</t>
    <rPh sb="0" eb="1">
      <t>シュ</t>
    </rPh>
    <rPh sb="3" eb="4">
      <t>メ</t>
    </rPh>
    <phoneticPr fontId="1"/>
  </si>
  <si>
    <r>
      <rPr>
        <b/>
        <sz val="12"/>
        <color rgb="FFFF0000"/>
        <rFont val="ＭＳ ゴシック"/>
        <family val="3"/>
        <charset val="128"/>
      </rPr>
      <t xml:space="preserve">※ </t>
    </r>
    <r>
      <rPr>
        <b/>
        <sz val="12"/>
        <color rgb="FF0000FF"/>
        <rFont val="ＭＳ ゴシック"/>
        <family val="3"/>
        <charset val="128"/>
      </rPr>
      <t>種目(1),(2)は</t>
    </r>
    <r>
      <rPr>
        <b/>
        <sz val="12"/>
        <color rgb="FFFF0000"/>
        <rFont val="ＭＳ ゴシック"/>
        <family val="3"/>
        <charset val="128"/>
      </rPr>
      <t>選択入力</t>
    </r>
    <r>
      <rPr>
        <b/>
        <sz val="12"/>
        <color rgb="FF0000FF"/>
        <rFont val="ＭＳ ゴシック"/>
        <family val="3"/>
        <charset val="128"/>
      </rPr>
      <t>です。他からの</t>
    </r>
    <r>
      <rPr>
        <b/>
        <sz val="12"/>
        <color rgb="FFFF0000"/>
        <rFont val="ＭＳ ゴシック"/>
        <family val="3"/>
        <charset val="128"/>
      </rPr>
      <t>コピー貼り付けは絶対しない</t>
    </r>
    <r>
      <rPr>
        <b/>
        <sz val="12"/>
        <color rgb="FF0000FF"/>
        <rFont val="ＭＳ ゴシック"/>
        <family val="3"/>
        <charset val="128"/>
      </rPr>
      <t>こと</t>
    </r>
    <rPh sb="2" eb="4">
      <t>シュモク</t>
    </rPh>
    <rPh sb="12" eb="14">
      <t>センタク</t>
    </rPh>
    <rPh sb="14" eb="16">
      <t>ニュウリョク</t>
    </rPh>
    <rPh sb="19" eb="20">
      <t>タ</t>
    </rPh>
    <rPh sb="26" eb="27">
      <t>ハ</t>
    </rPh>
    <rPh sb="28" eb="29">
      <t>ツ</t>
    </rPh>
    <rPh sb="31" eb="33">
      <t>ゼッタイ</t>
    </rPh>
    <phoneticPr fontId="3"/>
  </si>
  <si>
    <r>
      <rPr>
        <b/>
        <sz val="12"/>
        <color rgb="FFFF0000"/>
        <rFont val="MS UI Gothic"/>
        <family val="3"/>
        <charset val="128"/>
      </rPr>
      <t>※</t>
    </r>
    <r>
      <rPr>
        <b/>
        <sz val="12"/>
        <color rgb="FFFF0000"/>
        <rFont val="Yu Gothic"/>
        <family val="3"/>
        <charset val="128"/>
      </rPr>
      <t xml:space="preserve"> </t>
    </r>
    <r>
      <rPr>
        <b/>
        <sz val="12"/>
        <color rgb="FFFF0000"/>
        <rFont val="平成明朝"/>
        <family val="3"/>
        <charset val="128"/>
      </rPr>
      <t>リレーのみ</t>
    </r>
    <r>
      <rPr>
        <b/>
        <sz val="12"/>
        <color rgb="FF0000FF"/>
        <rFont val="平成明朝"/>
        <family val="3"/>
        <charset val="128"/>
      </rPr>
      <t>の出場者</t>
    </r>
    <r>
      <rPr>
        <b/>
        <sz val="12"/>
        <color rgb="FF3333FF"/>
        <rFont val="ＭＳ ゴシック"/>
        <family val="3"/>
        <charset val="128"/>
      </rPr>
      <t>も</t>
    </r>
    <r>
      <rPr>
        <b/>
        <sz val="12"/>
        <color rgb="FFFF0000"/>
        <rFont val="平成明朝"/>
        <family val="3"/>
        <charset val="128"/>
      </rPr>
      <t>必ず入力</t>
    </r>
    <r>
      <rPr>
        <b/>
        <sz val="12"/>
        <color rgb="FF3333FF"/>
        <rFont val="平成明朝"/>
        <family val="3"/>
        <charset val="128"/>
      </rPr>
      <t>して下さい</t>
    </r>
    <r>
      <rPr>
        <b/>
        <sz val="12"/>
        <color rgb="FF3333FF"/>
        <rFont val="MS UI Gothic"/>
        <family val="3"/>
        <charset val="128"/>
      </rPr>
      <t>、</t>
    </r>
    <r>
      <rPr>
        <b/>
        <sz val="12"/>
        <color rgb="FF0000FF"/>
        <rFont val="MS UI Gothic"/>
        <family val="3"/>
        <charset val="128"/>
      </rPr>
      <t>但し</t>
    </r>
    <r>
      <rPr>
        <b/>
        <sz val="12"/>
        <color rgb="FF0000FF"/>
        <rFont val="平成明朝"/>
        <family val="3"/>
        <charset val="128"/>
      </rPr>
      <t>種目</t>
    </r>
    <r>
      <rPr>
        <b/>
        <sz val="12"/>
        <color rgb="FF0000FF"/>
        <rFont val="MS UI Gothic"/>
        <family val="3"/>
        <charset val="128"/>
      </rPr>
      <t>蘭は</t>
    </r>
    <r>
      <rPr>
        <b/>
        <sz val="12"/>
        <color rgb="FFFF0000"/>
        <rFont val="平成明朝"/>
        <family val="3"/>
        <charset val="128"/>
      </rPr>
      <t>空欄</t>
    </r>
    <r>
      <rPr>
        <b/>
        <sz val="12"/>
        <color rgb="FF0000FF"/>
        <rFont val="MS UI Gothic"/>
        <family val="3"/>
        <charset val="128"/>
      </rPr>
      <t>のこと</t>
    </r>
    <rPh sb="8" eb="11">
      <t>シュツジョウシャ</t>
    </rPh>
    <rPh sb="12" eb="13">
      <t>カナラ</t>
    </rPh>
    <rPh sb="14" eb="16">
      <t>ニュウリョク</t>
    </rPh>
    <rPh sb="18" eb="19">
      <t>クダ</t>
    </rPh>
    <rPh sb="22" eb="23">
      <t>タダ</t>
    </rPh>
    <rPh sb="24" eb="26">
      <t>シュモク</t>
    </rPh>
    <rPh sb="26" eb="27">
      <t>ラン</t>
    </rPh>
    <rPh sb="28" eb="30">
      <t>クウラン</t>
    </rPh>
    <phoneticPr fontId="3"/>
  </si>
  <si>
    <r>
      <rPr>
        <b/>
        <sz val="12"/>
        <color rgb="FFFF0000"/>
        <rFont val="平成明朝"/>
        <family val="3"/>
        <charset val="128"/>
      </rPr>
      <t>登録不備</t>
    </r>
    <r>
      <rPr>
        <b/>
        <sz val="12"/>
        <rFont val="平成明朝"/>
        <family val="3"/>
        <charset val="128"/>
      </rPr>
      <t>（ﾅﾝﾊﾞｰ入力しても氏名、所属等が出力されない）</t>
    </r>
    <r>
      <rPr>
        <b/>
        <sz val="12"/>
        <color rgb="FF0000FF"/>
        <rFont val="平成明朝"/>
        <family val="3"/>
        <charset val="128"/>
      </rPr>
      <t>の場合</t>
    </r>
    <r>
      <rPr>
        <b/>
        <sz val="12"/>
        <color rgb="FF0000FF"/>
        <rFont val="ＭＳ Ｐゴシック"/>
        <family val="3"/>
        <charset val="128"/>
      </rPr>
      <t>は</t>
    </r>
    <rPh sb="0" eb="2">
      <t>トウロク</t>
    </rPh>
    <rPh sb="2" eb="4">
      <t>フビ</t>
    </rPh>
    <rPh sb="10" eb="12">
      <t>ニュウリョク</t>
    </rPh>
    <rPh sb="15" eb="17">
      <t>シメイ</t>
    </rPh>
    <rPh sb="18" eb="20">
      <t>ショゾク</t>
    </rPh>
    <rPh sb="20" eb="21">
      <t>トウ</t>
    </rPh>
    <rPh sb="22" eb="24">
      <t>シュツリョク</t>
    </rPh>
    <phoneticPr fontId="3"/>
  </si>
  <si>
    <r>
      <rPr>
        <b/>
        <sz val="13"/>
        <color rgb="FFFF0000"/>
        <rFont val="平成明朝"/>
        <family val="3"/>
        <charset val="128"/>
      </rPr>
      <t>※</t>
    </r>
    <r>
      <rPr>
        <b/>
        <sz val="13"/>
        <color rgb="FF0000FF"/>
        <rFont val="平成明朝"/>
        <family val="3"/>
        <charset val="128"/>
      </rPr>
      <t>二つの部にまたがる出場はできない</t>
    </r>
    <rPh sb="1" eb="2">
      <t>フタ</t>
    </rPh>
    <rPh sb="4" eb="5">
      <t>ブ</t>
    </rPh>
    <rPh sb="10" eb="12">
      <t>シュツジョウ</t>
    </rPh>
    <phoneticPr fontId="1"/>
  </si>
  <si>
    <t>６部：男子30歳代 ( 平成元年4月1日 以前に生まれた者 )</t>
    <rPh sb="1" eb="2">
      <t>ブ</t>
    </rPh>
    <rPh sb="3" eb="5">
      <t>ダンシ</t>
    </rPh>
    <rPh sb="7" eb="8">
      <t>サイ</t>
    </rPh>
    <rPh sb="8" eb="9">
      <t>ダイ</t>
    </rPh>
    <rPh sb="12" eb="14">
      <t>ヘイセイ</t>
    </rPh>
    <rPh sb="14" eb="16">
      <t>ガンネン</t>
    </rPh>
    <rPh sb="17" eb="18">
      <t>ガツ</t>
    </rPh>
    <rPh sb="19" eb="20">
      <t>ヒ</t>
    </rPh>
    <rPh sb="21" eb="23">
      <t>イゼン</t>
    </rPh>
    <rPh sb="24" eb="25">
      <t>ウ</t>
    </rPh>
    <rPh sb="28" eb="29">
      <t>モノ</t>
    </rPh>
    <phoneticPr fontId="1"/>
  </si>
  <si>
    <t>１部男子１００ｍ</t>
  </si>
  <si>
    <t>002</t>
  </si>
  <si>
    <t>31</t>
    <phoneticPr fontId="3"/>
  </si>
  <si>
    <t>１部男子２００ｍ</t>
  </si>
  <si>
    <t>003</t>
  </si>
  <si>
    <t>１部男子４００ｍ</t>
  </si>
  <si>
    <t>005</t>
  </si>
  <si>
    <t>１部男子８００ｍ</t>
  </si>
  <si>
    <t>006</t>
  </si>
  <si>
    <t>１部男子１５００ｍ</t>
  </si>
  <si>
    <t>008</t>
  </si>
  <si>
    <t>１部男子５０００ｍ</t>
  </si>
  <si>
    <t>011</t>
    <phoneticPr fontId="3"/>
  </si>
  <si>
    <t>１部</t>
    <rPh sb="1" eb="2">
      <t>ブ</t>
    </rPh>
    <phoneticPr fontId="3"/>
  </si>
  <si>
    <t>１部男子１１０ｍH(1.067m)</t>
  </si>
  <si>
    <r>
      <t>一般・高校3</t>
    </r>
    <r>
      <rPr>
        <b/>
        <sz val="12"/>
        <rFont val="MS UI Gothic"/>
        <family val="3"/>
        <charset val="128"/>
      </rPr>
      <t>年</t>
    </r>
    <rPh sb="0" eb="2">
      <t>イッパン</t>
    </rPh>
    <rPh sb="3" eb="5">
      <t>コウコウ</t>
    </rPh>
    <rPh sb="6" eb="7">
      <t>ネン</t>
    </rPh>
    <phoneticPr fontId="3"/>
  </si>
  <si>
    <t>１部男子４００ｍH(0.914m)</t>
    <phoneticPr fontId="3"/>
  </si>
  <si>
    <t>１部男子３０００ｍSC</t>
  </si>
  <si>
    <t>053</t>
    <phoneticPr fontId="3"/>
  </si>
  <si>
    <t>9</t>
  </si>
  <si>
    <t>１部男子５０００ｍＷ</t>
  </si>
  <si>
    <t>１部男子走高跳</t>
  </si>
  <si>
    <t>071</t>
  </si>
  <si>
    <t>１部男子棒高跳</t>
  </si>
  <si>
    <t>072</t>
  </si>
  <si>
    <t>１部男子走幅跳</t>
  </si>
  <si>
    <t>073</t>
  </si>
  <si>
    <t>１部男子三段跳</t>
  </si>
  <si>
    <t>074</t>
  </si>
  <si>
    <t>１部男子砲丸投(7.260kg)</t>
  </si>
  <si>
    <t>081</t>
  </si>
  <si>
    <t>１部男子円盤投(2.000kg)</t>
  </si>
  <si>
    <t>１部男子ハンマー投(7.260kg)</t>
  </si>
  <si>
    <t>１部男子やり投(800g)</t>
  </si>
  <si>
    <t>092</t>
    <phoneticPr fontId="3"/>
  </si>
  <si>
    <t>２部</t>
    <rPh sb="1" eb="2">
      <t>ブ</t>
    </rPh>
    <phoneticPr fontId="3"/>
  </si>
  <si>
    <t>３部</t>
    <rPh sb="1" eb="2">
      <t>ブ</t>
    </rPh>
    <phoneticPr fontId="3"/>
  </si>
  <si>
    <t>高校１年</t>
    <rPh sb="0" eb="2">
      <t>コウコウ</t>
    </rPh>
    <rPh sb="3" eb="4">
      <t>ネン</t>
    </rPh>
    <phoneticPr fontId="3"/>
  </si>
  <si>
    <t>中学３年・高校１年</t>
    <rPh sb="0" eb="2">
      <t>チュウガク</t>
    </rPh>
    <rPh sb="3" eb="4">
      <t>ネン</t>
    </rPh>
    <rPh sb="5" eb="7">
      <t>コウコウ</t>
    </rPh>
    <rPh sb="8" eb="9">
      <t>ネン</t>
    </rPh>
    <phoneticPr fontId="3"/>
  </si>
  <si>
    <t>５部・共通</t>
    <rPh sb="1" eb="2">
      <t>ブ</t>
    </rPh>
    <rPh sb="3" eb="5">
      <t>キョウツウ</t>
    </rPh>
    <phoneticPr fontId="3"/>
  </si>
  <si>
    <t>６部・３０歳代</t>
    <rPh sb="1" eb="2">
      <t>ブ</t>
    </rPh>
    <rPh sb="5" eb="6">
      <t>サイ</t>
    </rPh>
    <rPh sb="6" eb="7">
      <t>ダイ</t>
    </rPh>
    <phoneticPr fontId="3"/>
  </si>
  <si>
    <t>６部男子１００ｍ</t>
  </si>
  <si>
    <t>61</t>
  </si>
  <si>
    <t>36</t>
    <phoneticPr fontId="3"/>
  </si>
  <si>
    <t>６部男子８００ｍ</t>
  </si>
  <si>
    <t>62</t>
  </si>
  <si>
    <t>６部男子５０００ｍ</t>
    <phoneticPr fontId="238"/>
  </si>
  <si>
    <t>63</t>
  </si>
  <si>
    <t>６部男子走幅跳</t>
    <phoneticPr fontId="238"/>
  </si>
  <si>
    <t>64</t>
  </si>
  <si>
    <t>６部男子砲丸投(7.260kg)</t>
    <rPh sb="0" eb="16">
      <t>エンバン</t>
    </rPh>
    <phoneticPr fontId="238"/>
  </si>
  <si>
    <t>65</t>
  </si>
  <si>
    <t>７部・４０歳代</t>
    <rPh sb="1" eb="2">
      <t>ブ</t>
    </rPh>
    <rPh sb="5" eb="6">
      <t>サイ</t>
    </rPh>
    <rPh sb="6" eb="7">
      <t>ダイ</t>
    </rPh>
    <phoneticPr fontId="3"/>
  </si>
  <si>
    <t>７部男子１００ｍ</t>
  </si>
  <si>
    <t>66</t>
  </si>
  <si>
    <t>37</t>
    <phoneticPr fontId="3"/>
  </si>
  <si>
    <t>７部男子８００ｍ</t>
    <phoneticPr fontId="238"/>
  </si>
  <si>
    <t>67</t>
  </si>
  <si>
    <t>７部男子５０００ｍ</t>
    <phoneticPr fontId="238"/>
  </si>
  <si>
    <t>68</t>
  </si>
  <si>
    <t>７部男子走高跳</t>
    <phoneticPr fontId="238"/>
  </si>
  <si>
    <t>69</t>
  </si>
  <si>
    <t>７部男子円盤投(2.000kg)</t>
    <phoneticPr fontId="3"/>
  </si>
  <si>
    <t>70</t>
  </si>
  <si>
    <t>８部・５０歳代</t>
    <rPh sb="1" eb="2">
      <t>ブ</t>
    </rPh>
    <rPh sb="5" eb="7">
      <t>サイダイ</t>
    </rPh>
    <phoneticPr fontId="3"/>
  </si>
  <si>
    <t>８部男子１００ｍ</t>
    <phoneticPr fontId="238"/>
  </si>
  <si>
    <t>71</t>
  </si>
  <si>
    <t>38</t>
    <phoneticPr fontId="3"/>
  </si>
  <si>
    <t>８部男子８００ｍ</t>
    <phoneticPr fontId="238"/>
  </si>
  <si>
    <t>72</t>
  </si>
  <si>
    <t>８部男子３０００ｍ</t>
    <phoneticPr fontId="238"/>
  </si>
  <si>
    <t>73</t>
  </si>
  <si>
    <t>８部男子走幅跳</t>
    <phoneticPr fontId="238"/>
  </si>
  <si>
    <t>74</t>
  </si>
  <si>
    <t>８部男子砲丸投(7.260kg)</t>
    <phoneticPr fontId="238"/>
  </si>
  <si>
    <t>75</t>
  </si>
  <si>
    <t>種　　　　目</t>
    <rPh sb="0" eb="1">
      <t>シュ</t>
    </rPh>
    <rPh sb="5" eb="6">
      <t>メ</t>
    </rPh>
    <phoneticPr fontId="3"/>
  </si>
  <si>
    <t>種目コード</t>
  </si>
  <si>
    <t>競技コード</t>
  </si>
  <si>
    <t>種別</t>
    <rPh sb="0" eb="2">
      <t>シュベツ</t>
    </rPh>
    <phoneticPr fontId="3"/>
  </si>
  <si>
    <t>１部女子１００ｍ</t>
    <phoneticPr fontId="238"/>
  </si>
  <si>
    <t>39</t>
    <phoneticPr fontId="3"/>
  </si>
  <si>
    <t>１部女子２００ｍ</t>
    <phoneticPr fontId="238"/>
  </si>
  <si>
    <t>１部女子４００ｍ</t>
    <phoneticPr fontId="238"/>
  </si>
  <si>
    <t>１部女子８００ｍ</t>
    <phoneticPr fontId="238"/>
  </si>
  <si>
    <t>１部女子１５００ｍ</t>
    <phoneticPr fontId="238"/>
  </si>
  <si>
    <t>１部女子３０００ｍ</t>
    <phoneticPr fontId="238"/>
  </si>
  <si>
    <t>１部女子１００ｍH(0.838m)</t>
    <phoneticPr fontId="238"/>
  </si>
  <si>
    <r>
      <t>１部女子４００ｍH</t>
    </r>
    <r>
      <rPr>
        <sz val="12"/>
        <rFont val="ＭＳ ゴシック"/>
        <family val="3"/>
        <charset val="128"/>
      </rPr>
      <t>(0.762m)</t>
    </r>
    <phoneticPr fontId="238"/>
  </si>
  <si>
    <t>１部女子２０００ｍSC</t>
    <phoneticPr fontId="238"/>
  </si>
  <si>
    <t>１部女子５０００ｍＷ</t>
    <phoneticPr fontId="238"/>
  </si>
  <si>
    <t>１部女子走高跳</t>
    <phoneticPr fontId="238"/>
  </si>
  <si>
    <t>１部女子棒高跳</t>
    <phoneticPr fontId="238"/>
  </si>
  <si>
    <t>１部女子走幅跳</t>
    <phoneticPr fontId="238"/>
  </si>
  <si>
    <t>１部女子三段跳</t>
    <phoneticPr fontId="238"/>
  </si>
  <si>
    <t>１部女子砲丸投(4.000kg)</t>
    <phoneticPr fontId="238"/>
  </si>
  <si>
    <t>１部女子円盤投(1.000kg)</t>
    <phoneticPr fontId="238"/>
  </si>
  <si>
    <t>１部女子ハンマー投(4.000kg)</t>
    <phoneticPr fontId="238"/>
  </si>
  <si>
    <t>１部女子やり投(600g)</t>
    <phoneticPr fontId="238"/>
  </si>
  <si>
    <t>２部女子１００ｍ</t>
  </si>
  <si>
    <t>２部女子２００ｍ</t>
  </si>
  <si>
    <t>２部女子４００ｍ</t>
  </si>
  <si>
    <t>２部女子８００ｍ</t>
  </si>
  <si>
    <t>２部女子１５００ｍ</t>
  </si>
  <si>
    <t>２部女子３０００ｍ</t>
    <phoneticPr fontId="238"/>
  </si>
  <si>
    <t>２部女子１００ｍH(0.838m)</t>
  </si>
  <si>
    <r>
      <t>２部女子４００ｍH</t>
    </r>
    <r>
      <rPr>
        <sz val="12"/>
        <rFont val="ＭＳ ゴシック"/>
        <family val="3"/>
        <charset val="128"/>
      </rPr>
      <t>(0.762m)</t>
    </r>
    <phoneticPr fontId="3"/>
  </si>
  <si>
    <t>２部女子２０００ｍSC</t>
  </si>
  <si>
    <t>高２年</t>
    <rPh sb="0" eb="1">
      <t>コウ</t>
    </rPh>
    <rPh sb="2" eb="3">
      <t>ネン</t>
    </rPh>
    <phoneticPr fontId="3"/>
  </si>
  <si>
    <t>２部女子５０００ｍＷ</t>
  </si>
  <si>
    <t>２部女子走高跳</t>
  </si>
  <si>
    <t>２部女子棒高跳</t>
  </si>
  <si>
    <t>２部女子走幅跳</t>
  </si>
  <si>
    <t>２部女子三段跳</t>
  </si>
  <si>
    <t>２部女子砲丸投(4.000kg)</t>
  </si>
  <si>
    <t>２部女子円盤投(1.000kg)</t>
  </si>
  <si>
    <t>２部女子ハンマー投(4.000kg)</t>
  </si>
  <si>
    <t>２部女子やり投(600g)</t>
  </si>
  <si>
    <t>３部女子１００ｍ</t>
    <phoneticPr fontId="238"/>
  </si>
  <si>
    <t>３部女子２００ｍ</t>
    <phoneticPr fontId="238"/>
  </si>
  <si>
    <t>３部女子４００ｍ</t>
  </si>
  <si>
    <t>３部女子８００ｍ</t>
  </si>
  <si>
    <t>３部女子１５００ｍ</t>
  </si>
  <si>
    <t>３部女子３０００ｍ</t>
    <phoneticPr fontId="238"/>
  </si>
  <si>
    <t>３部女子１００ｍH(0.762m)</t>
  </si>
  <si>
    <r>
      <t>３部女子４００ｍH</t>
    </r>
    <r>
      <rPr>
        <sz val="12"/>
        <rFont val="ＭＳ ゴシック"/>
        <family val="3"/>
        <charset val="128"/>
      </rPr>
      <t>(0.762m)</t>
    </r>
    <phoneticPr fontId="3"/>
  </si>
  <si>
    <t>３部女子２０００ｍSC</t>
  </si>
  <si>
    <t>３部女子５０００ｍＷ</t>
  </si>
  <si>
    <t>３部女子走高跳</t>
  </si>
  <si>
    <t>３部女子棒高跳</t>
  </si>
  <si>
    <t>３部女子走幅跳</t>
  </si>
  <si>
    <t>３部女子三段跳</t>
  </si>
  <si>
    <t>３部女子砲丸投(4.000kg)</t>
  </si>
  <si>
    <t>３部女子円盤投(1.000kg)</t>
  </si>
  <si>
    <t>３部女子ハンマー投(4.000kg)</t>
  </si>
  <si>
    <t>３部女子やり投(600g)</t>
  </si>
  <si>
    <t>４部女子１００ｍ</t>
    <phoneticPr fontId="238"/>
  </si>
  <si>
    <t>４部女子１５００ｍ</t>
    <phoneticPr fontId="238"/>
  </si>
  <si>
    <t>４部女子１００ｍH(0.762m)</t>
    <phoneticPr fontId="238"/>
  </si>
  <si>
    <t>４部女子走幅跳</t>
    <phoneticPr fontId="238"/>
  </si>
  <si>
    <t>５部女子４×１００ｍ</t>
    <rPh sb="1" eb="2">
      <t>ブ</t>
    </rPh>
    <rPh sb="2" eb="4">
      <t>ジョシ</t>
    </rPh>
    <phoneticPr fontId="4"/>
  </si>
  <si>
    <t>43</t>
    <phoneticPr fontId="3"/>
  </si>
  <si>
    <t>５部女子４×４００ｍ</t>
    <rPh sb="2" eb="3">
      <t>オンナ</t>
    </rPh>
    <phoneticPr fontId="4"/>
  </si>
  <si>
    <t>一部女子</t>
    <rPh sb="0" eb="2">
      <t>イチブ</t>
    </rPh>
    <rPh sb="2" eb="4">
      <t>ジョシ</t>
    </rPh>
    <phoneticPr fontId="1"/>
  </si>
  <si>
    <t>一部男子</t>
    <rPh sb="0" eb="2">
      <t>イチブ</t>
    </rPh>
    <rPh sb="2" eb="4">
      <t>ダンシ</t>
    </rPh>
    <phoneticPr fontId="1"/>
  </si>
  <si>
    <t>六部男子</t>
    <rPh sb="0" eb="1">
      <t>ロク</t>
    </rPh>
    <rPh sb="1" eb="2">
      <t>ブ</t>
    </rPh>
    <rPh sb="2" eb="4">
      <t>ダンシ</t>
    </rPh>
    <phoneticPr fontId="1"/>
  </si>
  <si>
    <t>七部男子</t>
    <rPh sb="0" eb="1">
      <t>ナナ</t>
    </rPh>
    <rPh sb="1" eb="2">
      <t>ブ</t>
    </rPh>
    <rPh sb="2" eb="4">
      <t>ダンシ</t>
    </rPh>
    <phoneticPr fontId="1"/>
  </si>
  <si>
    <t>八部男子</t>
    <rPh sb="0" eb="1">
      <t>ハチ</t>
    </rPh>
    <rPh sb="1" eb="2">
      <t>ブ</t>
    </rPh>
    <rPh sb="2" eb="4">
      <t>ダンシ</t>
    </rPh>
    <phoneticPr fontId="1"/>
  </si>
  <si>
    <t>一部女子</t>
    <rPh sb="0" eb="1">
      <t>イチ</t>
    </rPh>
    <rPh sb="1" eb="2">
      <t>ブ</t>
    </rPh>
    <rPh sb="2" eb="4">
      <t>ジョシ</t>
    </rPh>
    <phoneticPr fontId="3"/>
  </si>
  <si>
    <t>二部女子</t>
    <rPh sb="0" eb="1">
      <t>ニ</t>
    </rPh>
    <rPh sb="1" eb="2">
      <t>ブ</t>
    </rPh>
    <rPh sb="2" eb="4">
      <t>ジョシ</t>
    </rPh>
    <phoneticPr fontId="3"/>
  </si>
  <si>
    <t>三部女子</t>
    <rPh sb="0" eb="1">
      <t>サン</t>
    </rPh>
    <rPh sb="1" eb="2">
      <t>ブ</t>
    </rPh>
    <rPh sb="2" eb="4">
      <t>ジョシ</t>
    </rPh>
    <phoneticPr fontId="3"/>
  </si>
  <si>
    <t>四部女子</t>
    <rPh sb="0" eb="1">
      <t>シ</t>
    </rPh>
    <rPh sb="1" eb="2">
      <t>ブ</t>
    </rPh>
    <rPh sb="2" eb="4">
      <t>ジョシ</t>
    </rPh>
    <phoneticPr fontId="3"/>
  </si>
  <si>
    <t>一部男子</t>
    <rPh sb="0" eb="1">
      <t>イチ</t>
    </rPh>
    <rPh sb="1" eb="2">
      <t>ブ</t>
    </rPh>
    <rPh sb="2" eb="4">
      <t>ダンシ</t>
    </rPh>
    <phoneticPr fontId="3"/>
  </si>
  <si>
    <t>六部男子</t>
    <rPh sb="0" eb="1">
      <t>ロク</t>
    </rPh>
    <rPh sb="1" eb="2">
      <t>ブ</t>
    </rPh>
    <rPh sb="2" eb="4">
      <t>ダンシ</t>
    </rPh>
    <phoneticPr fontId="3"/>
  </si>
  <si>
    <t>七部男子</t>
    <rPh sb="0" eb="1">
      <t>シチ</t>
    </rPh>
    <rPh sb="1" eb="2">
      <t>ブ</t>
    </rPh>
    <rPh sb="2" eb="4">
      <t>ダンシ</t>
    </rPh>
    <phoneticPr fontId="3"/>
  </si>
  <si>
    <t>八部男子</t>
    <rPh sb="0" eb="1">
      <t>ハチ</t>
    </rPh>
    <rPh sb="1" eb="2">
      <t>ブ</t>
    </rPh>
    <rPh sb="2" eb="4">
      <t>ダンシ</t>
    </rPh>
    <phoneticPr fontId="3"/>
  </si>
  <si>
    <t>８部男子８００ｍ</t>
  </si>
  <si>
    <t>１部女子１００ｍ</t>
  </si>
  <si>
    <t>１部女子２００ｍ</t>
  </si>
  <si>
    <t>１部女子４００ｍ</t>
  </si>
  <si>
    <t>１部女子８００ｍ</t>
  </si>
  <si>
    <t>１部女子１５００ｍ</t>
  </si>
  <si>
    <t>１部女子３０００ｍ</t>
  </si>
  <si>
    <t>１部女子１００ｍH(0.838m)</t>
  </si>
  <si>
    <t>１部女子４００ｍH(0.762m)</t>
  </si>
  <si>
    <t>１部女子２０００ｍSC</t>
  </si>
  <si>
    <t>１部女子５０００ｍＷ</t>
  </si>
  <si>
    <t>１部女子走高跳</t>
  </si>
  <si>
    <t>１部女子棒高跳</t>
  </si>
  <si>
    <t>１部女子走幅跳</t>
  </si>
  <si>
    <t>１部女子三段跳</t>
  </si>
  <si>
    <t>１部女子砲丸投(4.000kg)</t>
  </si>
  <si>
    <t>１部女子円盤投(1.000kg)</t>
  </si>
  <si>
    <t>１部女子やり投(600g)</t>
  </si>
  <si>
    <t xml:space="preserve"> </t>
    <phoneticPr fontId="3"/>
  </si>
  <si>
    <t>６部男子走幅跳</t>
  </si>
  <si>
    <t>７部男子５０００ｍ</t>
  </si>
  <si>
    <t>７部男子円盤投(2.000kg)</t>
  </si>
  <si>
    <t>８部男子１００ｍ</t>
  </si>
  <si>
    <t>８部男子３０００ｍ</t>
  </si>
  <si>
    <t>７部男子走高跳</t>
  </si>
  <si>
    <t>８部男子砲丸投(7.260kg)</t>
  </si>
  <si>
    <t>６部男子５０００ｍ</t>
  </si>
  <si>
    <t>50</t>
    <phoneticPr fontId="3"/>
  </si>
  <si>
    <t>21</t>
    <phoneticPr fontId="3"/>
  </si>
  <si>
    <t>32</t>
    <phoneticPr fontId="3"/>
  </si>
  <si>
    <t>43</t>
    <phoneticPr fontId="3"/>
  </si>
  <si>
    <t>54</t>
    <phoneticPr fontId="3"/>
  </si>
  <si>
    <t>65</t>
    <phoneticPr fontId="3"/>
  </si>
  <si>
    <t>98</t>
    <phoneticPr fontId="3"/>
  </si>
  <si>
    <t>87</t>
    <phoneticPr fontId="3"/>
  </si>
  <si>
    <t>76</t>
    <phoneticPr fontId="3"/>
  </si>
  <si>
    <t>90</t>
    <phoneticPr fontId="3"/>
  </si>
  <si>
    <t>80</t>
    <phoneticPr fontId="3"/>
  </si>
  <si>
    <t>70</t>
    <phoneticPr fontId="3"/>
  </si>
  <si>
    <t>60</t>
    <phoneticPr fontId="3"/>
  </si>
  <si>
    <t>09</t>
    <phoneticPr fontId="3"/>
  </si>
  <si>
    <t>08</t>
    <phoneticPr fontId="3"/>
  </si>
  <si>
    <t>07</t>
    <phoneticPr fontId="3"/>
  </si>
  <si>
    <t>06</t>
    <phoneticPr fontId="3"/>
  </si>
  <si>
    <t>05</t>
    <phoneticPr fontId="3"/>
  </si>
  <si>
    <r>
      <rPr>
        <b/>
        <sz val="9"/>
        <color rgb="FF3333FF"/>
        <rFont val="平成明朝"/>
        <family val="3"/>
        <charset val="128"/>
      </rPr>
      <t>チームに</t>
    </r>
    <r>
      <rPr>
        <b/>
        <sz val="9"/>
        <color rgb="FFFF0000"/>
        <rFont val="ＭＳ ゴシック"/>
        <family val="3"/>
        <charset val="128"/>
      </rPr>
      <t>未登録者がいる場合</t>
    </r>
    <r>
      <rPr>
        <b/>
        <sz val="9"/>
        <color rgb="FF0000FF"/>
        <rFont val="ＭＳ ゴシック"/>
        <family val="3"/>
        <charset val="128"/>
      </rPr>
      <t>は　</t>
    </r>
    <r>
      <rPr>
        <b/>
        <sz val="9"/>
        <color rgb="FFFF0000"/>
        <rFont val="ＭＳ ゴシック"/>
        <family val="3"/>
        <charset val="128"/>
      </rPr>
      <t>その３･４　</t>
    </r>
    <r>
      <rPr>
        <b/>
        <sz val="9"/>
        <color rgb="FF0000FF"/>
        <rFont val="ＭＳ ゴシック"/>
        <family val="3"/>
        <charset val="128"/>
      </rPr>
      <t>から入力下さい</t>
    </r>
    <rPh sb="4" eb="7">
      <t>ミトウロク</t>
    </rPh>
    <rPh sb="7" eb="8">
      <t>モノ</t>
    </rPh>
    <rPh sb="11" eb="13">
      <t>バアイ</t>
    </rPh>
    <rPh sb="23" eb="25">
      <t>ニュウリョク</t>
    </rPh>
    <rPh sb="25" eb="26">
      <t>クダ</t>
    </rPh>
    <phoneticPr fontId="3"/>
  </si>
  <si>
    <r>
      <rPr>
        <b/>
        <sz val="8"/>
        <color rgb="FF3333FF"/>
        <rFont val="平成明朝"/>
        <family val="3"/>
        <charset val="128"/>
      </rPr>
      <t>チームに</t>
    </r>
    <r>
      <rPr>
        <b/>
        <sz val="8"/>
        <color rgb="FFFF0000"/>
        <rFont val="ＭＳ ゴシック"/>
        <family val="3"/>
        <charset val="128"/>
      </rPr>
      <t>未登録者がいる場合</t>
    </r>
    <r>
      <rPr>
        <b/>
        <sz val="8"/>
        <color rgb="FF0000FF"/>
        <rFont val="ＭＳ ゴシック"/>
        <family val="3"/>
        <charset val="128"/>
      </rPr>
      <t>は　</t>
    </r>
    <r>
      <rPr>
        <b/>
        <sz val="8"/>
        <color rgb="FFFF0000"/>
        <rFont val="ＭＳ ゴシック"/>
        <family val="3"/>
        <charset val="128"/>
      </rPr>
      <t>その３･４　</t>
    </r>
    <r>
      <rPr>
        <b/>
        <sz val="8"/>
        <color rgb="FF0000FF"/>
        <rFont val="ＭＳ ゴシック"/>
        <family val="3"/>
        <charset val="128"/>
      </rPr>
      <t>から入力下さい</t>
    </r>
    <rPh sb="4" eb="7">
      <t>ミトウロク</t>
    </rPh>
    <rPh sb="7" eb="8">
      <t>モノ</t>
    </rPh>
    <rPh sb="11" eb="13">
      <t>バアイ</t>
    </rPh>
    <rPh sb="23" eb="25">
      <t>ニュウリョク</t>
    </rPh>
    <rPh sb="25" eb="26">
      <t>クダ</t>
    </rPh>
    <phoneticPr fontId="3"/>
  </si>
  <si>
    <r>
      <t>登録ﾅﾝﾊﾞｰ、氏名　</t>
    </r>
    <r>
      <rPr>
        <b/>
        <sz val="9"/>
        <color rgb="FFFF0000"/>
        <rFont val="ＭＳ ゴシック"/>
        <family val="3"/>
        <charset val="128"/>
      </rPr>
      <t>直接入力</t>
    </r>
    <r>
      <rPr>
        <b/>
        <sz val="9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</si>
  <si>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r>
      <rPr>
        <b/>
        <sz val="9"/>
        <color rgb="FF3333FF"/>
        <rFont val="ＭＳ ゴシック"/>
        <family val="3"/>
        <charset val="128"/>
      </rPr>
      <t>●</t>
    </r>
    <r>
      <rPr>
        <b/>
        <sz val="9"/>
        <color rgb="FFFF0000"/>
        <rFont val="ＭＳ ゴシック"/>
        <family val="3"/>
        <charset val="128"/>
      </rPr>
      <t>未登録者</t>
    </r>
    <r>
      <rPr>
        <b/>
        <sz val="9"/>
        <color rgb="FF3333FF"/>
        <rFont val="ＭＳ ゴシック"/>
        <family val="3"/>
        <charset val="128"/>
      </rPr>
      <t>及び</t>
    </r>
    <r>
      <rPr>
        <b/>
        <sz val="9"/>
        <color rgb="FFFF0000"/>
        <rFont val="ＭＳ ゴシック"/>
        <family val="3"/>
        <charset val="128"/>
      </rPr>
      <t>登録不備</t>
    </r>
    <r>
      <rPr>
        <b/>
        <sz val="9"/>
        <color rgb="FF3333FF"/>
        <rFont val="ＭＳ ゴシック"/>
        <family val="3"/>
        <charset val="128"/>
      </rPr>
      <t>の場合は</t>
    </r>
    <r>
      <rPr>
        <b/>
        <sz val="9"/>
        <color rgb="FFFF0000"/>
        <rFont val="ＭＳ ゴシック"/>
        <family val="3"/>
        <charset val="128"/>
      </rPr>
      <t>その３､４</t>
    </r>
    <r>
      <rPr>
        <b/>
        <sz val="9"/>
        <color rgb="FF3333FF"/>
        <rFont val="ＭＳ ゴシック"/>
        <family val="3"/>
        <charset val="128"/>
      </rPr>
      <t>から入力</t>
    </r>
    <r>
      <rPr>
        <b/>
        <sz val="9"/>
        <color rgb="FF0000FF"/>
        <rFont val="ＭＳ ゴシック"/>
        <family val="3"/>
        <charset val="128"/>
      </rPr>
      <t>です</t>
    </r>
    <rPh sb="1" eb="5">
      <t>ミトウロクシャ</t>
    </rPh>
    <rPh sb="5" eb="6">
      <t>オヨ</t>
    </rPh>
    <rPh sb="7" eb="9">
      <t>トウロク</t>
    </rPh>
    <rPh sb="9" eb="11">
      <t>フビ</t>
    </rPh>
    <rPh sb="12" eb="13">
      <t>バ</t>
    </rPh>
    <rPh sb="13" eb="14">
      <t>ア</t>
    </rPh>
    <rPh sb="22" eb="24">
      <t>ニュウリョク</t>
    </rPh>
    <phoneticPr fontId="3"/>
  </si>
  <si>
    <t>蒲澤　美恵子</t>
    <phoneticPr fontId="3"/>
  </si>
  <si>
    <t>工藤　あかね</t>
    <phoneticPr fontId="3"/>
  </si>
  <si>
    <t>斉田　美佐子</t>
    <phoneticPr fontId="3"/>
  </si>
  <si>
    <t>齊藤　みゆき</t>
    <phoneticPr fontId="3"/>
  </si>
  <si>
    <t>平賀　美穂子</t>
    <phoneticPr fontId="3"/>
  </si>
  <si>
    <t>ﾜﾔﾏ ｱﾏﾝﾀﾞﾏﾘｰ</t>
    <phoneticPr fontId="3"/>
  </si>
  <si>
    <t>和山 ｱﾏﾝﾀﾞﾏﾘｰ</t>
    <phoneticPr fontId="3"/>
  </si>
  <si>
    <t>ｱﾘｽ ﾊﾝｽｺｰﾑ</t>
    <phoneticPr fontId="3"/>
  </si>
  <si>
    <t>大須賀　ほの</t>
    <phoneticPr fontId="3"/>
  </si>
  <si>
    <t>ｱﾘｽ　ﾊﾝｽｺｰﾑ</t>
    <phoneticPr fontId="3"/>
  </si>
  <si>
    <t>高槻　くみ子</t>
    <phoneticPr fontId="3"/>
  </si>
  <si>
    <t>千葉　ひろみ</t>
    <phoneticPr fontId="3"/>
  </si>
  <si>
    <t>１部女子ハンマー投(4.000kg)</t>
  </si>
  <si>
    <r>
      <rPr>
        <b/>
        <sz val="14"/>
        <color rgb="FFFF0000"/>
        <rFont val="ＭＳ ゴシック"/>
        <family val="3"/>
        <charset val="128"/>
      </rPr>
      <t xml:space="preserve"> ※</t>
    </r>
    <r>
      <rPr>
        <b/>
        <sz val="14"/>
        <color rgb="FF3333FF"/>
        <rFont val="ＭＳ ゴシック"/>
        <family val="3"/>
        <charset val="128"/>
      </rPr>
      <t>申し込みファイル名</t>
    </r>
    <r>
      <rPr>
        <b/>
        <sz val="14"/>
        <rFont val="ＭＳ ゴシック"/>
        <family val="3"/>
        <charset val="128"/>
      </rPr>
      <t>:</t>
    </r>
    <phoneticPr fontId="1"/>
  </si>
  <si>
    <r>
      <rPr>
        <b/>
        <sz val="16"/>
        <color rgb="FF3333FF"/>
        <rFont val="ＭＳ ゴシック"/>
        <family val="3"/>
        <charset val="128"/>
      </rPr>
      <t xml:space="preserve"> 県 民 体 </t>
    </r>
    <r>
      <rPr>
        <b/>
        <sz val="16"/>
        <color rgb="FFFF0000"/>
        <rFont val="ＭＳ ゴシック"/>
        <family val="3"/>
        <charset val="128"/>
      </rPr>
      <t>(所 属 名)</t>
    </r>
    <rPh sb="1" eb="2">
      <t>ケン</t>
    </rPh>
    <rPh sb="3" eb="4">
      <t>タミ</t>
    </rPh>
    <rPh sb="5" eb="6">
      <t>カラダ</t>
    </rPh>
    <phoneticPr fontId="1"/>
  </si>
  <si>
    <t>として下さい</t>
    <rPh sb="3" eb="4">
      <t>クダ</t>
    </rPh>
    <phoneticPr fontId="1"/>
  </si>
  <si>
    <r>
      <rPr>
        <b/>
        <sz val="12"/>
        <rFont val="ＭＳ ゴシック"/>
        <family val="3"/>
        <charset val="128"/>
      </rPr>
      <t>メール送信時、もし</t>
    </r>
    <r>
      <rPr>
        <b/>
        <sz val="12"/>
        <color rgb="FFFF0000"/>
        <rFont val="ＭＳ ゴシック"/>
        <family val="3"/>
        <charset val="128"/>
      </rPr>
      <t>返信メールが届かない場合</t>
    </r>
    <r>
      <rPr>
        <b/>
        <sz val="12"/>
        <rFont val="ＭＳ ゴシック"/>
        <family val="3"/>
        <charset val="128"/>
      </rPr>
      <t>は</t>
    </r>
    <r>
      <rPr>
        <b/>
        <sz val="12"/>
        <color rgb="FFFF0000"/>
        <rFont val="ＭＳ ゴシック"/>
        <family val="3"/>
        <charset val="128"/>
      </rPr>
      <t>必ず電話で</t>
    </r>
    <r>
      <rPr>
        <b/>
        <sz val="12"/>
        <rFont val="ＭＳ ゴシック"/>
        <family val="3"/>
        <charset val="128"/>
      </rPr>
      <t>連絡下さい</t>
    </r>
    <rPh sb="3" eb="5">
      <t>ソウシン</t>
    </rPh>
    <rPh sb="5" eb="6">
      <t>ジ</t>
    </rPh>
    <rPh sb="9" eb="11">
      <t>ヘンシン</t>
    </rPh>
    <rPh sb="15" eb="16">
      <t>トド</t>
    </rPh>
    <rPh sb="19" eb="21">
      <t>バアイ</t>
    </rPh>
    <rPh sb="22" eb="23">
      <t>カナラ</t>
    </rPh>
    <rPh sb="24" eb="26">
      <t>デンワ</t>
    </rPh>
    <rPh sb="27" eb="29">
      <t>レンラク</t>
    </rPh>
    <rPh sb="29" eb="30">
      <t>クダ</t>
    </rPh>
    <phoneticPr fontId="1"/>
  </si>
  <si>
    <r>
      <t>１部：男子 　　　( 平成1</t>
    </r>
    <r>
      <rPr>
        <b/>
        <sz val="14"/>
        <rFont val="游ゴシック"/>
        <family val="3"/>
        <charset val="128"/>
      </rPr>
      <t>4</t>
    </r>
    <r>
      <rPr>
        <b/>
        <sz val="14"/>
        <rFont val="平成明朝"/>
        <family val="3"/>
        <charset val="128"/>
      </rPr>
      <t>年4月1日 以前に生まれた者 )</t>
    </r>
    <rPh sb="1" eb="2">
      <t>ブ</t>
    </rPh>
    <rPh sb="3" eb="5">
      <t>ダンシ</t>
    </rPh>
    <rPh sb="11" eb="13">
      <t>ヘイセイ</t>
    </rPh>
    <rPh sb="15" eb="16">
      <t>ネン</t>
    </rPh>
    <rPh sb="17" eb="18">
      <t>ガツ</t>
    </rPh>
    <rPh sb="19" eb="20">
      <t>ヒ</t>
    </rPh>
    <rPh sb="21" eb="23">
      <t>イゼン</t>
    </rPh>
    <rPh sb="24" eb="25">
      <t>ウ</t>
    </rPh>
    <rPh sb="28" eb="29">
      <t>モノ</t>
    </rPh>
    <phoneticPr fontId="1"/>
  </si>
  <si>
    <r>
      <t>７部：男子40歳代 ( 昭和5</t>
    </r>
    <r>
      <rPr>
        <b/>
        <sz val="14"/>
        <rFont val="游ゴシック"/>
        <family val="3"/>
        <charset val="128"/>
      </rPr>
      <t>4</t>
    </r>
    <r>
      <rPr>
        <b/>
        <sz val="14"/>
        <rFont val="平成明朝"/>
        <family val="3"/>
        <charset val="128"/>
      </rPr>
      <t>年4月1日 以前に生まれた者 )</t>
    </r>
    <rPh sb="1" eb="2">
      <t>ブ</t>
    </rPh>
    <rPh sb="3" eb="5">
      <t>ダンシ</t>
    </rPh>
    <rPh sb="12" eb="14">
      <t>ショウワ</t>
    </rPh>
    <rPh sb="16" eb="17">
      <t>ネン</t>
    </rPh>
    <rPh sb="18" eb="19">
      <t>ガツ</t>
    </rPh>
    <rPh sb="20" eb="21">
      <t>ヒ</t>
    </rPh>
    <rPh sb="22" eb="24">
      <t>イゼン</t>
    </rPh>
    <rPh sb="25" eb="26">
      <t>ウ</t>
    </rPh>
    <rPh sb="29" eb="30">
      <t>モノ</t>
    </rPh>
    <phoneticPr fontId="1"/>
  </si>
  <si>
    <r>
      <t>８部：男子50歳代 ( 昭和4</t>
    </r>
    <r>
      <rPr>
        <b/>
        <sz val="14"/>
        <rFont val="游ゴシック"/>
        <family val="3"/>
        <charset val="128"/>
      </rPr>
      <t>4</t>
    </r>
    <r>
      <rPr>
        <b/>
        <sz val="14"/>
        <rFont val="平成明朝"/>
        <family val="3"/>
        <charset val="128"/>
      </rPr>
      <t>年4月1日 以前に生まれた者 )</t>
    </r>
    <rPh sb="1" eb="2">
      <t>ブ</t>
    </rPh>
    <rPh sb="3" eb="5">
      <t>ダンシ</t>
    </rPh>
    <rPh sb="12" eb="14">
      <t>ショウワ</t>
    </rPh>
    <rPh sb="16" eb="17">
      <t>ネン</t>
    </rPh>
    <rPh sb="18" eb="19">
      <t>ガツ</t>
    </rPh>
    <rPh sb="20" eb="21">
      <t>ヒ</t>
    </rPh>
    <rPh sb="22" eb="24">
      <t>イゼン</t>
    </rPh>
    <rPh sb="25" eb="26">
      <t>ウ</t>
    </rPh>
    <rPh sb="29" eb="30">
      <t>モノ</t>
    </rPh>
    <phoneticPr fontId="1"/>
  </si>
  <si>
    <r>
      <rPr>
        <b/>
        <sz val="12"/>
        <color rgb="FFFF0000"/>
        <rFont val="平成明朝"/>
        <family val="3"/>
        <charset val="128"/>
      </rPr>
      <t xml:space="preserve"> </t>
    </r>
    <r>
      <rPr>
        <b/>
        <sz val="12"/>
        <color rgb="FF0000FF"/>
        <rFont val="平成明朝"/>
        <family val="3"/>
        <charset val="128"/>
      </rPr>
      <t xml:space="preserve">登録申請中により  </t>
    </r>
    <r>
      <rPr>
        <b/>
        <sz val="12"/>
        <color rgb="FFFF0000"/>
        <rFont val="平成明朝"/>
        <family val="3"/>
        <charset val="128"/>
      </rPr>
      <t>登録ナンバーが判明していない</t>
    </r>
    <r>
      <rPr>
        <b/>
        <sz val="12"/>
        <color rgb="FF0000FF"/>
        <rFont val="平成明朝"/>
        <family val="3"/>
        <charset val="128"/>
      </rPr>
      <t>場合、あるいは</t>
    </r>
    <rPh sb="1" eb="3">
      <t>トウロク</t>
    </rPh>
    <rPh sb="3" eb="6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</si>
  <si>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t>こちらから申し込み入力して下さい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3"/>
  </si>
  <si>
    <r>
      <rPr>
        <b/>
        <sz val="12"/>
        <color rgb="FFFF0000"/>
        <rFont val="平成明朝"/>
        <family val="3"/>
        <charset val="128"/>
      </rPr>
      <t>登録不備</t>
    </r>
    <r>
      <rPr>
        <b/>
        <sz val="12"/>
        <rFont val="平成明朝"/>
        <family val="3"/>
        <charset val="128"/>
      </rPr>
      <t>（個人データ入力用よりﾅﾝﾊﾞｰ入力しても氏名、所属等が出力されない）</t>
    </r>
    <r>
      <rPr>
        <b/>
        <sz val="12"/>
        <color rgb="FF0000FF"/>
        <rFont val="平成明朝"/>
        <family val="3"/>
        <charset val="128"/>
      </rPr>
      <t>の場合</t>
    </r>
    <r>
      <rPr>
        <b/>
        <sz val="12"/>
        <color rgb="FF0000FF"/>
        <rFont val="ＭＳ Ｐゴシック"/>
        <family val="3"/>
        <charset val="128"/>
      </rPr>
      <t>は</t>
    </r>
    <rPh sb="0" eb="2">
      <t>トウロク</t>
    </rPh>
    <rPh sb="2" eb="4">
      <t>フビ</t>
    </rPh>
    <rPh sb="5" eb="7">
      <t>コジン</t>
    </rPh>
    <rPh sb="10" eb="12">
      <t>ニュウリョク</t>
    </rPh>
    <rPh sb="12" eb="13">
      <t>ヨウ</t>
    </rPh>
    <rPh sb="20" eb="22">
      <t>ニュウリョク</t>
    </rPh>
    <rPh sb="25" eb="27">
      <t>シメイ</t>
    </rPh>
    <rPh sb="28" eb="30">
      <t>ショゾク</t>
    </rPh>
    <rPh sb="30" eb="31">
      <t>トウ</t>
    </rPh>
    <rPh sb="32" eb="34">
      <t>シュツリョク</t>
    </rPh>
    <phoneticPr fontId="3"/>
  </si>
  <si>
    <r>
      <t>登録ﾅﾝﾊﾞｰ、氏名　</t>
    </r>
    <r>
      <rPr>
        <b/>
        <sz val="8"/>
        <color rgb="FFFF0000"/>
        <rFont val="ＭＳ ゴシック"/>
        <family val="3"/>
        <charset val="128"/>
      </rPr>
      <t>直接入力</t>
    </r>
    <r>
      <rPr>
        <b/>
        <sz val="8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</si>
  <si>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人</t>
    <rPh sb="0" eb="1">
      <t>ニン</t>
    </rPh>
    <phoneticPr fontId="3"/>
  </si>
  <si>
    <t>個人データ分男女合計</t>
    <rPh sb="0" eb="2">
      <t>コジン</t>
    </rPh>
    <rPh sb="5" eb="6">
      <t>ブン</t>
    </rPh>
    <rPh sb="6" eb="8">
      <t>ダンジョ</t>
    </rPh>
    <rPh sb="8" eb="10">
      <t>ゴウケイ</t>
    </rPh>
    <phoneticPr fontId="3"/>
  </si>
  <si>
    <r>
      <t xml:space="preserve">2019 </t>
    </r>
    <r>
      <rPr>
        <b/>
        <u val="double"/>
        <sz val="20"/>
        <color rgb="FF3333FF"/>
        <rFont val="ＭＳ 明朝"/>
        <family val="1"/>
        <charset val="128"/>
      </rPr>
      <t xml:space="preserve">岩手県民体育大会 </t>
    </r>
    <r>
      <rPr>
        <b/>
        <u val="double"/>
        <sz val="20"/>
        <rFont val="ＭＳ 明朝"/>
        <family val="1"/>
        <charset val="128"/>
      </rPr>
      <t>申し込み確認書</t>
    </r>
    <rPh sb="5" eb="8">
      <t>イワテケン</t>
    </rPh>
    <rPh sb="8" eb="9">
      <t>ミン</t>
    </rPh>
    <rPh sb="9" eb="11">
      <t>タイイク</t>
    </rPh>
    <rPh sb="11" eb="13">
      <t>タイカイ</t>
    </rPh>
    <rPh sb="14" eb="15">
      <t>モウ</t>
    </rPh>
    <rPh sb="16" eb="17">
      <t>コ</t>
    </rPh>
    <rPh sb="18" eb="21">
      <t>カクニンショ</t>
    </rPh>
    <phoneticPr fontId="1"/>
  </si>
  <si>
    <t>登録番号</t>
    <rPh sb="0" eb="2">
      <t>トウロク</t>
    </rPh>
    <rPh sb="2" eb="4">
      <t>バンゴウ</t>
    </rPh>
    <phoneticPr fontId="3"/>
  </si>
  <si>
    <t>　　　　参加料は　　岩手県体育協会に納入すること</t>
    <rPh sb="4" eb="6">
      <t>サンカ</t>
    </rPh>
    <rPh sb="6" eb="7">
      <t>リョウ</t>
    </rPh>
    <rPh sb="10" eb="13">
      <t>イワテケン</t>
    </rPh>
    <rPh sb="13" eb="15">
      <t>タイイク</t>
    </rPh>
    <rPh sb="15" eb="17">
      <t>キョウカイ</t>
    </rPh>
    <rPh sb="18" eb="20">
      <t>ノウニュウ</t>
    </rPh>
    <phoneticPr fontId="1"/>
  </si>
  <si>
    <t>登録番号</t>
    <rPh sb="0" eb="4">
      <t>トウロクバンゴウ</t>
    </rPh>
    <phoneticPr fontId="3"/>
  </si>
  <si>
    <r>
      <t>１部：女子　　　 ( 平成1</t>
    </r>
    <r>
      <rPr>
        <b/>
        <sz val="14"/>
        <color rgb="FFFF0000"/>
        <rFont val="游ゴシック"/>
        <family val="3"/>
        <charset val="128"/>
      </rPr>
      <t>4</t>
    </r>
    <r>
      <rPr>
        <b/>
        <sz val="14"/>
        <color rgb="FFFF0000"/>
        <rFont val="平成明朝"/>
        <family val="3"/>
        <charset val="128"/>
      </rPr>
      <t>年4月1日 以前に生まれた者 )</t>
    </r>
    <rPh sb="1" eb="2">
      <t>ブ</t>
    </rPh>
    <rPh sb="3" eb="4">
      <t>オンナ</t>
    </rPh>
    <rPh sb="4" eb="5">
      <t>コ</t>
    </rPh>
    <rPh sb="11" eb="13">
      <t>ヘイセイ</t>
    </rPh>
    <rPh sb="15" eb="16">
      <t>ネン</t>
    </rPh>
    <rPh sb="17" eb="18">
      <t>ガツ</t>
    </rPh>
    <rPh sb="19" eb="20">
      <t>ヒ</t>
    </rPh>
    <phoneticPr fontId="1"/>
  </si>
  <si>
    <t>氏　　名</t>
    <rPh sb="0" eb="1">
      <t>シ</t>
    </rPh>
    <rPh sb="3" eb="4">
      <t>ナ</t>
    </rPh>
    <phoneticPr fontId="3"/>
  </si>
  <si>
    <t>花巻市陸協</t>
    <rPh sb="0" eb="2">
      <t>ハナマキ</t>
    </rPh>
    <phoneticPr fontId="3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</si>
  <si>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（個人種目参加料１人 </t>
    </r>
    <r>
      <rPr>
        <b/>
        <sz val="11"/>
        <color rgb="FFFF0000"/>
        <rFont val="平成明朝"/>
        <family val="3"/>
        <charset val="128"/>
      </rPr>
      <t xml:space="preserve">８００ </t>
    </r>
    <r>
      <rPr>
        <b/>
        <sz val="11"/>
        <rFont val="平成明朝"/>
        <family val="3"/>
        <charset val="128"/>
      </rPr>
      <t>円、リレー　１チーム</t>
    </r>
    <r>
      <rPr>
        <b/>
        <sz val="11"/>
        <rFont val="MS UI Gothic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なし</t>
    </r>
    <r>
      <rPr>
        <b/>
        <sz val="11"/>
        <color rgb="FFFF0000"/>
        <rFont val="MS UI Gothic"/>
        <family val="3"/>
        <charset val="128"/>
      </rPr>
      <t xml:space="preserve"> </t>
    </r>
    <r>
      <rPr>
        <b/>
        <sz val="11"/>
        <color rgb="FFFF0000"/>
        <rFont val="平成明朝"/>
        <family val="3"/>
        <charset val="128"/>
      </rPr>
      <t xml:space="preserve">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14" eb="15">
      <t>ヒト</t>
    </rPh>
    <rPh sb="20" eb="21">
      <t>エン</t>
    </rPh>
    <phoneticPr fontId="3"/>
  </si>
  <si>
    <t>なし</t>
    <phoneticPr fontId="3"/>
  </si>
  <si>
    <t>4.02.00</t>
    <phoneticPr fontId="3"/>
  </si>
  <si>
    <t>49.00</t>
    <phoneticPr fontId="3"/>
  </si>
  <si>
    <r>
      <t>（</t>
    </r>
    <r>
      <rPr>
        <b/>
        <sz val="8"/>
        <color rgb="FFFF0000"/>
        <rFont val="ＭＳ ゴシック"/>
        <family val="3"/>
        <charset val="128"/>
      </rPr>
      <t>▲</t>
    </r>
    <r>
      <rPr>
        <b/>
        <sz val="8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</si>
  <si>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県民体</t>
    <rPh sb="0" eb="1">
      <t>ケン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</si>
</sst>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55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00B0F0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9"/>
      <color rgb="FFFF0000"/>
      <name val="ＭＳ 明朝"/>
      <family val="1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sz val="22"/>
      <color rgb="FFFF3399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4"/>
      <color indexed="81"/>
      <name val="ＭＳ Ｐゴシック"/>
      <family val="3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b/>
      <sz val="12"/>
      <color rgb="FF3333FF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16"/>
      <color rgb="FFFF0000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3"/>
      <color rgb="FF0000FF"/>
      <name val="ＭＳ ゴシック"/>
      <family val="3"/>
      <charset val="128"/>
    </font>
    <font>
      <b/>
      <sz val="9"/>
      <color rgb="FF3333FF"/>
      <name val="平成明朝"/>
      <family val="3"/>
      <charset val="128"/>
    </font>
    <font>
      <sz val="1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sz val="18"/>
      <name val="平成明朝"/>
      <family val="3"/>
      <charset val="128"/>
    </font>
    <font>
      <b/>
      <sz val="18"/>
      <name val="ＭＳ 明朝"/>
      <family val="1"/>
      <charset val="128"/>
    </font>
    <font>
      <b/>
      <sz val="18"/>
      <color rgb="FF0000FF"/>
      <name val="ＭＳ 明朝"/>
      <family val="1"/>
      <charset val="128"/>
    </font>
    <font>
      <sz val="11"/>
      <color rgb="FF0000FF"/>
      <name val="ＭＳ ゴシック"/>
      <family val="3"/>
      <charset val="128"/>
    </font>
    <font>
      <sz val="12"/>
      <color rgb="FF0000FF"/>
      <name val="平成明朝"/>
      <family val="3"/>
      <charset val="128"/>
    </font>
    <font>
      <sz val="12"/>
      <color rgb="FF3333FF"/>
      <name val="平成明朝"/>
      <family val="3"/>
      <charset val="128"/>
    </font>
    <font>
      <sz val="13"/>
      <name val="ＭＳ 明朝"/>
      <family val="1"/>
      <charset val="128"/>
    </font>
    <font>
      <b/>
      <sz val="9"/>
      <name val="ＭＳ 明朝"/>
      <family val="1"/>
      <charset val="128"/>
    </font>
    <font>
      <sz val="12"/>
      <name val="平成明朝"/>
      <family val="3"/>
      <charset val="128"/>
    </font>
    <font>
      <b/>
      <sz val="14"/>
      <color rgb="FFFF0000"/>
      <name val="MS UI Gothic"/>
      <family val="3"/>
      <charset val="128"/>
    </font>
    <font>
      <b/>
      <sz val="14"/>
      <color rgb="FF3333FF"/>
      <name val="MS UI Gothic"/>
      <family val="3"/>
      <charset val="128"/>
    </font>
    <font>
      <b/>
      <sz val="14"/>
      <color rgb="FF0000FF"/>
      <name val="MS UI Gothic"/>
      <family val="3"/>
      <charset val="128"/>
    </font>
    <font>
      <b/>
      <sz val="12"/>
      <color rgb="FF3333FF"/>
      <name val="Yu Gothic"/>
      <family val="3"/>
      <charset val="128"/>
    </font>
    <font>
      <b/>
      <sz val="12"/>
      <color rgb="FF0000FF"/>
      <name val="ＭＳ Ｐゴシック"/>
      <family val="3"/>
      <charset val="128"/>
    </font>
    <font>
      <sz val="12"/>
      <name val="游ゴシック"/>
      <family val="3"/>
      <charset val="128"/>
    </font>
    <font>
      <sz val="10"/>
      <color indexed="81"/>
      <name val="MS P ゴシック"/>
      <family val="3"/>
      <charset val="128"/>
    </font>
    <font>
      <b/>
      <sz val="8"/>
      <color indexed="10"/>
      <name val="ＭＳ ゴシック"/>
      <family val="3"/>
      <charset val="128"/>
    </font>
    <font>
      <b/>
      <sz val="13"/>
      <color rgb="FFFF0000"/>
      <name val="ＭＳ ゴシック"/>
      <family val="3"/>
      <charset val="128"/>
    </font>
    <font>
      <b/>
      <sz val="8"/>
      <color indexed="81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3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39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8"/>
      <color indexed="81"/>
      <name val="ＭＳ ゴシック"/>
      <family val="3"/>
      <charset val="128"/>
    </font>
    <font>
      <b/>
      <sz val="12"/>
      <name val="ＤＦ特太ゴシック体"/>
      <family val="3"/>
      <charset val="128"/>
    </font>
    <font>
      <b/>
      <sz val="14"/>
      <name val="ＤＦ特太ゴシック体"/>
      <family val="3"/>
      <charset val="128"/>
    </font>
    <font>
      <b/>
      <sz val="22"/>
      <name val="ＭＳ 明朝"/>
      <family val="1"/>
      <charset val="128"/>
    </font>
    <font>
      <b/>
      <sz val="12"/>
      <color rgb="FFFF0000"/>
      <name val="ＤＦ特太ゴシック体"/>
      <family val="3"/>
      <charset val="128"/>
    </font>
    <font>
      <sz val="12"/>
      <name val="MS UI Gothic"/>
      <family val="3"/>
      <charset val="128"/>
    </font>
    <font>
      <b/>
      <sz val="22"/>
      <color rgb="FF0000FF"/>
      <name val="ＭＳ 明朝"/>
      <family val="1"/>
      <charset val="128"/>
    </font>
    <font>
      <b/>
      <sz val="20"/>
      <name val="ＭＳ 明朝"/>
      <family val="1"/>
      <charset val="128"/>
    </font>
    <font>
      <b/>
      <sz val="10"/>
      <color indexed="12"/>
      <name val="MS P ゴシック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1"/>
      <color indexed="10"/>
      <name val="ＭＳ Ｐゴシック"/>
      <family val="3"/>
      <charset val="128"/>
      <scheme val="minor"/>
    </font>
    <font>
      <b/>
      <sz val="12"/>
      <color rgb="FFFF0000"/>
      <name val="MS UI Gothic"/>
      <family val="3"/>
      <charset val="128"/>
    </font>
    <font>
      <b/>
      <sz val="12"/>
      <color rgb="FFFF0000"/>
      <name val="Yu Gothic"/>
      <family val="3"/>
      <charset val="128"/>
    </font>
    <font>
      <b/>
      <sz val="12"/>
      <color rgb="FF3333FF"/>
      <name val="MS UI Gothic"/>
      <family val="3"/>
      <charset val="128"/>
    </font>
    <font>
      <b/>
      <sz val="12"/>
      <color rgb="FF0000FF"/>
      <name val="MS UI Gothic"/>
      <family val="3"/>
      <charset val="128"/>
    </font>
    <font>
      <b/>
      <sz val="13"/>
      <color rgb="FFFF0000"/>
      <name val="平成明朝"/>
      <family val="3"/>
      <charset val="128"/>
    </font>
    <font>
      <b/>
      <sz val="14"/>
      <color rgb="FF3333FF"/>
      <name val="富士ポップＰ"/>
      <family val="3"/>
      <charset val="128"/>
    </font>
    <font>
      <b/>
      <sz val="12"/>
      <name val="MS UI Gothic"/>
      <family val="3"/>
      <charset val="128"/>
    </font>
    <font>
      <b/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8"/>
      <name val="平成明朝"/>
      <family val="3"/>
      <charset val="128"/>
    </font>
    <font>
      <sz val="8"/>
      <name val="平成明朝"/>
      <family val="3"/>
      <charset val="128"/>
    </font>
    <font>
      <b/>
      <sz val="8"/>
      <color rgb="FF3333FF"/>
      <name val="平成明朝"/>
      <family val="3"/>
      <charset val="128"/>
    </font>
    <font>
      <b/>
      <sz val="8"/>
      <color rgb="FFFF0000"/>
      <name val="ＭＳ ゴシック"/>
      <family val="3"/>
      <charset val="128"/>
    </font>
    <font>
      <b/>
      <sz val="9"/>
      <color rgb="FF3333FF"/>
      <name val="ＭＳ ゴシック"/>
      <family val="3"/>
      <charset val="128"/>
    </font>
    <font>
      <b/>
      <sz val="14"/>
      <name val="游ゴシック"/>
      <family val="3"/>
      <charset val="128"/>
    </font>
    <font>
      <b/>
      <sz val="11"/>
      <color rgb="FF0000FF"/>
      <name val="ＭＳ 明朝"/>
      <family val="1"/>
      <charset val="128"/>
    </font>
    <font>
      <b/>
      <sz val="12"/>
      <color rgb="FF0000FF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name val="MS UI Gothic"/>
      <family val="3"/>
      <charset val="128"/>
    </font>
    <font>
      <b/>
      <sz val="14"/>
      <color rgb="FFFF0000"/>
      <name val="游ゴシック"/>
      <family val="3"/>
      <charset val="128"/>
    </font>
    <font>
      <sz val="8"/>
      <color indexed="81"/>
      <name val="MS P ゴシック"/>
      <family val="3"/>
      <charset val="128"/>
    </font>
    <font>
      <b/>
      <sz val="11"/>
      <name val="MS UI Gothic"/>
      <family val="3"/>
      <charset val="128"/>
    </font>
    <font>
      <b/>
      <sz val="11"/>
      <color rgb="FFFF0000"/>
      <name val="MS UI Gothic"/>
      <family val="3"/>
      <charset val="128"/>
    </font>
    <font>
      <b/>
      <sz val="8"/>
      <name val="ＭＳ ゴシック"/>
      <family val="3"/>
      <charset val="128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C5FFC5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F9EBF9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F9EDF8"/>
        <bgColor indexed="64"/>
      </patternFill>
    </fill>
    <fill>
      <patternFill patternType="solid">
        <fgColor rgb="FF93EAFF"/>
        <bgColor indexed="64"/>
      </patternFill>
    </fill>
    <fill>
      <patternFill patternType="solid">
        <fgColor rgb="FFFCF6FC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97FF97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FFE0A3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24" fillId="0" borderId="0"/>
  </cellStyleXfs>
  <cellXfs count="1432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/>
    <xf numFmtId="49" fontId="2" fillId="0" borderId="2" xfId="0" applyNumberFormat="1" applyFont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49" fontId="17" fillId="0" borderId="0" xfId="0" applyNumberFormat="1" applyFont="1" applyAlignment="1">
      <alignment horizontal="center" vertical="center"/>
    </xf>
    <xf numFmtId="49" fontId="17" fillId="0" borderId="1" xfId="0" applyNumberFormat="1" applyFont="1" applyBorder="1"/>
    <xf numFmtId="0" fontId="0" fillId="0" borderId="0" xfId="0" applyAlignment="1">
      <alignment vertical="center"/>
    </xf>
    <xf numFmtId="0" fontId="0" fillId="14" borderId="0" xfId="0" applyFill="1" applyAlignment="1">
      <alignment vertical="center"/>
    </xf>
    <xf numFmtId="0" fontId="0" fillId="16" borderId="0" xfId="0" applyFill="1" applyAlignment="1">
      <alignment vertical="center"/>
    </xf>
    <xf numFmtId="0" fontId="0" fillId="10" borderId="0" xfId="0" applyFill="1" applyAlignment="1">
      <alignment vertical="center"/>
    </xf>
    <xf numFmtId="49" fontId="0" fillId="0" borderId="0" xfId="0" applyNumberFormat="1"/>
    <xf numFmtId="0" fontId="0" fillId="8" borderId="0" xfId="0" applyFill="1" applyAlignment="1">
      <alignment vertical="center"/>
    </xf>
    <xf numFmtId="0" fontId="0" fillId="17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9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1" borderId="1" xfId="2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27" fillId="12" borderId="0" xfId="0" applyFont="1" applyFill="1" applyAlignment="1">
      <alignment vertical="center"/>
    </xf>
    <xf numFmtId="0" fontId="15" fillId="15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0" fillId="19" borderId="0" xfId="0" applyFill="1"/>
    <xf numFmtId="0" fontId="0" fillId="19" borderId="0" xfId="0" applyFill="1" applyAlignment="1">
      <alignment vertical="center"/>
    </xf>
    <xf numFmtId="0" fontId="2" fillId="19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8" fillId="12" borderId="0" xfId="0" applyFont="1" applyFill="1" applyAlignment="1">
      <alignment vertical="center"/>
    </xf>
    <xf numFmtId="0" fontId="29" fillId="19" borderId="0" xfId="2" applyFont="1" applyFill="1" applyAlignment="1">
      <alignment vertical="center"/>
    </xf>
    <xf numFmtId="0" fontId="29" fillId="12" borderId="0" xfId="2" applyFont="1" applyFill="1" applyAlignment="1">
      <alignment vertical="center"/>
    </xf>
    <xf numFmtId="0" fontId="25" fillId="19" borderId="0" xfId="2" applyFont="1" applyFill="1" applyAlignment="1">
      <alignment vertical="center"/>
    </xf>
    <xf numFmtId="0" fontId="25" fillId="14" borderId="0" xfId="2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176" fontId="18" fillId="22" borderId="1" xfId="0" applyNumberFormat="1" applyFont="1" applyFill="1" applyBorder="1" applyAlignment="1" applyProtection="1">
      <alignment horizontal="right" vertical="center"/>
      <protection locked="0"/>
    </xf>
    <xf numFmtId="0" fontId="18" fillId="22" borderId="3" xfId="0" applyFont="1" applyFill="1" applyBorder="1" applyAlignment="1" applyProtection="1">
      <alignment horizontal="center" vertical="center"/>
      <protection locked="0"/>
    </xf>
    <xf numFmtId="0" fontId="18" fillId="22" borderId="1" xfId="0" applyFont="1" applyFill="1" applyBorder="1" applyAlignment="1" applyProtection="1">
      <alignment horizontal="center" vertical="center"/>
      <protection locked="0"/>
    </xf>
    <xf numFmtId="49" fontId="18" fillId="22" borderId="3" xfId="0" applyNumberFormat="1" applyFont="1" applyFill="1" applyBorder="1" applyAlignment="1" applyProtection="1">
      <alignment vertical="center"/>
      <protection locked="0"/>
    </xf>
    <xf numFmtId="0" fontId="40" fillId="19" borderId="1" xfId="2" applyFont="1" applyFill="1" applyBorder="1" applyAlignment="1">
      <alignment horizontal="center" vertical="center"/>
    </xf>
    <xf numFmtId="49" fontId="18" fillId="22" borderId="16" xfId="0" applyNumberFormat="1" applyFont="1" applyFill="1" applyBorder="1" applyAlignment="1" applyProtection="1">
      <alignment horizontal="right" vertical="center"/>
      <protection locked="0"/>
    </xf>
    <xf numFmtId="49" fontId="18" fillId="22" borderId="17" xfId="0" applyNumberFormat="1" applyFont="1" applyFill="1" applyBorder="1" applyAlignment="1" applyProtection="1">
      <alignment horizontal="right" vertical="center"/>
      <protection locked="0"/>
    </xf>
    <xf numFmtId="49" fontId="18" fillId="22" borderId="1" xfId="0" applyNumberFormat="1" applyFont="1" applyFill="1" applyBorder="1" applyAlignment="1" applyProtection="1">
      <alignment horizontal="right" vertical="center"/>
      <protection locked="0"/>
    </xf>
    <xf numFmtId="49" fontId="22" fillId="0" borderId="1" xfId="1" applyNumberFormat="1" applyFont="1" applyBorder="1" applyAlignment="1">
      <alignment horizontal="center"/>
    </xf>
    <xf numFmtId="0" fontId="40" fillId="19" borderId="3" xfId="2" applyFont="1" applyFill="1" applyBorder="1" applyAlignment="1">
      <alignment horizontal="center" vertical="center"/>
    </xf>
    <xf numFmtId="49" fontId="18" fillId="22" borderId="3" xfId="0" applyNumberFormat="1" applyFont="1" applyFill="1" applyBorder="1" applyAlignment="1" applyProtection="1">
      <alignment horizontal="right" vertical="center"/>
      <protection locked="0"/>
    </xf>
    <xf numFmtId="176" fontId="18" fillId="22" borderId="3" xfId="0" applyNumberFormat="1" applyFont="1" applyFill="1" applyBorder="1" applyAlignment="1" applyProtection="1">
      <alignment horizontal="right" vertical="center"/>
      <protection locked="0"/>
    </xf>
    <xf numFmtId="0" fontId="31" fillId="29" borderId="18" xfId="0" applyFont="1" applyFill="1" applyBorder="1" applyAlignment="1" applyProtection="1">
      <alignment horizontal="center" vertical="center"/>
      <protection locked="0"/>
    </xf>
    <xf numFmtId="0" fontId="34" fillId="29" borderId="19" xfId="0" applyFont="1" applyFill="1" applyBorder="1" applyAlignment="1" applyProtection="1">
      <alignment horizontal="center" vertical="center"/>
      <protection locked="0"/>
    </xf>
    <xf numFmtId="0" fontId="34" fillId="29" borderId="7" xfId="0" applyFont="1" applyFill="1" applyBorder="1" applyAlignment="1" applyProtection="1">
      <alignment horizontal="center" vertical="center"/>
      <protection locked="0"/>
    </xf>
    <xf numFmtId="0" fontId="34" fillId="23" borderId="19" xfId="0" applyFont="1" applyFill="1" applyBorder="1" applyAlignment="1" applyProtection="1">
      <alignment horizontal="center" vertical="center"/>
      <protection locked="0"/>
    </xf>
    <xf numFmtId="0" fontId="34" fillId="30" borderId="19" xfId="0" applyFont="1" applyFill="1" applyBorder="1" applyAlignment="1" applyProtection="1">
      <alignment horizontal="center" vertical="center"/>
      <protection locked="0"/>
    </xf>
    <xf numFmtId="0" fontId="18" fillId="19" borderId="15" xfId="0" applyFont="1" applyFill="1" applyBorder="1" applyAlignment="1">
      <alignment horizontal="center" vertical="center"/>
    </xf>
    <xf numFmtId="0" fontId="18" fillId="19" borderId="44" xfId="0" applyFont="1" applyFill="1" applyBorder="1" applyAlignment="1">
      <alignment horizontal="center" vertical="center"/>
    </xf>
    <xf numFmtId="0" fontId="20" fillId="5" borderId="0" xfId="0" applyFont="1" applyFill="1"/>
    <xf numFmtId="0" fontId="34" fillId="5" borderId="0" xfId="0" applyFont="1" applyFill="1"/>
    <xf numFmtId="0" fontId="34" fillId="4" borderId="0" xfId="0" applyFont="1" applyFill="1"/>
    <xf numFmtId="0" fontId="20" fillId="5" borderId="0" xfId="0" applyFont="1" applyFill="1" applyAlignment="1">
      <alignment horizontal="left" vertical="center"/>
    </xf>
    <xf numFmtId="0" fontId="34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76" fontId="18" fillId="9" borderId="0" xfId="0" applyNumberFormat="1" applyFont="1" applyFill="1" applyAlignment="1" applyProtection="1">
      <alignment horizontal="right" vertical="center"/>
      <protection locked="0"/>
    </xf>
    <xf numFmtId="0" fontId="40" fillId="9" borderId="0" xfId="2" applyFont="1" applyFill="1" applyAlignment="1">
      <alignment horizontal="center" vertical="center"/>
    </xf>
    <xf numFmtId="0" fontId="18" fillId="9" borderId="0" xfId="0" applyFont="1" applyFill="1" applyAlignment="1" applyProtection="1">
      <alignment horizontal="center" vertical="center"/>
      <protection locked="0"/>
    </xf>
    <xf numFmtId="49" fontId="18" fillId="9" borderId="0" xfId="0" applyNumberFormat="1" applyFont="1" applyFill="1" applyAlignment="1" applyProtection="1">
      <alignment vertical="center"/>
      <protection locked="0"/>
    </xf>
    <xf numFmtId="49" fontId="18" fillId="9" borderId="0" xfId="0" applyNumberFormat="1" applyFont="1" applyFill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3" fillId="5" borderId="0" xfId="0" applyFont="1" applyFill="1" applyAlignment="1">
      <alignment horizontal="left" vertical="center"/>
    </xf>
    <xf numFmtId="0" fontId="53" fillId="9" borderId="0" xfId="0" applyFont="1" applyFill="1" applyAlignment="1">
      <alignment horizontal="left" vertical="center"/>
    </xf>
    <xf numFmtId="0" fontId="58" fillId="9" borderId="0" xfId="0" applyFont="1" applyFill="1" applyAlignment="1">
      <alignment horizontal="left" vertical="center"/>
    </xf>
    <xf numFmtId="0" fontId="34" fillId="9" borderId="0" xfId="0" applyFont="1" applyFill="1"/>
    <xf numFmtId="0" fontId="34" fillId="11" borderId="0" xfId="0" applyFont="1" applyFill="1"/>
    <xf numFmtId="0" fontId="18" fillId="11" borderId="0" xfId="0" applyFont="1" applyFill="1"/>
    <xf numFmtId="0" fontId="17" fillId="30" borderId="24" xfId="0" applyFont="1" applyFill="1" applyBorder="1"/>
    <xf numFmtId="0" fontId="17" fillId="30" borderId="1" xfId="0" applyFont="1" applyFill="1" applyBorder="1" applyAlignment="1">
      <alignment vertical="center"/>
    </xf>
    <xf numFmtId="0" fontId="17" fillId="30" borderId="24" xfId="0" applyFont="1" applyFill="1" applyBorder="1" applyAlignment="1">
      <alignment horizontal="center" vertical="center"/>
    </xf>
    <xf numFmtId="0" fontId="17" fillId="30" borderId="24" xfId="0" applyFont="1" applyFill="1" applyBorder="1" applyAlignment="1">
      <alignment horizontal="center" vertical="top"/>
    </xf>
    <xf numFmtId="0" fontId="17" fillId="30" borderId="24" xfId="0" applyFont="1" applyFill="1" applyBorder="1" applyAlignment="1">
      <alignment vertical="top"/>
    </xf>
    <xf numFmtId="0" fontId="17" fillId="30" borderId="6" xfId="0" applyFont="1" applyFill="1" applyBorder="1" applyAlignment="1">
      <alignment vertical="top"/>
    </xf>
    <xf numFmtId="0" fontId="17" fillId="30" borderId="36" xfId="0" applyFont="1" applyFill="1" applyBorder="1" applyAlignment="1">
      <alignment vertical="center"/>
    </xf>
    <xf numFmtId="0" fontId="63" fillId="22" borderId="47" xfId="0" applyFont="1" applyFill="1" applyBorder="1" applyAlignment="1">
      <alignment horizontal="center" vertical="center"/>
    </xf>
    <xf numFmtId="0" fontId="62" fillId="29" borderId="18" xfId="0" applyFont="1" applyFill="1" applyBorder="1" applyAlignment="1" applyProtection="1">
      <alignment horizontal="center" vertical="center"/>
      <protection locked="0"/>
    </xf>
    <xf numFmtId="0" fontId="37" fillId="9" borderId="0" xfId="0" applyFont="1" applyFill="1" applyAlignment="1">
      <alignment horizontal="left" vertical="center"/>
    </xf>
    <xf numFmtId="0" fontId="24" fillId="19" borderId="0" xfId="0" applyFont="1" applyFill="1"/>
    <xf numFmtId="49" fontId="24" fillId="19" borderId="0" xfId="0" applyNumberFormat="1" applyFont="1" applyFill="1"/>
    <xf numFmtId="0" fontId="24" fillId="22" borderId="0" xfId="0" applyFont="1" applyFill="1"/>
    <xf numFmtId="0" fontId="40" fillId="33" borderId="1" xfId="2" applyFont="1" applyFill="1" applyBorder="1" applyAlignment="1">
      <alignment horizontal="center" vertical="center"/>
    </xf>
    <xf numFmtId="0" fontId="40" fillId="33" borderId="36" xfId="2" applyFont="1" applyFill="1" applyBorder="1" applyAlignment="1">
      <alignment horizontal="center" vertical="center"/>
    </xf>
    <xf numFmtId="0" fontId="21" fillId="0" borderId="0" xfId="0" applyFont="1"/>
    <xf numFmtId="0" fontId="24" fillId="33" borderId="0" xfId="0" applyFont="1" applyFill="1" applyAlignment="1">
      <alignment vertical="center"/>
    </xf>
    <xf numFmtId="0" fontId="24" fillId="33" borderId="0" xfId="0" applyFont="1" applyFill="1"/>
    <xf numFmtId="0" fontId="24" fillId="19" borderId="0" xfId="0" applyFont="1" applyFill="1" applyAlignment="1">
      <alignment vertical="center"/>
    </xf>
    <xf numFmtId="49" fontId="24" fillId="33" borderId="0" xfId="0" applyNumberFormat="1" applyFont="1" applyFill="1"/>
    <xf numFmtId="0" fontId="0" fillId="17" borderId="0" xfId="0" applyFill="1"/>
    <xf numFmtId="0" fontId="0" fillId="30" borderId="0" xfId="0" applyFill="1" applyAlignment="1">
      <alignment vertical="center"/>
    </xf>
    <xf numFmtId="0" fontId="0" fillId="30" borderId="0" xfId="0" applyFill="1"/>
    <xf numFmtId="0" fontId="0" fillId="32" borderId="0" xfId="0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ill="1"/>
    <xf numFmtId="0" fontId="0" fillId="30" borderId="30" xfId="0" applyFill="1" applyBorder="1"/>
    <xf numFmtId="0" fontId="0" fillId="30" borderId="32" xfId="0" applyFill="1" applyBorder="1" applyAlignment="1">
      <alignment vertical="center"/>
    </xf>
    <xf numFmtId="0" fontId="0" fillId="30" borderId="34" xfId="0" applyFill="1" applyBorder="1" applyAlignment="1">
      <alignment vertical="center"/>
    </xf>
    <xf numFmtId="0" fontId="65" fillId="9" borderId="0" xfId="0" applyFont="1" applyFill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51" fillId="8" borderId="29" xfId="0" applyFont="1" applyFill="1" applyBorder="1" applyAlignment="1">
      <alignment horizontal="center" vertical="center"/>
    </xf>
    <xf numFmtId="0" fontId="51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center"/>
    </xf>
    <xf numFmtId="0" fontId="15" fillId="9" borderId="0" xfId="0" applyFont="1" applyFill="1" applyAlignment="1">
      <alignment horizontal="right"/>
    </xf>
    <xf numFmtId="0" fontId="0" fillId="9" borderId="0" xfId="0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3" fillId="30" borderId="38" xfId="0" applyFont="1" applyFill="1" applyBorder="1" applyAlignment="1">
      <alignment horizontal="center" vertical="center"/>
    </xf>
    <xf numFmtId="0" fontId="76" fillId="30" borderId="38" xfId="0" applyFont="1" applyFill="1" applyBorder="1" applyAlignment="1">
      <alignment horizontal="center" vertical="center"/>
    </xf>
    <xf numFmtId="0" fontId="77" fillId="36" borderId="37" xfId="0" applyFont="1" applyFill="1" applyBorder="1" applyAlignment="1">
      <alignment horizontal="center" vertical="center"/>
    </xf>
    <xf numFmtId="0" fontId="12" fillId="36" borderId="20" xfId="0" applyFont="1" applyFill="1" applyBorder="1" applyAlignment="1">
      <alignment horizontal="center" vertical="center"/>
    </xf>
    <xf numFmtId="0" fontId="51" fillId="27" borderId="38" xfId="0" applyFont="1" applyFill="1" applyBorder="1" applyAlignment="1">
      <alignment horizontal="center" vertical="center"/>
    </xf>
    <xf numFmtId="49" fontId="22" fillId="19" borderId="1" xfId="1" applyNumberFormat="1" applyFont="1" applyFill="1" applyBorder="1" applyAlignment="1">
      <alignment horizontal="center"/>
    </xf>
    <xf numFmtId="0" fontId="23" fillId="19" borderId="1" xfId="0" applyFont="1" applyFill="1" applyBorder="1" applyAlignment="1">
      <alignment horizontal="center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vertical="center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horizontal="left" vertical="center"/>
    </xf>
    <xf numFmtId="0" fontId="0" fillId="33" borderId="0" xfId="0" applyFill="1" applyAlignment="1">
      <alignment vertical="center"/>
    </xf>
    <xf numFmtId="0" fontId="2" fillId="33" borderId="0" xfId="0" applyFont="1" applyFill="1" applyAlignment="1">
      <alignment vertical="center"/>
    </xf>
    <xf numFmtId="0" fontId="0" fillId="33" borderId="0" xfId="0" applyFill="1"/>
    <xf numFmtId="0" fontId="0" fillId="33" borderId="0" xfId="0" applyFill="1" applyAlignment="1">
      <alignment horizontal="center" vertical="center"/>
    </xf>
    <xf numFmtId="0" fontId="0" fillId="23" borderId="0" xfId="0" applyFill="1" applyAlignment="1">
      <alignment vertical="center"/>
    </xf>
    <xf numFmtId="0" fontId="2" fillId="23" borderId="0" xfId="0" applyFont="1" applyFill="1" applyAlignment="1">
      <alignment vertical="center"/>
    </xf>
    <xf numFmtId="0" fontId="0" fillId="23" borderId="0" xfId="0" applyFill="1"/>
    <xf numFmtId="0" fontId="0" fillId="23" borderId="0" xfId="0" applyFill="1" applyAlignment="1">
      <alignment horizontal="center" vertical="center"/>
    </xf>
    <xf numFmtId="0" fontId="84" fillId="35" borderId="28" xfId="0" applyFont="1" applyFill="1" applyBorder="1" applyAlignment="1">
      <alignment horizontal="center" vertical="center"/>
    </xf>
    <xf numFmtId="49" fontId="84" fillId="35" borderId="19" xfId="0" applyNumberFormat="1" applyFont="1" applyFill="1" applyBorder="1" applyAlignment="1" applyProtection="1">
      <alignment horizontal="center" vertical="center"/>
      <protection locked="0"/>
    </xf>
    <xf numFmtId="0" fontId="85" fillId="29" borderId="27" xfId="0" applyFont="1" applyFill="1" applyBorder="1" applyAlignment="1" applyProtection="1">
      <alignment horizontal="center" vertical="center"/>
      <protection locked="0"/>
    </xf>
    <xf numFmtId="0" fontId="67" fillId="29" borderId="7" xfId="0" applyFont="1" applyFill="1" applyBorder="1" applyAlignment="1" applyProtection="1">
      <alignment horizontal="center" vertical="center"/>
      <protection locked="0"/>
    </xf>
    <xf numFmtId="0" fontId="67" fillId="29" borderId="58" xfId="0" applyFont="1" applyFill="1" applyBorder="1" applyAlignment="1" applyProtection="1">
      <alignment horizontal="center" vertical="center"/>
      <protection locked="0"/>
    </xf>
    <xf numFmtId="0" fontId="59" fillId="30" borderId="32" xfId="0" applyFont="1" applyFill="1" applyBorder="1" applyAlignment="1">
      <alignment horizontal="center"/>
    </xf>
    <xf numFmtId="0" fontId="59" fillId="30" borderId="32" xfId="0" applyFont="1" applyFill="1" applyBorder="1" applyAlignment="1">
      <alignment horizontal="center" vertical="center"/>
    </xf>
    <xf numFmtId="0" fontId="15" fillId="30" borderId="22" xfId="0" applyFont="1" applyFill="1" applyBorder="1" applyAlignment="1">
      <alignment horizontal="center"/>
    </xf>
    <xf numFmtId="0" fontId="15" fillId="33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horizontal="center" vertical="center"/>
    </xf>
    <xf numFmtId="0" fontId="15" fillId="19" borderId="31" xfId="0" applyFont="1" applyFill="1" applyBorder="1"/>
    <xf numFmtId="0" fontId="15" fillId="30" borderId="23" xfId="0" applyFont="1" applyFill="1" applyBorder="1" applyAlignment="1">
      <alignment horizontal="center"/>
    </xf>
    <xf numFmtId="0" fontId="15" fillId="19" borderId="33" xfId="0" applyFont="1" applyFill="1" applyBorder="1"/>
    <xf numFmtId="0" fontId="15" fillId="30" borderId="2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vertical="center"/>
    </xf>
    <xf numFmtId="0" fontId="15" fillId="30" borderId="35" xfId="0" applyFont="1" applyFill="1" applyBorder="1" applyAlignment="1">
      <alignment horizontal="center" vertical="center"/>
    </xf>
    <xf numFmtId="0" fontId="15" fillId="33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horizontal="center" vertical="center"/>
    </xf>
    <xf numFmtId="0" fontId="15" fillId="19" borderId="37" xfId="0" applyFont="1" applyFill="1" applyBorder="1" applyAlignment="1">
      <alignment vertical="center"/>
    </xf>
    <xf numFmtId="0" fontId="18" fillId="22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vertical="center"/>
    </xf>
    <xf numFmtId="0" fontId="18" fillId="19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vertical="center"/>
    </xf>
    <xf numFmtId="0" fontId="18" fillId="19" borderId="5" xfId="0" applyFont="1" applyFill="1" applyBorder="1" applyAlignment="1">
      <alignment horizontal="center" vertical="center"/>
    </xf>
    <xf numFmtId="0" fontId="51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/>
    <xf numFmtId="0" fontId="23" fillId="8" borderId="0" xfId="0" applyFont="1" applyFill="1"/>
    <xf numFmtId="0" fontId="62" fillId="29" borderId="8" xfId="0" applyFont="1" applyFill="1" applyBorder="1" applyAlignment="1">
      <alignment horizontal="center" vertical="center"/>
    </xf>
    <xf numFmtId="0" fontId="37" fillId="9" borderId="0" xfId="0" applyFont="1" applyFill="1"/>
    <xf numFmtId="0" fontId="37" fillId="4" borderId="0" xfId="0" applyFont="1" applyFill="1" applyAlignment="1">
      <alignment horizontal="right" vertical="center"/>
    </xf>
    <xf numFmtId="0" fontId="15" fillId="9" borderId="0" xfId="0" applyFont="1" applyFill="1"/>
    <xf numFmtId="0" fontId="15" fillId="9" borderId="0" xfId="0" applyFont="1" applyFill="1" applyAlignment="1">
      <alignment vertical="center"/>
    </xf>
    <xf numFmtId="0" fontId="113" fillId="9" borderId="0" xfId="0" applyFont="1" applyFill="1"/>
    <xf numFmtId="0" fontId="114" fillId="9" borderId="0" xfId="0" applyFont="1" applyFill="1"/>
    <xf numFmtId="0" fontId="116" fillId="9" borderId="0" xfId="0" applyFont="1" applyFill="1" applyAlignment="1">
      <alignment horizontal="left" vertical="center"/>
    </xf>
    <xf numFmtId="0" fontId="114" fillId="11" borderId="0" xfId="0" applyFont="1" applyFill="1"/>
    <xf numFmtId="0" fontId="20" fillId="5" borderId="0" xfId="0" applyFont="1" applyFill="1" applyAlignment="1">
      <alignment vertical="center"/>
    </xf>
    <xf numFmtId="0" fontId="112" fillId="9" borderId="0" xfId="0" applyFont="1" applyFill="1"/>
    <xf numFmtId="0" fontId="37" fillId="4" borderId="0" xfId="0" applyFont="1" applyFill="1" applyAlignment="1">
      <alignment vertical="center"/>
    </xf>
    <xf numFmtId="0" fontId="51" fillId="9" borderId="0" xfId="0" applyFont="1" applyFill="1" applyAlignment="1">
      <alignment vertical="top"/>
    </xf>
    <xf numFmtId="0" fontId="0" fillId="8" borderId="0" xfId="0" applyFill="1"/>
    <xf numFmtId="0" fontId="15" fillId="8" borderId="0" xfId="0" applyFont="1" applyFill="1" applyAlignment="1">
      <alignment horizontal="left"/>
    </xf>
    <xf numFmtId="0" fontId="94" fillId="8" borderId="0" xfId="0" applyFont="1" applyFill="1"/>
    <xf numFmtId="0" fontId="93" fillId="8" borderId="0" xfId="0" applyFont="1" applyFill="1"/>
    <xf numFmtId="0" fontId="2" fillId="8" borderId="0" xfId="0" applyFont="1" applyFill="1"/>
    <xf numFmtId="0" fontId="19" fillId="8" borderId="0" xfId="0" applyFont="1" applyFill="1"/>
    <xf numFmtId="0" fontId="2" fillId="8" borderId="0" xfId="0" applyFont="1" applyFill="1" applyAlignment="1">
      <alignment horizontal="right"/>
    </xf>
    <xf numFmtId="0" fontId="17" fillId="8" borderId="0" xfId="0" applyFont="1" applyFill="1"/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34" fillId="29" borderId="4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center" vertical="center"/>
    </xf>
    <xf numFmtId="0" fontId="2" fillId="17" borderId="19" xfId="0" applyFont="1" applyFill="1" applyBorder="1" applyAlignment="1">
      <alignment horizontal="center" vertical="center"/>
    </xf>
    <xf numFmtId="0" fontId="2" fillId="18" borderId="2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18" borderId="0" xfId="0" applyFont="1" applyFill="1" applyAlignment="1">
      <alignment horizontal="center" vertical="center"/>
    </xf>
    <xf numFmtId="0" fontId="12" fillId="18" borderId="25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34" fillId="29" borderId="0" xfId="0" applyFont="1" applyFill="1" applyAlignment="1">
      <alignment horizontal="center" vertical="center"/>
    </xf>
    <xf numFmtId="0" fontId="2" fillId="3" borderId="46" xfId="0" applyFont="1" applyFill="1" applyBorder="1" applyAlignment="1">
      <alignment horizontal="center" vertical="center"/>
    </xf>
    <xf numFmtId="0" fontId="2" fillId="13" borderId="23" xfId="0" applyFont="1" applyFill="1" applyBorder="1" applyAlignment="1">
      <alignment horizontal="center" vertical="center"/>
    </xf>
    <xf numFmtId="0" fontId="2" fillId="17" borderId="23" xfId="0" applyFont="1" applyFill="1" applyBorder="1" applyAlignment="1">
      <alignment horizontal="center" vertical="center"/>
    </xf>
    <xf numFmtId="0" fontId="2" fillId="18" borderId="42" xfId="0" applyFont="1" applyFill="1" applyBorder="1" applyAlignment="1">
      <alignment horizontal="center" vertical="center"/>
    </xf>
    <xf numFmtId="49" fontId="14" fillId="12" borderId="14" xfId="0" applyNumberFormat="1" applyFont="1" applyFill="1" applyBorder="1" applyAlignment="1">
      <alignment vertical="center"/>
    </xf>
    <xf numFmtId="49" fontId="2" fillId="2" borderId="17" xfId="0" applyNumberFormat="1" applyFont="1" applyFill="1" applyBorder="1" applyAlignment="1">
      <alignment vertical="center"/>
    </xf>
    <xf numFmtId="49" fontId="2" fillId="8" borderId="0" xfId="0" applyNumberFormat="1" applyFont="1" applyFill="1" applyAlignment="1">
      <alignment vertical="center"/>
    </xf>
    <xf numFmtId="49" fontId="2" fillId="8" borderId="25" xfId="0" applyNumberFormat="1" applyFont="1" applyFill="1" applyBorder="1" applyAlignment="1">
      <alignment vertical="center"/>
    </xf>
    <xf numFmtId="49" fontId="18" fillId="2" borderId="3" xfId="0" applyNumberFormat="1" applyFont="1" applyFill="1" applyBorder="1" applyAlignment="1">
      <alignment horizontal="center" vertical="center"/>
    </xf>
    <xf numFmtId="176" fontId="18" fillId="12" borderId="16" xfId="0" applyNumberFormat="1" applyFont="1" applyFill="1" applyBorder="1" applyAlignment="1">
      <alignment horizontal="center" vertical="center"/>
    </xf>
    <xf numFmtId="49" fontId="18" fillId="22" borderId="3" xfId="0" applyNumberFormat="1" applyFont="1" applyFill="1" applyBorder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49" fontId="2" fillId="2" borderId="38" xfId="0" applyNumberFormat="1" applyFont="1" applyFill="1" applyBorder="1" applyAlignment="1">
      <alignment vertical="center"/>
    </xf>
    <xf numFmtId="0" fontId="0" fillId="24" borderId="0" xfId="0" applyFill="1"/>
    <xf numFmtId="0" fontId="0" fillId="24" borderId="0" xfId="0" applyFill="1" applyAlignment="1">
      <alignment horizontal="center"/>
    </xf>
    <xf numFmtId="0" fontId="0" fillId="24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26" fillId="30" borderId="22" xfId="0" applyFont="1" applyFill="1" applyBorder="1" applyAlignment="1">
      <alignment horizontal="center"/>
    </xf>
    <xf numFmtId="0" fontId="0" fillId="19" borderId="31" xfId="0" applyFill="1" applyBorder="1"/>
    <xf numFmtId="0" fontId="0" fillId="12" borderId="0" xfId="0" applyFill="1" applyAlignment="1">
      <alignment vertical="center"/>
    </xf>
    <xf numFmtId="0" fontId="2" fillId="12" borderId="0" xfId="0" applyFont="1" applyFill="1" applyAlignment="1">
      <alignment vertical="center"/>
    </xf>
    <xf numFmtId="0" fontId="0" fillId="12" borderId="0" xfId="0" applyFill="1"/>
    <xf numFmtId="0" fontId="23" fillId="30" borderId="32" xfId="0" applyFont="1" applyFill="1" applyBorder="1" applyAlignment="1">
      <alignment horizontal="center"/>
    </xf>
    <xf numFmtId="0" fontId="26" fillId="30" borderId="23" xfId="0" applyFont="1" applyFill="1" applyBorder="1" applyAlignment="1">
      <alignment horizontal="center"/>
    </xf>
    <xf numFmtId="0" fontId="0" fillId="19" borderId="33" xfId="0" applyFill="1" applyBorder="1"/>
    <xf numFmtId="0" fontId="15" fillId="30" borderId="32" xfId="0" applyFont="1" applyFill="1" applyBorder="1" applyAlignment="1">
      <alignment horizontal="center" vertical="center"/>
    </xf>
    <xf numFmtId="0" fontId="26" fillId="30" borderId="23" xfId="0" applyFont="1" applyFill="1" applyBorder="1" applyAlignment="1">
      <alignment horizontal="center" vertical="center"/>
    </xf>
    <xf numFmtId="0" fontId="0" fillId="19" borderId="33" xfId="0" applyFill="1" applyBorder="1" applyAlignment="1">
      <alignment horizontal="center" vertical="center"/>
    </xf>
    <xf numFmtId="0" fontId="0" fillId="19" borderId="33" xfId="0" applyFill="1" applyBorder="1" applyAlignment="1">
      <alignment vertical="center"/>
    </xf>
    <xf numFmtId="0" fontId="26" fillId="30" borderId="35" xfId="0" applyFont="1" applyFill="1" applyBorder="1" applyAlignment="1">
      <alignment horizontal="center" vertical="center"/>
    </xf>
    <xf numFmtId="0" fontId="0" fillId="19" borderId="37" xfId="0" applyFill="1" applyBorder="1" applyAlignment="1">
      <alignment vertical="center"/>
    </xf>
    <xf numFmtId="0" fontId="0" fillId="8" borderId="0" xfId="0" applyFill="1" applyAlignment="1">
      <alignment horizontal="center"/>
    </xf>
    <xf numFmtId="0" fontId="0" fillId="22" borderId="0" xfId="0" applyFill="1" applyAlignment="1">
      <alignment vertical="center"/>
    </xf>
    <xf numFmtId="0" fontId="2" fillId="22" borderId="0" xfId="0" applyFont="1" applyFill="1" applyAlignment="1">
      <alignment vertical="center"/>
    </xf>
    <xf numFmtId="0" fontId="0" fillId="22" borderId="0" xfId="0" applyFill="1"/>
    <xf numFmtId="0" fontId="0" fillId="18" borderId="0" xfId="0" applyFill="1" applyAlignment="1">
      <alignment vertical="center"/>
    </xf>
    <xf numFmtId="0" fontId="2" fillId="18" borderId="0" xfId="0" applyFont="1" applyFill="1" applyAlignment="1">
      <alignment vertical="center"/>
    </xf>
    <xf numFmtId="0" fontId="0" fillId="18" borderId="0" xfId="0" applyFill="1"/>
    <xf numFmtId="0" fontId="0" fillId="20" borderId="0" xfId="0" applyFill="1" applyAlignment="1">
      <alignment vertical="center"/>
    </xf>
    <xf numFmtId="0" fontId="2" fillId="20" borderId="0" xfId="0" applyFont="1" applyFill="1" applyAlignment="1">
      <alignment vertical="center"/>
    </xf>
    <xf numFmtId="0" fontId="0" fillId="20" borderId="0" xfId="0" applyFill="1"/>
    <xf numFmtId="0" fontId="82" fillId="8" borderId="11" xfId="0" applyFont="1" applyFill="1" applyBorder="1" applyAlignment="1">
      <alignment vertical="center"/>
    </xf>
    <xf numFmtId="0" fontId="82" fillId="8" borderId="0" xfId="0" applyFont="1" applyFill="1" applyAlignment="1">
      <alignment vertical="center"/>
    </xf>
    <xf numFmtId="0" fontId="62" fillId="29" borderId="55" xfId="0" applyFont="1" applyFill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28" borderId="0" xfId="0" applyFill="1"/>
    <xf numFmtId="0" fontId="0" fillId="28" borderId="0" xfId="0" applyFill="1" applyAlignment="1">
      <alignment horizontal="center"/>
    </xf>
    <xf numFmtId="0" fontId="0" fillId="28" borderId="0" xfId="0" applyFill="1" applyAlignment="1">
      <alignment vertical="center"/>
    </xf>
    <xf numFmtId="0" fontId="48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98" fillId="8" borderId="0" xfId="0" applyFont="1" applyFill="1" applyAlignment="1">
      <alignment vertical="center"/>
    </xf>
    <xf numFmtId="0" fontId="75" fillId="8" borderId="0" xfId="0" applyFont="1" applyFill="1"/>
    <xf numFmtId="0" fontId="17" fillId="8" borderId="0" xfId="0" applyFont="1" applyFill="1" applyAlignment="1">
      <alignment horizontal="right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52" fillId="8" borderId="0" xfId="0" applyFont="1" applyFill="1"/>
    <xf numFmtId="0" fontId="52" fillId="8" borderId="0" xfId="0" applyFont="1" applyFill="1" applyAlignment="1">
      <alignment horizontal="left"/>
    </xf>
    <xf numFmtId="0" fontId="34" fillId="8" borderId="0" xfId="0" applyFont="1" applyFill="1"/>
    <xf numFmtId="0" fontId="35" fillId="8" borderId="0" xfId="0" applyFont="1" applyFill="1" applyAlignment="1">
      <alignment horizontal="center" vertical="center"/>
    </xf>
    <xf numFmtId="0" fontId="36" fillId="8" borderId="0" xfId="0" applyFont="1" applyFill="1" applyAlignment="1">
      <alignment vertical="center"/>
    </xf>
    <xf numFmtId="0" fontId="32" fillId="8" borderId="0" xfId="0" applyFont="1" applyFill="1" applyAlignment="1">
      <alignment horizontal="center" vertical="center"/>
    </xf>
    <xf numFmtId="0" fontId="82" fillId="8" borderId="0" xfId="0" applyFont="1" applyFill="1" applyAlignment="1">
      <alignment horizontal="center" vertical="center"/>
    </xf>
    <xf numFmtId="49" fontId="14" fillId="12" borderId="39" xfId="0" applyNumberFormat="1" applyFont="1" applyFill="1" applyBorder="1" applyAlignment="1">
      <alignment vertical="center"/>
    </xf>
    <xf numFmtId="0" fontId="51" fillId="8" borderId="0" xfId="0" applyFont="1" applyFill="1" applyAlignment="1">
      <alignment horizontal="left" vertical="center"/>
    </xf>
    <xf numFmtId="0" fontId="41" fillId="8" borderId="0" xfId="0" applyFont="1" applyFill="1" applyAlignment="1">
      <alignment horizontal="center" vertical="center"/>
    </xf>
    <xf numFmtId="49" fontId="18" fillId="8" borderId="0" xfId="0" applyNumberFormat="1" applyFont="1" applyFill="1" applyAlignment="1">
      <alignment horizontal="right" vertical="center"/>
    </xf>
    <xf numFmtId="49" fontId="2" fillId="0" borderId="0" xfId="0" applyNumberFormat="1" applyFont="1" applyAlignment="1">
      <alignment vertical="center"/>
    </xf>
    <xf numFmtId="176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24" fillId="8" borderId="0" xfId="2" applyFill="1" applyAlignment="1">
      <alignment horizontal="center" vertical="center"/>
    </xf>
    <xf numFmtId="49" fontId="18" fillId="8" borderId="0" xfId="0" applyNumberFormat="1" applyFont="1" applyFill="1" applyAlignment="1">
      <alignment vertical="center"/>
    </xf>
    <xf numFmtId="49" fontId="17" fillId="8" borderId="0" xfId="0" applyNumberFormat="1" applyFont="1" applyFill="1" applyAlignment="1">
      <alignment vertical="center"/>
    </xf>
    <xf numFmtId="0" fontId="24" fillId="0" borderId="0" xfId="2" applyAlignment="1">
      <alignment horizontal="center" vertical="center"/>
    </xf>
    <xf numFmtId="49" fontId="18" fillId="2" borderId="28" xfId="0" applyNumberFormat="1" applyFont="1" applyFill="1" applyBorder="1" applyAlignment="1">
      <alignment horizontal="center" vertical="center"/>
    </xf>
    <xf numFmtId="49" fontId="14" fillId="12" borderId="12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2" fillId="25" borderId="0" xfId="0" applyFont="1" applyFill="1"/>
    <xf numFmtId="0" fontId="17" fillId="8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23" fillId="9" borderId="0" xfId="0" applyFont="1" applyFill="1" applyAlignment="1" applyProtection="1">
      <alignment horizontal="center" vertical="center"/>
      <protection locked="0"/>
    </xf>
    <xf numFmtId="0" fontId="39" fillId="8" borderId="0" xfId="0" applyFont="1" applyFill="1" applyAlignment="1">
      <alignment vertical="top"/>
    </xf>
    <xf numFmtId="0" fontId="94" fillId="9" borderId="0" xfId="0" applyFont="1" applyFill="1" applyAlignment="1">
      <alignment vertical="center"/>
    </xf>
    <xf numFmtId="0" fontId="94" fillId="9" borderId="0" xfId="0" applyFont="1" applyFill="1" applyAlignment="1">
      <alignment horizontal="right" vertical="center"/>
    </xf>
    <xf numFmtId="0" fontId="37" fillId="40" borderId="0" xfId="0" applyFont="1" applyFill="1" applyAlignment="1">
      <alignment vertical="center"/>
    </xf>
    <xf numFmtId="0" fontId="2" fillId="19" borderId="0" xfId="0" applyFont="1" applyFill="1"/>
    <xf numFmtId="0" fontId="51" fillId="19" borderId="0" xfId="0" applyFont="1" applyFill="1" applyAlignment="1">
      <alignment vertical="top"/>
    </xf>
    <xf numFmtId="0" fontId="121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Alignment="1">
      <alignment horizontal="left" vertical="center"/>
    </xf>
    <xf numFmtId="0" fontId="132" fillId="9" borderId="0" xfId="0" applyFont="1" applyFill="1" applyAlignment="1" applyProtection="1">
      <alignment horizontal="center" vertical="center"/>
      <protection locked="0"/>
    </xf>
    <xf numFmtId="0" fontId="0" fillId="9" borderId="53" xfId="0" applyFill="1" applyBorder="1" applyAlignment="1">
      <alignment horizontal="center"/>
    </xf>
    <xf numFmtId="0" fontId="0" fillId="9" borderId="53" xfId="0" applyFill="1" applyBorder="1"/>
    <xf numFmtId="0" fontId="0" fillId="9" borderId="26" xfId="0" applyFill="1" applyBorder="1"/>
    <xf numFmtId="0" fontId="37" fillId="9" borderId="0" xfId="0" applyFont="1" applyFill="1" applyAlignment="1">
      <alignment vertical="center"/>
    </xf>
    <xf numFmtId="0" fontId="34" fillId="9" borderId="0" xfId="0" applyFont="1" applyFill="1" applyAlignment="1">
      <alignment vertical="center"/>
    </xf>
    <xf numFmtId="0" fontId="133" fillId="8" borderId="0" xfId="0" applyFont="1" applyFill="1" applyAlignment="1">
      <alignment vertical="center"/>
    </xf>
    <xf numFmtId="0" fontId="48" fillId="35" borderId="28" xfId="0" applyFont="1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9" fillId="39" borderId="0" xfId="2" applyFont="1" applyFill="1" applyAlignment="1">
      <alignment vertical="center"/>
    </xf>
    <xf numFmtId="0" fontId="28" fillId="39" borderId="0" xfId="0" applyFont="1" applyFill="1" applyAlignment="1">
      <alignment vertical="center"/>
    </xf>
    <xf numFmtId="0" fontId="0" fillId="30" borderId="32" xfId="0" applyFill="1" applyBorder="1"/>
    <xf numFmtId="0" fontId="21" fillId="19" borderId="3" xfId="2" applyFont="1" applyFill="1" applyBorder="1" applyAlignment="1">
      <alignment horizontal="center" vertical="center"/>
    </xf>
    <xf numFmtId="0" fontId="24" fillId="19" borderId="3" xfId="2" applyFill="1" applyBorder="1" applyAlignment="1">
      <alignment horizontal="center" vertical="center"/>
    </xf>
    <xf numFmtId="0" fontId="61" fillId="29" borderId="28" xfId="0" applyFont="1" applyFill="1" applyBorder="1" applyAlignment="1">
      <alignment horizontal="center" vertical="center"/>
    </xf>
    <xf numFmtId="0" fontId="32" fillId="8" borderId="0" xfId="0" applyFont="1" applyFill="1" applyAlignment="1">
      <alignment vertical="center"/>
    </xf>
    <xf numFmtId="0" fontId="99" fillId="8" borderId="0" xfId="0" applyFont="1" applyFill="1" applyAlignment="1">
      <alignment vertical="center" textRotation="255"/>
    </xf>
    <xf numFmtId="0" fontId="30" fillId="0" borderId="0" xfId="0" applyFont="1" applyAlignment="1">
      <alignment horizontal="center"/>
    </xf>
    <xf numFmtId="0" fontId="30" fillId="9" borderId="0" xfId="0" applyFont="1" applyFill="1" applyAlignment="1">
      <alignment horizontal="center"/>
    </xf>
    <xf numFmtId="0" fontId="136" fillId="9" borderId="0" xfId="0" applyFont="1" applyFill="1" applyAlignment="1">
      <alignment horizontal="left"/>
    </xf>
    <xf numFmtId="0" fontId="28" fillId="9" borderId="0" xfId="0" applyFont="1" applyFill="1" applyAlignment="1">
      <alignment horizontal="left" vertical="center"/>
    </xf>
    <xf numFmtId="0" fontId="28" fillId="9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right" vertical="center"/>
    </xf>
    <xf numFmtId="0" fontId="125" fillId="14" borderId="0" xfId="0" applyFont="1" applyFill="1" applyAlignment="1">
      <alignment vertical="center"/>
    </xf>
    <xf numFmtId="0" fontId="125" fillId="8" borderId="0" xfId="0" applyFont="1" applyFill="1" applyAlignment="1">
      <alignment vertical="center"/>
    </xf>
    <xf numFmtId="0" fontId="141" fillId="0" borderId="0" xfId="0" applyFont="1"/>
    <xf numFmtId="0" fontId="142" fillId="0" borderId="0" xfId="0" applyFont="1"/>
    <xf numFmtId="0" fontId="70" fillId="0" borderId="0" xfId="0" applyFont="1"/>
    <xf numFmtId="0" fontId="144" fillId="0" borderId="0" xfId="0" applyFont="1" applyAlignment="1">
      <alignment horizontal="right"/>
    </xf>
    <xf numFmtId="0" fontId="112" fillId="0" borderId="0" xfId="0" applyFont="1" applyAlignment="1">
      <alignment vertical="center"/>
    </xf>
    <xf numFmtId="0" fontId="112" fillId="0" borderId="0" xfId="0" applyFont="1"/>
    <xf numFmtId="0" fontId="23" fillId="8" borderId="0" xfId="0" applyFont="1" applyFill="1" applyAlignment="1">
      <alignment vertical="center"/>
    </xf>
    <xf numFmtId="0" fontId="150" fillId="0" borderId="0" xfId="0" applyFont="1" applyAlignment="1">
      <alignment horizontal="center" vertical="top"/>
    </xf>
    <xf numFmtId="0" fontId="150" fillId="0" borderId="0" xfId="0" applyFont="1" applyAlignment="1">
      <alignment horizontal="center" vertical="center"/>
    </xf>
    <xf numFmtId="0" fontId="77" fillId="9" borderId="56" xfId="0" applyFont="1" applyFill="1" applyBorder="1" applyAlignment="1">
      <alignment vertical="center"/>
    </xf>
    <xf numFmtId="0" fontId="69" fillId="0" borderId="0" xfId="0" applyFont="1"/>
    <xf numFmtId="49" fontId="14" fillId="12" borderId="42" xfId="0" applyNumberFormat="1" applyFont="1" applyFill="1" applyBorder="1" applyAlignment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67" xfId="0" applyFont="1" applyFill="1" applyBorder="1" applyAlignment="1">
      <alignment horizontal="left" vertical="center"/>
    </xf>
    <xf numFmtId="0" fontId="23" fillId="9" borderId="64" xfId="0" applyFont="1" applyFill="1" applyBorder="1" applyAlignment="1">
      <alignment horizontal="left" vertical="center"/>
    </xf>
    <xf numFmtId="0" fontId="23" fillId="9" borderId="68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63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62" xfId="0" applyFont="1" applyFill="1" applyBorder="1" applyAlignment="1">
      <alignment horizontal="left" vertical="center"/>
    </xf>
    <xf numFmtId="0" fontId="23" fillId="9" borderId="70" xfId="0" applyFont="1" applyFill="1" applyBorder="1" applyAlignment="1">
      <alignment horizontal="left" vertical="center"/>
    </xf>
    <xf numFmtId="0" fontId="23" fillId="9" borderId="57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02" fillId="9" borderId="0" xfId="0" applyFont="1" applyFill="1" applyAlignment="1">
      <alignment horizontal="right" vertical="center"/>
    </xf>
    <xf numFmtId="0" fontId="40" fillId="33" borderId="3" xfId="2" applyFont="1" applyFill="1" applyBorder="1" applyAlignment="1">
      <alignment horizontal="center" vertical="center"/>
    </xf>
    <xf numFmtId="0" fontId="18" fillId="33" borderId="1" xfId="0" applyFont="1" applyFill="1" applyBorder="1" applyAlignment="1">
      <alignment horizontal="center" vertical="center"/>
    </xf>
    <xf numFmtId="0" fontId="18" fillId="33" borderId="36" xfId="0" applyFont="1" applyFill="1" applyBorder="1" applyAlignment="1">
      <alignment horizontal="center" vertical="center"/>
    </xf>
    <xf numFmtId="0" fontId="11" fillId="9" borderId="0" xfId="0" applyFont="1" applyFill="1" applyAlignment="1">
      <alignment vertical="center"/>
    </xf>
    <xf numFmtId="49" fontId="18" fillId="33" borderId="3" xfId="0" applyNumberFormat="1" applyFont="1" applyFill="1" applyBorder="1" applyAlignment="1" applyProtection="1">
      <alignment vertical="center"/>
      <protection locked="0"/>
    </xf>
    <xf numFmtId="49" fontId="18" fillId="33" borderId="3" xfId="0" applyNumberFormat="1" applyFont="1" applyFill="1" applyBorder="1" applyAlignment="1" applyProtection="1">
      <alignment horizontal="right" vertical="center"/>
      <protection locked="0"/>
    </xf>
    <xf numFmtId="49" fontId="18" fillId="33" borderId="16" xfId="0" applyNumberFormat="1" applyFont="1" applyFill="1" applyBorder="1" applyAlignment="1" applyProtection="1">
      <alignment horizontal="right" vertical="center"/>
      <protection locked="0"/>
    </xf>
    <xf numFmtId="49" fontId="18" fillId="33" borderId="1" xfId="0" applyNumberFormat="1" applyFont="1" applyFill="1" applyBorder="1" applyAlignment="1" applyProtection="1">
      <alignment horizontal="right" vertical="center"/>
      <protection locked="0"/>
    </xf>
    <xf numFmtId="49" fontId="18" fillId="33" borderId="17" xfId="0" applyNumberFormat="1" applyFont="1" applyFill="1" applyBorder="1" applyAlignment="1" applyProtection="1">
      <alignment horizontal="right" vertical="center"/>
      <protection locked="0"/>
    </xf>
    <xf numFmtId="176" fontId="18" fillId="33" borderId="1" xfId="0" applyNumberFormat="1" applyFont="1" applyFill="1" applyBorder="1" applyAlignment="1" applyProtection="1">
      <alignment horizontal="right" vertical="center"/>
      <protection locked="0"/>
    </xf>
    <xf numFmtId="0" fontId="63" fillId="33" borderId="47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25" xfId="0" applyFont="1" applyFill="1" applyBorder="1"/>
    <xf numFmtId="0" fontId="2" fillId="19" borderId="25" xfId="0" applyFont="1" applyFill="1" applyBorder="1"/>
    <xf numFmtId="0" fontId="2" fillId="4" borderId="25" xfId="0" applyFont="1" applyFill="1" applyBorder="1"/>
    <xf numFmtId="0" fontId="2" fillId="9" borderId="6" xfId="0" applyFont="1" applyFill="1" applyBorder="1"/>
    <xf numFmtId="0" fontId="58" fillId="9" borderId="11" xfId="0" applyFont="1" applyFill="1" applyBorder="1" applyAlignment="1">
      <alignment horizontal="left" vertical="center"/>
    </xf>
    <xf numFmtId="0" fontId="155" fillId="9" borderId="11" xfId="0" applyFont="1" applyFill="1" applyBorder="1" applyAlignment="1">
      <alignment horizontal="left" vertical="center"/>
    </xf>
    <xf numFmtId="0" fontId="53" fillId="9" borderId="11" xfId="0" applyFont="1" applyFill="1" applyBorder="1" applyAlignment="1">
      <alignment horizontal="left" vertical="center"/>
    </xf>
    <xf numFmtId="0" fontId="53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6" fillId="19" borderId="4" xfId="0" applyFont="1" applyFill="1" applyBorder="1" applyAlignment="1">
      <alignment horizontal="center" vertical="center"/>
    </xf>
    <xf numFmtId="0" fontId="156" fillId="9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3" fillId="9" borderId="0" xfId="0" applyFont="1" applyFill="1" applyAlignment="1">
      <alignment horizontal="right" vertical="center"/>
    </xf>
    <xf numFmtId="0" fontId="23" fillId="9" borderId="0" xfId="0" applyFont="1" applyFill="1"/>
    <xf numFmtId="0" fontId="150" fillId="9" borderId="0" xfId="0" applyFont="1" applyFill="1" applyAlignment="1">
      <alignment horizontal="right"/>
    </xf>
    <xf numFmtId="0" fontId="150" fillId="9" borderId="0" xfId="0" applyFont="1" applyFill="1" applyAlignment="1">
      <alignment horizontal="left"/>
    </xf>
    <xf numFmtId="0" fontId="150" fillId="9" borderId="0" xfId="0" applyFont="1" applyFill="1" applyAlignment="1">
      <alignment horizontal="center"/>
    </xf>
    <xf numFmtId="0" fontId="38" fillId="9" borderId="0" xfId="0" applyFont="1" applyFill="1" applyAlignment="1">
      <alignment horizontal="left"/>
    </xf>
    <xf numFmtId="177" fontId="162" fillId="9" borderId="4" xfId="0" applyNumberFormat="1" applyFont="1" applyFill="1" applyBorder="1"/>
    <xf numFmtId="0" fontId="59" fillId="9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left" vertical="center"/>
    </xf>
    <xf numFmtId="0" fontId="77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7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51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1" fillId="9" borderId="0" xfId="0" applyFont="1" applyFill="1" applyAlignment="1">
      <alignment horizontal="left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9" fillId="9" borderId="0" xfId="0" applyFont="1" applyFill="1" applyAlignment="1">
      <alignment horizontal="center"/>
    </xf>
    <xf numFmtId="0" fontId="150" fillId="9" borderId="0" xfId="0" applyFont="1" applyFill="1" applyAlignment="1">
      <alignment horizontal="center" vertical="center"/>
    </xf>
    <xf numFmtId="177" fontId="163" fillId="9" borderId="0" xfId="0" applyNumberFormat="1" applyFont="1" applyFill="1" applyAlignment="1">
      <alignment horizontal="center"/>
    </xf>
    <xf numFmtId="177" fontId="162" fillId="9" borderId="0" xfId="0" applyNumberFormat="1" applyFont="1" applyFill="1"/>
    <xf numFmtId="0" fontId="92" fillId="8" borderId="0" xfId="0" applyFont="1" applyFill="1"/>
    <xf numFmtId="0" fontId="153" fillId="8" borderId="0" xfId="0" applyFont="1" applyFill="1" applyAlignment="1">
      <alignment vertical="center"/>
    </xf>
    <xf numFmtId="0" fontId="51" fillId="8" borderId="0" xfId="0" applyFont="1" applyFill="1"/>
    <xf numFmtId="0" fontId="26" fillId="8" borderId="0" xfId="0" applyFont="1" applyFill="1" applyAlignment="1" applyProtection="1">
      <alignment horizontal="center" vertical="center"/>
      <protection locked="0"/>
    </xf>
    <xf numFmtId="0" fontId="21" fillId="8" borderId="0" xfId="2" applyFont="1" applyFill="1" applyAlignment="1">
      <alignment horizontal="center" vertical="center"/>
    </xf>
    <xf numFmtId="0" fontId="48" fillId="8" borderId="0" xfId="0" applyFont="1" applyFill="1" applyAlignment="1">
      <alignment vertical="center"/>
    </xf>
    <xf numFmtId="0" fontId="62" fillId="8" borderId="0" xfId="0" applyFont="1" applyFill="1" applyAlignment="1">
      <alignment vertical="center"/>
    </xf>
    <xf numFmtId="0" fontId="133" fillId="8" borderId="0" xfId="0" applyFont="1" applyFill="1" applyAlignment="1">
      <alignment horizontal="left" vertical="center"/>
    </xf>
    <xf numFmtId="0" fontId="134" fillId="8" borderId="0" xfId="0" applyFont="1" applyFill="1" applyAlignment="1">
      <alignment horizontal="center" vertical="center"/>
    </xf>
    <xf numFmtId="0" fontId="62" fillId="32" borderId="23" xfId="0" applyFont="1" applyFill="1" applyBorder="1" applyAlignment="1">
      <alignment horizontal="center" vertical="center"/>
    </xf>
    <xf numFmtId="0" fontId="63" fillId="8" borderId="24" xfId="0" applyFont="1" applyFill="1" applyBorder="1" applyAlignment="1">
      <alignment horizontal="center" vertical="center"/>
    </xf>
    <xf numFmtId="0" fontId="63" fillId="8" borderId="6" xfId="0" applyFont="1" applyFill="1" applyBorder="1" applyAlignment="1">
      <alignment horizontal="center" vertical="center"/>
    </xf>
    <xf numFmtId="49" fontId="18" fillId="22" borderId="57" xfId="0" applyNumberFormat="1" applyFont="1" applyFill="1" applyBorder="1" applyAlignment="1">
      <alignment vertical="center"/>
    </xf>
    <xf numFmtId="0" fontId="37" fillId="8" borderId="0" xfId="0" applyFont="1" applyFill="1"/>
    <xf numFmtId="0" fontId="51" fillId="8" borderId="0" xfId="0" applyFont="1" applyFill="1" applyAlignment="1">
      <alignment vertical="center"/>
    </xf>
    <xf numFmtId="0" fontId="124" fillId="8" borderId="0" xfId="0" applyFont="1" applyFill="1" applyAlignment="1">
      <alignment horizontal="center" vertical="center"/>
    </xf>
    <xf numFmtId="0" fontId="59" fillId="0" borderId="0" xfId="0" applyFont="1" applyAlignment="1">
      <alignment horizontal="center"/>
    </xf>
    <xf numFmtId="0" fontId="33" fillId="8" borderId="0" xfId="0" applyFont="1" applyFill="1" applyAlignment="1">
      <alignment vertical="top"/>
    </xf>
    <xf numFmtId="0" fontId="76" fillId="8" borderId="0" xfId="0" applyFont="1" applyFill="1"/>
    <xf numFmtId="0" fontId="18" fillId="8" borderId="0" xfId="0" applyFont="1" applyFill="1" applyAlignment="1">
      <alignment horizontal="center" vertical="center"/>
    </xf>
    <xf numFmtId="49" fontId="2" fillId="0" borderId="0" xfId="0" applyNumberFormat="1" applyFont="1" applyAlignment="1">
      <alignment horizontal="right"/>
    </xf>
    <xf numFmtId="0" fontId="67" fillId="8" borderId="0" xfId="0" applyFont="1" applyFill="1" applyAlignment="1">
      <alignment horizontal="center" vertical="center"/>
    </xf>
    <xf numFmtId="0" fontId="140" fillId="8" borderId="0" xfId="0" applyFont="1" applyFill="1" applyAlignment="1">
      <alignment horizontal="center" vertical="center"/>
    </xf>
    <xf numFmtId="49" fontId="24" fillId="9" borderId="0" xfId="0" applyNumberFormat="1" applyFont="1" applyFill="1" applyAlignment="1">
      <alignment horizontal="center"/>
    </xf>
    <xf numFmtId="0" fontId="12" fillId="33" borderId="27" xfId="0" applyFont="1" applyFill="1" applyBorder="1" applyAlignment="1">
      <alignment vertical="center" textRotation="255"/>
    </xf>
    <xf numFmtId="0" fontId="12" fillId="33" borderId="44" xfId="0" applyFont="1" applyFill="1" applyBorder="1" applyAlignment="1">
      <alignment vertical="center" textRotation="255"/>
    </xf>
    <xf numFmtId="0" fontId="12" fillId="19" borderId="30" xfId="0" applyFont="1" applyFill="1" applyBorder="1" applyAlignment="1">
      <alignment vertical="center" textRotation="255"/>
    </xf>
    <xf numFmtId="0" fontId="12" fillId="19" borderId="32" xfId="0" applyFont="1" applyFill="1" applyBorder="1" applyAlignment="1">
      <alignment vertical="center" textRotation="255"/>
    </xf>
    <xf numFmtId="0" fontId="12" fillId="19" borderId="34" xfId="0" applyFont="1" applyFill="1" applyBorder="1" applyAlignment="1">
      <alignment vertical="center" textRotation="255"/>
    </xf>
    <xf numFmtId="0" fontId="23" fillId="9" borderId="0" xfId="0" applyFont="1" applyFill="1" applyAlignment="1">
      <alignment horizontal="center"/>
    </xf>
    <xf numFmtId="0" fontId="51" fillId="30" borderId="16" xfId="0" applyFont="1" applyFill="1" applyBorder="1" applyAlignment="1">
      <alignment horizontal="center" vertical="center"/>
    </xf>
    <xf numFmtId="0" fontId="51" fillId="8" borderId="38" xfId="0" applyFont="1" applyFill="1" applyBorder="1" applyAlignment="1">
      <alignment horizontal="center" vertical="center"/>
    </xf>
    <xf numFmtId="0" fontId="51" fillId="30" borderId="29" xfId="0" applyFont="1" applyFill="1" applyBorder="1" applyAlignment="1">
      <alignment horizontal="center" vertical="center"/>
    </xf>
    <xf numFmtId="0" fontId="67" fillId="44" borderId="27" xfId="0" applyFont="1" applyFill="1" applyBorder="1" applyAlignment="1">
      <alignment horizontal="center" vertical="center"/>
    </xf>
    <xf numFmtId="0" fontId="160" fillId="9" borderId="0" xfId="0" applyFont="1" applyFill="1" applyAlignment="1">
      <alignment vertical="center"/>
    </xf>
    <xf numFmtId="0" fontId="159" fillId="9" borderId="0" xfId="0" applyFont="1" applyFill="1" applyAlignment="1">
      <alignment vertical="center"/>
    </xf>
    <xf numFmtId="0" fontId="158" fillId="9" borderId="0" xfId="0" applyFont="1" applyFill="1" applyAlignment="1">
      <alignment vertical="center"/>
    </xf>
    <xf numFmtId="0" fontId="158" fillId="9" borderId="25" xfId="0" applyFont="1" applyFill="1" applyBorder="1" applyAlignment="1">
      <alignment vertical="center"/>
    </xf>
    <xf numFmtId="0" fontId="157" fillId="9" borderId="0" xfId="0" applyFont="1" applyFill="1" applyAlignment="1">
      <alignment vertical="center"/>
    </xf>
    <xf numFmtId="0" fontId="0" fillId="44" borderId="0" xfId="0" applyFill="1" applyAlignment="1">
      <alignment vertical="center"/>
    </xf>
    <xf numFmtId="0" fontId="2" fillId="44" borderId="0" xfId="0" applyFont="1" applyFill="1" applyAlignment="1">
      <alignment vertical="center"/>
    </xf>
    <xf numFmtId="0" fontId="0" fillId="44" borderId="0" xfId="0" applyFill="1"/>
    <xf numFmtId="49" fontId="67" fillId="8" borderId="0" xfId="0" applyNumberFormat="1" applyFont="1" applyFill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0" fillId="46" borderId="1" xfId="0" applyFill="1" applyBorder="1" applyAlignment="1">
      <alignment horizontal="center" vertical="center"/>
    </xf>
    <xf numFmtId="49" fontId="22" fillId="46" borderId="1" xfId="1" applyNumberFormat="1" applyFont="1" applyFill="1" applyBorder="1" applyAlignment="1">
      <alignment horizontal="center"/>
    </xf>
    <xf numFmtId="0" fontId="23" fillId="46" borderId="1" xfId="0" applyFont="1" applyFill="1" applyBorder="1" applyAlignment="1">
      <alignment horizontal="center"/>
    </xf>
    <xf numFmtId="0" fontId="0" fillId="46" borderId="1" xfId="0" applyFill="1" applyBorder="1" applyAlignment="1">
      <alignment vertical="center"/>
    </xf>
    <xf numFmtId="0" fontId="0" fillId="34" borderId="1" xfId="0" applyFill="1" applyBorder="1" applyAlignment="1">
      <alignment horizontal="center" vertical="center"/>
    </xf>
    <xf numFmtId="0" fontId="0" fillId="34" borderId="1" xfId="0" applyFill="1" applyBorder="1" applyAlignment="1">
      <alignment vertical="center"/>
    </xf>
    <xf numFmtId="49" fontId="22" fillId="34" borderId="1" xfId="1" applyNumberFormat="1" applyFont="1" applyFill="1" applyBorder="1" applyAlignment="1">
      <alignment horizontal="center"/>
    </xf>
    <xf numFmtId="0" fontId="23" fillId="34" borderId="1" xfId="0" applyFont="1" applyFill="1" applyBorder="1" applyAlignment="1">
      <alignment horizontal="center"/>
    </xf>
    <xf numFmtId="0" fontId="78" fillId="33" borderId="0" xfId="0" applyFont="1" applyFill="1" applyAlignment="1">
      <alignment vertical="center"/>
    </xf>
    <xf numFmtId="49" fontId="21" fillId="0" borderId="47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49" fontId="0" fillId="0" borderId="0" xfId="0" applyNumberFormat="1" applyAlignment="1">
      <alignment horizontal="center"/>
    </xf>
    <xf numFmtId="0" fontId="125" fillId="14" borderId="0" xfId="0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75" fillId="47" borderId="29" xfId="0" applyNumberFormat="1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Alignment="1">
      <alignment horizontal="center" vertical="center"/>
    </xf>
    <xf numFmtId="0" fontId="57" fillId="37" borderId="0" xfId="0" applyFont="1" applyFill="1" applyAlignment="1">
      <alignment horizontal="center"/>
    </xf>
    <xf numFmtId="0" fontId="153" fillId="8" borderId="0" xfId="0" applyFont="1" applyFill="1" applyAlignment="1">
      <alignment horizontal="center" vertical="center"/>
    </xf>
    <xf numFmtId="0" fontId="37" fillId="8" borderId="0" xfId="0" applyFont="1" applyFill="1" applyAlignment="1">
      <alignment horizontal="center"/>
    </xf>
    <xf numFmtId="0" fontId="89" fillId="0" borderId="0" xfId="0" applyFont="1" applyAlignment="1">
      <alignment horizontal="center"/>
    </xf>
    <xf numFmtId="49" fontId="16" fillId="0" borderId="0" xfId="1" applyNumberFormat="1" applyFont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2" fillId="34" borderId="0" xfId="0" applyFont="1" applyFill="1" applyAlignment="1">
      <alignment horizontal="center"/>
    </xf>
    <xf numFmtId="0" fontId="2" fillId="47" borderId="0" xfId="0" applyFont="1" applyFill="1" applyAlignment="1">
      <alignment horizontal="center"/>
    </xf>
    <xf numFmtId="0" fontId="2" fillId="42" borderId="0" xfId="0" applyFont="1" applyFill="1" applyAlignment="1">
      <alignment horizontal="center" vertical="center"/>
    </xf>
    <xf numFmtId="0" fontId="2" fillId="34" borderId="0" xfId="0" applyFont="1" applyFill="1" applyAlignment="1">
      <alignment horizontal="center" vertical="center"/>
    </xf>
    <xf numFmtId="0" fontId="92" fillId="8" borderId="0" xfId="0" applyFont="1" applyFill="1" applyAlignment="1">
      <alignment horizontal="center"/>
    </xf>
    <xf numFmtId="49" fontId="24" fillId="33" borderId="0" xfId="0" applyNumberFormat="1" applyFont="1" applyFill="1" applyAlignment="1">
      <alignment horizontal="center"/>
    </xf>
    <xf numFmtId="3" fontId="20" fillId="0" borderId="0" xfId="0" applyNumberFormat="1" applyFont="1" applyAlignment="1">
      <alignment horizontal="right"/>
    </xf>
    <xf numFmtId="49" fontId="175" fillId="44" borderId="29" xfId="0" applyNumberFormat="1" applyFont="1" applyFill="1" applyBorder="1" applyAlignment="1" applyProtection="1">
      <alignment horizontal="center" vertical="center"/>
      <protection locked="0"/>
    </xf>
    <xf numFmtId="0" fontId="34" fillId="8" borderId="0" xfId="0" applyFont="1" applyFill="1" applyAlignment="1">
      <alignment horizontal="center"/>
    </xf>
    <xf numFmtId="49" fontId="18" fillId="8" borderId="0" xfId="0" applyNumberFormat="1" applyFont="1" applyFill="1" applyAlignment="1">
      <alignment horizontal="center" vertical="center"/>
    </xf>
    <xf numFmtId="0" fontId="125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/>
    </xf>
    <xf numFmtId="49" fontId="17" fillId="8" borderId="0" xfId="0" applyNumberFormat="1" applyFont="1" applyFill="1" applyAlignment="1">
      <alignment horizontal="center" vertical="center"/>
    </xf>
    <xf numFmtId="49" fontId="67" fillId="8" borderId="0" xfId="0" applyNumberFormat="1" applyFont="1" applyFill="1" applyAlignment="1" applyProtection="1">
      <alignment horizontal="right" vertical="center"/>
      <protection locked="0"/>
    </xf>
    <xf numFmtId="0" fontId="2" fillId="42" borderId="0" xfId="0" applyFont="1" applyFill="1" applyAlignment="1">
      <alignment horizontal="center"/>
    </xf>
    <xf numFmtId="0" fontId="31" fillId="8" borderId="0" xfId="0" applyFont="1" applyFill="1" applyAlignment="1">
      <alignment horizontal="center"/>
    </xf>
    <xf numFmtId="0" fontId="39" fillId="8" borderId="0" xfId="0" applyFont="1" applyFill="1" applyAlignment="1">
      <alignment horizontal="left" vertical="center"/>
    </xf>
    <xf numFmtId="0" fontId="112" fillId="8" borderId="0" xfId="0" applyFont="1" applyFill="1" applyAlignment="1">
      <alignment horizontal="left"/>
    </xf>
    <xf numFmtId="0" fontId="41" fillId="8" borderId="0" xfId="0" applyFont="1" applyFill="1" applyAlignment="1">
      <alignment horizontal="right" vertical="center"/>
    </xf>
    <xf numFmtId="0" fontId="24" fillId="8" borderId="0" xfId="2" applyFill="1" applyAlignment="1">
      <alignment horizontal="right" vertical="center"/>
    </xf>
    <xf numFmtId="0" fontId="51" fillId="8" borderId="0" xfId="0" applyFont="1" applyFill="1" applyAlignment="1">
      <alignment horizontal="right" vertical="center"/>
    </xf>
    <xf numFmtId="0" fontId="2" fillId="47" borderId="0" xfId="0" applyFont="1" applyFill="1" applyAlignment="1">
      <alignment horizontal="center" vertical="center"/>
    </xf>
    <xf numFmtId="0" fontId="2" fillId="44" borderId="0" xfId="0" applyFont="1" applyFill="1" applyAlignment="1">
      <alignment horizontal="center" vertical="center"/>
    </xf>
    <xf numFmtId="0" fontId="177" fillId="19" borderId="4" xfId="0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3" borderId="0" xfId="0" applyNumberFormat="1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49" fontId="18" fillId="22" borderId="3" xfId="0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" fillId="25" borderId="0" xfId="0" applyFont="1" applyFill="1" applyAlignment="1">
      <alignment horizontal="center"/>
    </xf>
    <xf numFmtId="0" fontId="40" fillId="0" borderId="0" xfId="0" applyFont="1"/>
    <xf numFmtId="0" fontId="40" fillId="33" borderId="0" xfId="0" applyFont="1" applyFill="1" applyAlignment="1">
      <alignment vertical="center"/>
    </xf>
    <xf numFmtId="0" fontId="40" fillId="33" borderId="0" xfId="0" applyFont="1" applyFill="1" applyAlignment="1">
      <alignment horizontal="center" vertical="center"/>
    </xf>
    <xf numFmtId="0" fontId="40" fillId="33" borderId="0" xfId="0" applyFont="1" applyFill="1"/>
    <xf numFmtId="0" fontId="40" fillId="33" borderId="0" xfId="0" applyFont="1" applyFill="1" applyAlignment="1">
      <alignment horizontal="center"/>
    </xf>
    <xf numFmtId="0" fontId="40" fillId="33" borderId="0" xfId="0" applyFont="1" applyFill="1" applyAlignment="1">
      <alignment horizontal="right"/>
    </xf>
    <xf numFmtId="49" fontId="40" fillId="33" borderId="0" xfId="0" applyNumberFormat="1" applyFont="1" applyFill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right"/>
    </xf>
    <xf numFmtId="0" fontId="40" fillId="19" borderId="0" xfId="0" applyFont="1" applyFill="1" applyAlignment="1">
      <alignment vertical="center"/>
    </xf>
    <xf numFmtId="0" fontId="40" fillId="19" borderId="0" xfId="0" applyFont="1" applyFill="1" applyAlignment="1">
      <alignment horizontal="center" vertical="center"/>
    </xf>
    <xf numFmtId="0" fontId="40" fillId="19" borderId="0" xfId="0" applyFont="1" applyFill="1"/>
    <xf numFmtId="0" fontId="40" fillId="19" borderId="0" xfId="0" applyFont="1" applyFill="1" applyAlignment="1">
      <alignment horizontal="center"/>
    </xf>
    <xf numFmtId="0" fontId="40" fillId="19" borderId="0" xfId="0" applyFont="1" applyFill="1" applyAlignment="1">
      <alignment horizontal="right"/>
    </xf>
    <xf numFmtId="49" fontId="40" fillId="19" borderId="0" xfId="0" applyNumberFormat="1" applyFont="1" applyFill="1" applyAlignment="1">
      <alignment horizontal="center"/>
    </xf>
    <xf numFmtId="0" fontId="40" fillId="22" borderId="0" xfId="0" applyFont="1" applyFill="1"/>
    <xf numFmtId="0" fontId="40" fillId="22" borderId="0" xfId="0" applyFont="1" applyFill="1" applyAlignment="1">
      <alignment horizontal="center"/>
    </xf>
    <xf numFmtId="0" fontId="40" fillId="22" borderId="0" xfId="0" applyFont="1" applyFill="1" applyAlignment="1">
      <alignment horizontal="right"/>
    </xf>
    <xf numFmtId="0" fontId="40" fillId="9" borderId="0" xfId="0" applyFont="1" applyFill="1"/>
    <xf numFmtId="0" fontId="40" fillId="9" borderId="0" xfId="0" applyFont="1" applyFill="1" applyAlignment="1">
      <alignment horizontal="center"/>
    </xf>
    <xf numFmtId="0" fontId="40" fillId="9" borderId="0" xfId="0" applyFont="1" applyFill="1" applyAlignment="1">
      <alignment horizontal="right"/>
    </xf>
    <xf numFmtId="49" fontId="40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0" fontId="40" fillId="33" borderId="0" xfId="0" applyFont="1" applyFill="1" applyAlignment="1">
      <alignment horizontal="right" vertical="center"/>
    </xf>
    <xf numFmtId="0" fontId="40" fillId="19" borderId="0" xfId="0" applyFont="1" applyFill="1" applyAlignment="1">
      <alignment horizontal="right" vertical="center"/>
    </xf>
    <xf numFmtId="0" fontId="39" fillId="8" borderId="0" xfId="0" applyFont="1" applyFill="1" applyAlignment="1">
      <alignment horizontal="center" vertical="center"/>
    </xf>
    <xf numFmtId="0" fontId="177" fillId="44" borderId="4" xfId="0" applyFont="1" applyFill="1" applyBorder="1" applyAlignment="1">
      <alignment horizontal="center"/>
    </xf>
    <xf numFmtId="0" fontId="62" fillId="32" borderId="24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7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89" fillId="44" borderId="4" xfId="0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49" fontId="18" fillId="2" borderId="14" xfId="0" applyNumberFormat="1" applyFont="1" applyFill="1" applyBorder="1" applyAlignment="1">
      <alignment horizontal="center" vertical="center"/>
    </xf>
    <xf numFmtId="0" fontId="12" fillId="18" borderId="88" xfId="0" applyFont="1" applyFill="1" applyBorder="1" applyAlignment="1">
      <alignment horizontal="center" vertical="center"/>
    </xf>
    <xf numFmtId="0" fontId="2" fillId="0" borderId="89" xfId="0" applyFont="1" applyBorder="1" applyAlignment="1">
      <alignment horizontal="center" vertical="center"/>
    </xf>
    <xf numFmtId="0" fontId="2" fillId="47" borderId="89" xfId="0" applyFont="1" applyFill="1" applyBorder="1" applyAlignment="1">
      <alignment horizontal="center" vertical="center"/>
    </xf>
    <xf numFmtId="0" fontId="2" fillId="34" borderId="89" xfId="0" applyFont="1" applyFill="1" applyBorder="1" applyAlignment="1">
      <alignment horizontal="center" vertical="center"/>
    </xf>
    <xf numFmtId="0" fontId="2" fillId="42" borderId="89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horizontal="center" vertical="center"/>
    </xf>
    <xf numFmtId="0" fontId="2" fillId="13" borderId="89" xfId="0" applyFont="1" applyFill="1" applyBorder="1" applyAlignment="1">
      <alignment horizontal="center" vertical="center"/>
    </xf>
    <xf numFmtId="0" fontId="2" fillId="17" borderId="89" xfId="0" applyFont="1" applyFill="1" applyBorder="1" applyAlignment="1">
      <alignment horizontal="center" vertical="center"/>
    </xf>
    <xf numFmtId="0" fontId="2" fillId="18" borderId="89" xfId="0" applyFont="1" applyFill="1" applyBorder="1" applyAlignment="1">
      <alignment horizontal="center" vertical="center"/>
    </xf>
    <xf numFmtId="0" fontId="18" fillId="29" borderId="89" xfId="0" applyFont="1" applyFill="1" applyBorder="1" applyAlignment="1">
      <alignment horizontal="center" vertical="center"/>
    </xf>
    <xf numFmtId="0" fontId="168" fillId="8" borderId="0" xfId="0" applyFont="1" applyFill="1" applyAlignment="1">
      <alignment vertical="center"/>
    </xf>
    <xf numFmtId="0" fontId="79" fillId="8" borderId="0" xfId="0" applyFont="1" applyFill="1" applyAlignment="1">
      <alignment vertical="center"/>
    </xf>
    <xf numFmtId="49" fontId="40" fillId="9" borderId="0" xfId="0" applyNumberFormat="1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0" fillId="48" borderId="0" xfId="0" applyFill="1"/>
    <xf numFmtId="0" fontId="0" fillId="48" borderId="0" xfId="0" applyFill="1" applyAlignment="1">
      <alignment vertical="center"/>
    </xf>
    <xf numFmtId="49" fontId="175" fillId="48" borderId="29" xfId="0" applyNumberFormat="1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>
      <alignment horizontal="center"/>
    </xf>
    <xf numFmtId="0" fontId="182" fillId="0" borderId="0" xfId="0" applyFont="1" applyAlignment="1">
      <alignment horizontal="center"/>
    </xf>
    <xf numFmtId="0" fontId="177" fillId="0" borderId="0" xfId="0" applyFont="1" applyAlignment="1">
      <alignment horizontal="center"/>
    </xf>
    <xf numFmtId="49" fontId="2" fillId="2" borderId="31" xfId="0" applyNumberFormat="1" applyFont="1" applyFill="1" applyBorder="1" applyAlignment="1">
      <alignment vertical="center"/>
    </xf>
    <xf numFmtId="0" fontId="12" fillId="8" borderId="0" xfId="0" applyFont="1" applyFill="1" applyAlignment="1">
      <alignment horizontal="center" vertical="center"/>
    </xf>
    <xf numFmtId="0" fontId="12" fillId="18" borderId="90" xfId="0" applyFont="1" applyFill="1" applyBorder="1" applyAlignment="1">
      <alignment horizontal="center" vertical="center"/>
    </xf>
    <xf numFmtId="0" fontId="24" fillId="19" borderId="35" xfId="2" applyFill="1" applyBorder="1" applyAlignment="1">
      <alignment horizontal="center" vertical="center"/>
    </xf>
    <xf numFmtId="0" fontId="21" fillId="19" borderId="35" xfId="2" applyFont="1" applyFill="1" applyBorder="1" applyAlignment="1">
      <alignment horizontal="center" vertical="center"/>
    </xf>
    <xf numFmtId="0" fontId="91" fillId="14" borderId="0" xfId="0" applyFont="1" applyFill="1" applyAlignment="1">
      <alignment vertical="center"/>
    </xf>
    <xf numFmtId="49" fontId="188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49" fontId="31" fillId="14" borderId="58" xfId="0" applyNumberFormat="1" applyFont="1" applyFill="1" applyBorder="1" applyAlignment="1">
      <alignment vertical="center"/>
    </xf>
    <xf numFmtId="0" fontId="161" fillId="9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/>
    </xf>
    <xf numFmtId="0" fontId="128" fillId="9" borderId="0" xfId="0" applyFont="1" applyFill="1" applyAlignment="1">
      <alignment horizontal="center" vertical="top"/>
    </xf>
    <xf numFmtId="0" fontId="128" fillId="9" borderId="0" xfId="0" applyFont="1" applyFill="1" applyAlignment="1">
      <alignment horizontal="left" vertical="top"/>
    </xf>
    <xf numFmtId="49" fontId="189" fillId="19" borderId="0" xfId="0" applyNumberFormat="1" applyFont="1" applyFill="1" applyAlignment="1">
      <alignment horizontal="left" vertical="center"/>
    </xf>
    <xf numFmtId="49" fontId="189" fillId="48" borderId="0" xfId="0" applyNumberFormat="1" applyFont="1" applyFill="1" applyAlignment="1">
      <alignment horizontal="left" vertical="center"/>
    </xf>
    <xf numFmtId="49" fontId="0" fillId="8" borderId="0" xfId="0" applyNumberFormat="1" applyFill="1"/>
    <xf numFmtId="49" fontId="16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0" fontId="23" fillId="48" borderId="0" xfId="0" applyFont="1" applyFill="1"/>
    <xf numFmtId="49" fontId="16" fillId="8" borderId="0" xfId="0" applyNumberFormat="1" applyFont="1" applyFill="1"/>
    <xf numFmtId="49" fontId="0" fillId="8" borderId="0" xfId="0" applyNumberFormat="1" applyFill="1" applyAlignment="1">
      <alignment vertical="center"/>
    </xf>
    <xf numFmtId="0" fontId="0" fillId="47" borderId="0" xfId="0" applyFill="1" applyAlignment="1">
      <alignment vertical="center"/>
    </xf>
    <xf numFmtId="0" fontId="0" fillId="47" borderId="1" xfId="0" applyFill="1" applyBorder="1" applyAlignment="1">
      <alignment horizontal="center" vertical="center"/>
    </xf>
    <xf numFmtId="0" fontId="34" fillId="50" borderId="19" xfId="0" applyFont="1" applyFill="1" applyBorder="1" applyAlignment="1" applyProtection="1">
      <alignment horizontal="center" vertical="center"/>
      <protection locked="0"/>
    </xf>
    <xf numFmtId="0" fontId="18" fillId="33" borderId="14" xfId="0" applyFont="1" applyFill="1" applyBorder="1" applyAlignment="1">
      <alignment horizontal="center" vertical="center"/>
    </xf>
    <xf numFmtId="0" fontId="40" fillId="51" borderId="3" xfId="2" applyFont="1" applyFill="1" applyBorder="1" applyAlignment="1">
      <alignment horizontal="center" vertical="center"/>
    </xf>
    <xf numFmtId="0" fontId="18" fillId="51" borderId="3" xfId="0" applyFont="1" applyFill="1" applyBorder="1" applyAlignment="1" applyProtection="1">
      <alignment horizontal="center" vertical="center"/>
      <protection locked="0"/>
    </xf>
    <xf numFmtId="0" fontId="40" fillId="51" borderId="1" xfId="2" applyFont="1" applyFill="1" applyBorder="1" applyAlignment="1">
      <alignment horizontal="center" vertical="center"/>
    </xf>
    <xf numFmtId="0" fontId="18" fillId="51" borderId="1" xfId="0" applyFont="1" applyFill="1" applyBorder="1" applyAlignment="1" applyProtection="1">
      <alignment horizontal="center" vertical="center"/>
      <protection locked="0"/>
    </xf>
    <xf numFmtId="0" fontId="34" fillId="29" borderId="58" xfId="0" applyFont="1" applyFill="1" applyBorder="1" applyAlignment="1" applyProtection="1">
      <alignment horizontal="center" vertical="center"/>
      <protection locked="0"/>
    </xf>
    <xf numFmtId="0" fontId="37" fillId="30" borderId="24" xfId="0" applyFont="1" applyFill="1" applyBorder="1" applyAlignment="1">
      <alignment horizontal="center" vertical="center"/>
    </xf>
    <xf numFmtId="0" fontId="81" fillId="30" borderId="24" xfId="0" applyFont="1" applyFill="1" applyBorder="1" applyAlignment="1">
      <alignment horizontal="center" vertical="top"/>
    </xf>
    <xf numFmtId="0" fontId="126" fillId="30" borderId="32" xfId="0" applyFont="1" applyFill="1" applyBorder="1" applyAlignment="1">
      <alignment horizontal="center" vertical="center"/>
    </xf>
    <xf numFmtId="0" fontId="192" fillId="8" borderId="0" xfId="0" applyFont="1" applyFill="1" applyAlignment="1">
      <alignment vertical="center"/>
    </xf>
    <xf numFmtId="0" fontId="104" fillId="32" borderId="33" xfId="2" applyFont="1" applyFill="1" applyBorder="1" applyAlignment="1">
      <alignment horizontal="center" vertical="center"/>
    </xf>
    <xf numFmtId="49" fontId="67" fillId="33" borderId="3" xfId="0" applyNumberFormat="1" applyFont="1" applyFill="1" applyBorder="1" applyAlignment="1" applyProtection="1">
      <alignment horizontal="right" vertical="center"/>
      <protection locked="0"/>
    </xf>
    <xf numFmtId="0" fontId="195" fillId="0" borderId="0" xfId="0" applyFont="1" applyAlignment="1">
      <alignment vertical="center"/>
    </xf>
    <xf numFmtId="0" fontId="0" fillId="52" borderId="0" xfId="0" applyFill="1" applyAlignment="1">
      <alignment vertical="center"/>
    </xf>
    <xf numFmtId="0" fontId="0" fillId="53" borderId="0" xfId="0" applyFill="1" applyAlignment="1">
      <alignment vertical="center"/>
    </xf>
    <xf numFmtId="0" fontId="2" fillId="53" borderId="0" xfId="0" applyFont="1" applyFill="1" applyAlignment="1">
      <alignment horizontal="center" vertical="center"/>
    </xf>
    <xf numFmtId="49" fontId="194" fillId="33" borderId="0" xfId="0" applyNumberFormat="1" applyFont="1" applyFill="1"/>
    <xf numFmtId="0" fontId="195" fillId="33" borderId="0" xfId="0" applyFont="1" applyFill="1" applyAlignment="1">
      <alignment vertical="center"/>
    </xf>
    <xf numFmtId="49" fontId="17" fillId="33" borderId="0" xfId="0" applyNumberFormat="1" applyFont="1" applyFill="1"/>
    <xf numFmtId="0" fontId="196" fillId="0" borderId="0" xfId="0" applyFont="1" applyAlignment="1">
      <alignment vertical="center"/>
    </xf>
    <xf numFmtId="49" fontId="2" fillId="33" borderId="0" xfId="0" applyNumberFormat="1" applyFont="1" applyFill="1" applyAlignment="1">
      <alignment horizontal="left"/>
    </xf>
    <xf numFmtId="49" fontId="2" fillId="19" borderId="0" xfId="0" applyNumberFormat="1" applyFont="1" applyFill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center"/>
    </xf>
    <xf numFmtId="49" fontId="198" fillId="45" borderId="87" xfId="0" applyNumberFormat="1" applyFont="1" applyFill="1" applyBorder="1" applyAlignment="1">
      <alignment horizontal="center" vertical="center"/>
    </xf>
    <xf numFmtId="49" fontId="31" fillId="0" borderId="91" xfId="0" applyNumberFormat="1" applyFont="1" applyBorder="1"/>
    <xf numFmtId="49" fontId="2" fillId="54" borderId="0" xfId="0" applyNumberFormat="1" applyFont="1" applyFill="1" applyAlignment="1">
      <alignment horizontal="left" vertical="center"/>
    </xf>
    <xf numFmtId="49" fontId="0" fillId="54" borderId="0" xfId="0" applyNumberFormat="1" applyFill="1" applyAlignment="1">
      <alignment vertical="center"/>
    </xf>
    <xf numFmtId="49" fontId="2" fillId="54" borderId="0" xfId="0" applyNumberFormat="1" applyFont="1" applyFill="1" applyAlignment="1">
      <alignment vertical="center"/>
    </xf>
    <xf numFmtId="176" fontId="17" fillId="49" borderId="42" xfId="0" applyNumberFormat="1" applyFont="1" applyFill="1" applyBorder="1"/>
    <xf numFmtId="49" fontId="0" fillId="54" borderId="0" xfId="0" applyNumberFormat="1" applyFill="1"/>
    <xf numFmtId="49" fontId="2" fillId="54" borderId="0" xfId="0" applyNumberFormat="1" applyFont="1" applyFill="1"/>
    <xf numFmtId="176" fontId="17" fillId="49" borderId="42" xfId="0" applyNumberFormat="1" applyFont="1" applyFill="1" applyBorder="1" applyAlignment="1">
      <alignment vertical="center"/>
    </xf>
    <xf numFmtId="0" fontId="2" fillId="0" borderId="42" xfId="0" applyFont="1" applyBorder="1"/>
    <xf numFmtId="49" fontId="31" fillId="48" borderId="89" xfId="0" applyNumberFormat="1" applyFont="1" applyFill="1" applyBorder="1" applyAlignment="1">
      <alignment horizontal="center"/>
    </xf>
    <xf numFmtId="49" fontId="61" fillId="48" borderId="91" xfId="0" applyNumberFormat="1" applyFont="1" applyFill="1" applyBorder="1" applyAlignment="1">
      <alignment horizontal="center"/>
    </xf>
    <xf numFmtId="0" fontId="2" fillId="48" borderId="0" xfId="1" applyFont="1" applyFill="1" applyAlignment="1">
      <alignment vertical="center" wrapText="1"/>
    </xf>
    <xf numFmtId="49" fontId="2" fillId="48" borderId="42" xfId="1" applyNumberFormat="1" applyFont="1" applyFill="1" applyBorder="1" applyAlignment="1">
      <alignment horizontal="center" vertical="center"/>
    </xf>
    <xf numFmtId="49" fontId="2" fillId="48" borderId="0" xfId="1" applyNumberFormat="1" applyFont="1" applyFill="1" applyAlignment="1">
      <alignment vertical="center" wrapText="1"/>
    </xf>
    <xf numFmtId="49" fontId="0" fillId="48" borderId="0" xfId="0" applyNumberFormat="1" applyFill="1" applyAlignment="1">
      <alignment vertical="center"/>
    </xf>
    <xf numFmtId="49" fontId="2" fillId="48" borderId="0" xfId="1" applyNumberFormat="1" applyFont="1" applyFill="1" applyAlignment="1">
      <alignment horizontal="center" vertical="center"/>
    </xf>
    <xf numFmtId="49" fontId="2" fillId="48" borderId="42" xfId="0" applyNumberFormat="1" applyFont="1" applyFill="1" applyBorder="1" applyAlignment="1">
      <alignment horizontal="center"/>
    </xf>
    <xf numFmtId="0" fontId="199" fillId="48" borderId="0" xfId="0" applyFont="1" applyFill="1" applyAlignment="1">
      <alignment vertical="center"/>
    </xf>
    <xf numFmtId="0" fontId="2" fillId="55" borderId="0" xfId="1" applyFont="1" applyFill="1" applyAlignment="1">
      <alignment vertical="center" wrapText="1"/>
    </xf>
    <xf numFmtId="49" fontId="2" fillId="55" borderId="42" xfId="1" applyNumberFormat="1" applyFont="1" applyFill="1" applyBorder="1" applyAlignment="1">
      <alignment horizontal="center" vertical="center"/>
    </xf>
    <xf numFmtId="49" fontId="0" fillId="55" borderId="0" xfId="0" applyNumberFormat="1" applyFill="1" applyAlignment="1">
      <alignment vertical="center"/>
    </xf>
    <xf numFmtId="49" fontId="2" fillId="55" borderId="0" xfId="1" applyNumberFormat="1" applyFont="1" applyFill="1" applyAlignment="1">
      <alignment vertical="center"/>
    </xf>
    <xf numFmtId="49" fontId="2" fillId="55" borderId="0" xfId="1" applyNumberFormat="1" applyFont="1" applyFill="1" applyAlignment="1">
      <alignment horizontal="center" vertical="center"/>
    </xf>
    <xf numFmtId="49" fontId="2" fillId="55" borderId="0" xfId="0" applyNumberFormat="1" applyFont="1" applyFill="1"/>
    <xf numFmtId="49" fontId="2" fillId="55" borderId="0" xfId="0" applyNumberFormat="1" applyFont="1" applyFill="1" applyAlignment="1">
      <alignment horizontal="center"/>
    </xf>
    <xf numFmtId="49" fontId="2" fillId="55" borderId="0" xfId="1" applyNumberFormat="1" applyFont="1" applyFill="1" applyAlignment="1">
      <alignment vertical="center" wrapText="1"/>
    </xf>
    <xf numFmtId="49" fontId="2" fillId="55" borderId="42" xfId="0" applyNumberFormat="1" applyFont="1" applyFill="1" applyBorder="1" applyAlignment="1">
      <alignment horizontal="center"/>
    </xf>
    <xf numFmtId="0" fontId="199" fillId="55" borderId="0" xfId="0" applyFont="1" applyFill="1" applyAlignment="1">
      <alignment vertical="center"/>
    </xf>
    <xf numFmtId="49" fontId="67" fillId="33" borderId="71" xfId="0" applyNumberFormat="1" applyFont="1" applyFill="1" applyBorder="1" applyAlignment="1" applyProtection="1">
      <alignment horizontal="center" vertical="center"/>
      <protection locked="0"/>
    </xf>
    <xf numFmtId="49" fontId="34" fillId="33" borderId="16" xfId="0" applyNumberFormat="1" applyFont="1" applyFill="1" applyBorder="1" applyAlignment="1" applyProtection="1">
      <alignment horizontal="right" vertical="center"/>
      <protection locked="0"/>
    </xf>
    <xf numFmtId="49" fontId="34" fillId="56" borderId="17" xfId="0" applyNumberFormat="1" applyFont="1" applyFill="1" applyBorder="1" applyAlignment="1" applyProtection="1">
      <alignment horizontal="right" vertical="center"/>
      <protection locked="0"/>
    </xf>
    <xf numFmtId="49" fontId="34" fillId="56" borderId="38" xfId="0" applyNumberFormat="1" applyFont="1" applyFill="1" applyBorder="1" applyAlignment="1" applyProtection="1">
      <alignment horizontal="right" vertical="center"/>
      <protection locked="0"/>
    </xf>
    <xf numFmtId="176" fontId="118" fillId="56" borderId="3" xfId="0" applyNumberFormat="1" applyFont="1" applyFill="1" applyBorder="1" applyAlignment="1" applyProtection="1">
      <alignment horizontal="right" vertical="center"/>
      <protection locked="0"/>
    </xf>
    <xf numFmtId="176" fontId="118" fillId="56" borderId="1" xfId="0" applyNumberFormat="1" applyFont="1" applyFill="1" applyBorder="1" applyAlignment="1" applyProtection="1">
      <alignment horizontal="right" vertical="center"/>
      <protection locked="0"/>
    </xf>
    <xf numFmtId="176" fontId="118" fillId="56" borderId="36" xfId="0" applyNumberFormat="1" applyFont="1" applyFill="1" applyBorder="1" applyAlignment="1" applyProtection="1">
      <alignment horizontal="right" vertical="center"/>
      <protection locked="0"/>
    </xf>
    <xf numFmtId="49" fontId="34" fillId="56" borderId="40" xfId="0" applyNumberFormat="1" applyFont="1" applyFill="1" applyBorder="1" applyAlignment="1" applyProtection="1">
      <alignment horizontal="center" vertical="center"/>
      <protection locked="0"/>
    </xf>
    <xf numFmtId="49" fontId="34" fillId="56" borderId="3" xfId="0" applyNumberFormat="1" applyFont="1" applyFill="1" applyBorder="1" applyAlignment="1" applyProtection="1">
      <alignment horizontal="right" vertical="center"/>
      <protection locked="0"/>
    </xf>
    <xf numFmtId="49" fontId="34" fillId="56" borderId="41" xfId="0" applyNumberFormat="1" applyFont="1" applyFill="1" applyBorder="1" applyAlignment="1" applyProtection="1">
      <alignment horizontal="center" vertical="center"/>
      <protection locked="0"/>
    </xf>
    <xf numFmtId="49" fontId="34" fillId="56" borderId="35" xfId="0" applyNumberFormat="1" applyFont="1" applyFill="1" applyBorder="1" applyAlignment="1" applyProtection="1">
      <alignment horizontal="right" vertical="center"/>
      <protection locked="0"/>
    </xf>
    <xf numFmtId="49" fontId="34" fillId="56" borderId="22" xfId="0" applyNumberFormat="1" applyFont="1" applyFill="1" applyBorder="1" applyAlignment="1" applyProtection="1">
      <alignment horizontal="right" vertical="center"/>
      <protection locked="0"/>
    </xf>
    <xf numFmtId="49" fontId="34" fillId="56" borderId="36" xfId="0" applyNumberFormat="1" applyFont="1" applyFill="1" applyBorder="1" applyAlignment="1" applyProtection="1">
      <alignment horizontal="right" vertical="center"/>
      <protection locked="0"/>
    </xf>
    <xf numFmtId="0" fontId="40" fillId="57" borderId="3" xfId="2" applyFont="1" applyFill="1" applyBorder="1" applyAlignment="1">
      <alignment horizontal="center" vertical="center"/>
    </xf>
    <xf numFmtId="0" fontId="40" fillId="57" borderId="16" xfId="2" applyFont="1" applyFill="1" applyBorder="1" applyAlignment="1">
      <alignment horizontal="center" vertical="center"/>
    </xf>
    <xf numFmtId="0" fontId="40" fillId="57" borderId="35" xfId="2" applyFont="1" applyFill="1" applyBorder="1" applyAlignment="1">
      <alignment horizontal="center" vertical="center"/>
    </xf>
    <xf numFmtId="0" fontId="40" fillId="57" borderId="37" xfId="2" applyFont="1" applyFill="1" applyBorder="1" applyAlignment="1">
      <alignment horizontal="center" vertical="center"/>
    </xf>
    <xf numFmtId="0" fontId="40" fillId="56" borderId="47" xfId="2" applyFont="1" applyFill="1" applyBorder="1" applyAlignment="1" applyProtection="1">
      <alignment horizontal="center" vertical="center"/>
      <protection locked="0"/>
    </xf>
    <xf numFmtId="0" fontId="18" fillId="56" borderId="1" xfId="0" applyFont="1" applyFill="1" applyBorder="1" applyAlignment="1" applyProtection="1">
      <alignment horizontal="center" vertical="center"/>
      <protection locked="0"/>
    </xf>
    <xf numFmtId="0" fontId="40" fillId="56" borderId="1" xfId="2" applyFont="1" applyFill="1" applyBorder="1" applyAlignment="1" applyProtection="1">
      <alignment horizontal="center" vertical="center"/>
      <protection locked="0"/>
    </xf>
    <xf numFmtId="0" fontId="197" fillId="56" borderId="17" xfId="2" applyFont="1" applyFill="1" applyBorder="1" applyAlignment="1" applyProtection="1">
      <alignment horizontal="center" vertical="center"/>
      <protection locked="0"/>
    </xf>
    <xf numFmtId="0" fontId="40" fillId="56" borderId="73" xfId="2" applyFont="1" applyFill="1" applyBorder="1" applyAlignment="1" applyProtection="1">
      <alignment horizontal="center" vertical="center"/>
      <protection locked="0"/>
    </xf>
    <xf numFmtId="0" fontId="18" fillId="56" borderId="36" xfId="0" applyFont="1" applyFill="1" applyBorder="1" applyAlignment="1" applyProtection="1">
      <alignment horizontal="center" vertical="center"/>
      <protection locked="0"/>
    </xf>
    <xf numFmtId="0" fontId="40" fillId="56" borderId="36" xfId="2" applyFont="1" applyFill="1" applyBorder="1" applyAlignment="1" applyProtection="1">
      <alignment horizontal="center" vertical="center"/>
      <protection locked="0"/>
    </xf>
    <xf numFmtId="0" fontId="197" fillId="56" borderId="38" xfId="2" applyFont="1" applyFill="1" applyBorder="1" applyAlignment="1" applyProtection="1">
      <alignment horizontal="center" vertical="center"/>
      <protection locked="0"/>
    </xf>
    <xf numFmtId="176" fontId="18" fillId="56" borderId="44" xfId="0" applyNumberFormat="1" applyFont="1" applyFill="1" applyBorder="1" applyAlignment="1" applyProtection="1">
      <alignment horizontal="center" vertical="center"/>
      <protection locked="0"/>
    </xf>
    <xf numFmtId="176" fontId="18" fillId="56" borderId="54" xfId="0" applyNumberFormat="1" applyFont="1" applyFill="1" applyBorder="1" applyAlignment="1" applyProtection="1">
      <alignment horizontal="center" vertical="center"/>
      <protection locked="0"/>
    </xf>
    <xf numFmtId="0" fontId="12" fillId="8" borderId="0" xfId="0" applyFont="1" applyFill="1"/>
    <xf numFmtId="0" fontId="63" fillId="8" borderId="0" xfId="0" applyFont="1" applyFill="1" applyAlignment="1">
      <alignment vertical="center"/>
    </xf>
    <xf numFmtId="0" fontId="158" fillId="8" borderId="0" xfId="0" applyFont="1" applyFill="1" applyAlignment="1">
      <alignment vertical="center"/>
    </xf>
    <xf numFmtId="0" fontId="92" fillId="8" borderId="0" xfId="0" applyFont="1" applyFill="1" applyAlignment="1">
      <alignment horizontal="center" vertical="center" textRotation="255"/>
    </xf>
    <xf numFmtId="0" fontId="99" fillId="8" borderId="0" xfId="0" applyFont="1" applyFill="1" applyAlignment="1">
      <alignment horizontal="center" vertical="center" textRotation="255"/>
    </xf>
    <xf numFmtId="0" fontId="31" fillId="8" borderId="0" xfId="0" applyFont="1" applyFill="1" applyAlignment="1">
      <alignment vertical="center"/>
    </xf>
    <xf numFmtId="49" fontId="2" fillId="8" borderId="0" xfId="0" applyNumberFormat="1" applyFont="1" applyFill="1"/>
    <xf numFmtId="0" fontId="51" fillId="8" borderId="44" xfId="0" applyFont="1" applyFill="1" applyBorder="1" applyAlignment="1">
      <alignment horizontal="center" vertical="center"/>
    </xf>
    <xf numFmtId="0" fontId="51" fillId="8" borderId="54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horizontal="center" vertical="center"/>
    </xf>
    <xf numFmtId="0" fontId="0" fillId="59" borderId="0" xfId="0" applyFill="1"/>
    <xf numFmtId="0" fontId="0" fillId="59" borderId="0" xfId="0" applyFill="1" applyAlignment="1">
      <alignment horizontal="center"/>
    </xf>
    <xf numFmtId="0" fontId="0" fillId="59" borderId="0" xfId="0" applyFill="1" applyAlignment="1">
      <alignment vertical="center"/>
    </xf>
    <xf numFmtId="0" fontId="38" fillId="59" borderId="0" xfId="0" applyFont="1" applyFill="1" applyAlignment="1">
      <alignment vertical="center"/>
    </xf>
    <xf numFmtId="0" fontId="48" fillId="59" borderId="0" xfId="0" applyFont="1" applyFill="1" applyAlignment="1">
      <alignment vertical="center"/>
    </xf>
    <xf numFmtId="49" fontId="198" fillId="45" borderId="92" xfId="0" applyNumberFormat="1" applyFont="1" applyFill="1" applyBorder="1" applyAlignment="1">
      <alignment horizontal="center" vertical="center"/>
    </xf>
    <xf numFmtId="0" fontId="26" fillId="60" borderId="3" xfId="0" applyFont="1" applyFill="1" applyBorder="1" applyAlignment="1" applyProtection="1">
      <alignment horizontal="center" vertical="center"/>
      <protection locked="0"/>
    </xf>
    <xf numFmtId="0" fontId="26" fillId="60" borderId="1" xfId="0" applyFont="1" applyFill="1" applyBorder="1" applyAlignment="1" applyProtection="1">
      <alignment horizontal="center" vertical="center"/>
      <protection locked="0"/>
    </xf>
    <xf numFmtId="0" fontId="26" fillId="60" borderId="36" xfId="0" applyFont="1" applyFill="1" applyBorder="1" applyAlignment="1" applyProtection="1">
      <alignment horizontal="center" vertical="center"/>
      <protection locked="0"/>
    </xf>
    <xf numFmtId="0" fontId="21" fillId="60" borderId="1" xfId="2" applyFont="1" applyFill="1" applyBorder="1" applyAlignment="1" applyProtection="1">
      <alignment horizontal="center" vertical="center"/>
      <protection locked="0"/>
    </xf>
    <xf numFmtId="0" fontId="21" fillId="60" borderId="36" xfId="2" applyFont="1" applyFill="1" applyBorder="1" applyAlignment="1" applyProtection="1">
      <alignment horizontal="center" vertical="center"/>
      <protection locked="0"/>
    </xf>
    <xf numFmtId="0" fontId="23" fillId="59" borderId="0" xfId="0" applyFont="1" applyFill="1"/>
    <xf numFmtId="0" fontId="38" fillId="41" borderId="0" xfId="0" applyFont="1" applyFill="1" applyAlignment="1">
      <alignment horizontal="center"/>
    </xf>
    <xf numFmtId="0" fontId="215" fillId="59" borderId="0" xfId="0" applyFont="1" applyFill="1" applyAlignment="1">
      <alignment horizontal="center"/>
    </xf>
    <xf numFmtId="0" fontId="20" fillId="0" borderId="58" xfId="0" applyFont="1" applyBorder="1" applyAlignment="1">
      <alignment horizontal="center" vertical="center"/>
    </xf>
    <xf numFmtId="49" fontId="186" fillId="0" borderId="20" xfId="0" applyNumberFormat="1" applyFont="1" applyBorder="1" applyAlignment="1" applyProtection="1">
      <alignment horizontal="center" vertical="center"/>
      <protection locked="0"/>
    </xf>
    <xf numFmtId="49" fontId="186" fillId="0" borderId="58" xfId="0" applyNumberFormat="1" applyFont="1" applyBorder="1" applyAlignment="1" applyProtection="1">
      <alignment horizontal="center" vertical="center"/>
      <protection locked="0"/>
    </xf>
    <xf numFmtId="0" fontId="48" fillId="0" borderId="7" xfId="0" applyFont="1" applyBorder="1" applyAlignment="1">
      <alignment vertical="center"/>
    </xf>
    <xf numFmtId="0" fontId="48" fillId="0" borderId="4" xfId="0" applyFont="1" applyBorder="1" applyAlignment="1">
      <alignment vertical="center"/>
    </xf>
    <xf numFmtId="0" fontId="48" fillId="0" borderId="47" xfId="0" applyFont="1" applyBorder="1" applyAlignment="1">
      <alignment vertical="center"/>
    </xf>
    <xf numFmtId="0" fontId="48" fillId="0" borderId="48" xfId="0" applyFont="1" applyBorder="1" applyAlignment="1">
      <alignment vertical="center"/>
    </xf>
    <xf numFmtId="0" fontId="83" fillId="19" borderId="3" xfId="2" applyFont="1" applyFill="1" applyBorder="1" applyAlignment="1">
      <alignment horizontal="center" vertical="center"/>
    </xf>
    <xf numFmtId="0" fontId="83" fillId="19" borderId="35" xfId="2" applyFont="1" applyFill="1" applyBorder="1" applyAlignment="1">
      <alignment horizontal="center" vertical="center"/>
    </xf>
    <xf numFmtId="0" fontId="83" fillId="60" borderId="1" xfId="2" applyFont="1" applyFill="1" applyBorder="1" applyAlignment="1" applyProtection="1">
      <alignment horizontal="center" vertical="center"/>
      <protection locked="0"/>
    </xf>
    <xf numFmtId="0" fontId="83" fillId="60" borderId="36" xfId="2" applyFont="1" applyFill="1" applyBorder="1" applyAlignment="1" applyProtection="1">
      <alignment horizontal="center" vertical="center"/>
      <protection locked="0"/>
    </xf>
    <xf numFmtId="0" fontId="217" fillId="8" borderId="0" xfId="0" applyFont="1" applyFill="1" applyAlignment="1">
      <alignment vertical="center"/>
    </xf>
    <xf numFmtId="0" fontId="218" fillId="8" borderId="0" xfId="0" applyFont="1" applyFill="1"/>
    <xf numFmtId="0" fontId="218" fillId="8" borderId="0" xfId="0" applyFont="1" applyFill="1" applyAlignment="1">
      <alignment horizontal="left"/>
    </xf>
    <xf numFmtId="0" fontId="88" fillId="8" borderId="44" xfId="0" applyFont="1" applyFill="1" applyBorder="1" applyAlignment="1">
      <alignment horizontal="center" vertical="center"/>
    </xf>
    <xf numFmtId="0" fontId="88" fillId="8" borderId="54" xfId="0" applyFont="1" applyFill="1" applyBorder="1" applyAlignment="1">
      <alignment horizontal="center" vertical="center"/>
    </xf>
    <xf numFmtId="0" fontId="0" fillId="8" borderId="0" xfId="0" applyFill="1" applyBorder="1"/>
    <xf numFmtId="0" fontId="23" fillId="8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112" fillId="8" borderId="0" xfId="0" applyFont="1" applyFill="1" applyAlignment="1">
      <alignment horizontal="right" vertical="top"/>
    </xf>
    <xf numFmtId="0" fontId="61" fillId="35" borderId="93" xfId="0" applyFont="1" applyFill="1" applyBorder="1" applyAlignment="1">
      <alignment horizontal="center" vertical="center"/>
    </xf>
    <xf numFmtId="0" fontId="67" fillId="35" borderId="87" xfId="0" applyFont="1" applyFill="1" applyBorder="1" applyAlignment="1" applyProtection="1">
      <alignment horizontal="center" vertical="center"/>
    </xf>
    <xf numFmtId="0" fontId="67" fillId="61" borderId="96" xfId="0" applyFont="1" applyFill="1" applyBorder="1" applyAlignment="1" applyProtection="1">
      <alignment horizontal="center" vertical="center"/>
    </xf>
    <xf numFmtId="0" fontId="67" fillId="62" borderId="43" xfId="0" applyFont="1" applyFill="1" applyBorder="1" applyAlignment="1" applyProtection="1">
      <alignment horizontal="center" vertical="center"/>
    </xf>
    <xf numFmtId="0" fontId="34" fillId="44" borderId="98" xfId="0" applyFont="1" applyFill="1" applyBorder="1" applyAlignment="1" applyProtection="1">
      <alignment horizontal="center" vertical="center"/>
    </xf>
    <xf numFmtId="0" fontId="62" fillId="54" borderId="97" xfId="0" applyFont="1" applyFill="1" applyBorder="1" applyAlignment="1" applyProtection="1">
      <alignment horizontal="center" vertical="center"/>
    </xf>
    <xf numFmtId="0" fontId="67" fillId="61" borderId="10" xfId="0" applyFont="1" applyFill="1" applyBorder="1" applyAlignment="1" applyProtection="1">
      <alignment horizontal="center" vertical="center"/>
    </xf>
    <xf numFmtId="49" fontId="34" fillId="56" borderId="99" xfId="0" applyNumberFormat="1" applyFont="1" applyFill="1" applyBorder="1" applyAlignment="1" applyProtection="1">
      <alignment horizontal="right" vertical="center"/>
      <protection locked="0"/>
    </xf>
    <xf numFmtId="49" fontId="34" fillId="56" borderId="71" xfId="0" applyNumberFormat="1" applyFont="1" applyFill="1" applyBorder="1" applyAlignment="1" applyProtection="1">
      <alignment horizontal="center" vertical="center"/>
      <protection locked="0"/>
    </xf>
    <xf numFmtId="0" fontId="67" fillId="62" borderId="96" xfId="0" applyFont="1" applyFill="1" applyBorder="1" applyAlignment="1" applyProtection="1">
      <alignment horizontal="center" vertical="center"/>
    </xf>
    <xf numFmtId="49" fontId="34" fillId="56" borderId="100" xfId="0" applyNumberFormat="1" applyFont="1" applyFill="1" applyBorder="1" applyAlignment="1" applyProtection="1">
      <alignment horizontal="right" vertical="center"/>
      <protection locked="0"/>
    </xf>
    <xf numFmtId="49" fontId="34" fillId="56" borderId="16" xfId="0" applyNumberFormat="1" applyFont="1" applyFill="1" applyBorder="1" applyAlignment="1" applyProtection="1">
      <alignment horizontal="right" vertical="center"/>
      <protection locked="0"/>
    </xf>
    <xf numFmtId="0" fontId="67" fillId="62" borderId="92" xfId="0" applyFont="1" applyFill="1" applyBorder="1" applyAlignment="1" applyProtection="1">
      <alignment horizontal="center" vertical="center"/>
    </xf>
    <xf numFmtId="0" fontId="67" fillId="44" borderId="101" xfId="0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 applyProtection="1">
      <alignment horizontal="center" vertical="center"/>
    </xf>
    <xf numFmtId="0" fontId="93" fillId="8" borderId="0" xfId="0" applyFont="1" applyFill="1" applyBorder="1" applyAlignment="1" applyProtection="1">
      <alignment vertical="center"/>
    </xf>
    <xf numFmtId="0" fontId="112" fillId="8" borderId="0" xfId="0" applyFont="1" applyFill="1" applyBorder="1" applyAlignment="1" applyProtection="1">
      <alignment vertical="center"/>
    </xf>
    <xf numFmtId="0" fontId="59" fillId="8" borderId="0" xfId="0" applyFont="1" applyFill="1" applyBorder="1" applyAlignment="1" applyProtection="1">
      <alignment vertical="center"/>
    </xf>
    <xf numFmtId="0" fontId="235" fillId="8" borderId="0" xfId="0" applyFont="1" applyFill="1" applyBorder="1" applyAlignment="1" applyProtection="1">
      <alignment horizontal="center" vertical="center"/>
    </xf>
    <xf numFmtId="0" fontId="0" fillId="63" borderId="56" xfId="0" applyFill="1" applyBorder="1" applyAlignment="1">
      <alignment vertical="center"/>
    </xf>
    <xf numFmtId="49" fontId="17" fillId="63" borderId="53" xfId="0" applyNumberFormat="1" applyFont="1" applyFill="1" applyBorder="1" applyAlignment="1">
      <alignment horizontal="left"/>
    </xf>
    <xf numFmtId="0" fontId="0" fillId="63" borderId="53" xfId="0" applyFill="1" applyBorder="1" applyAlignment="1">
      <alignment horizontal="center" vertical="center"/>
    </xf>
    <xf numFmtId="49" fontId="0" fillId="63" borderId="53" xfId="0" applyNumberFormat="1" applyFill="1" applyBorder="1" applyAlignment="1">
      <alignment horizontal="center" vertical="center"/>
    </xf>
    <xf numFmtId="49" fontId="16" fillId="63" borderId="53" xfId="1" applyNumberFormat="1" applyFont="1" applyFill="1" applyBorder="1" applyAlignment="1">
      <alignment horizontal="center" vertical="center"/>
    </xf>
    <xf numFmtId="49" fontId="16" fillId="63" borderId="26" xfId="1" applyNumberFormat="1" applyFont="1" applyFill="1" applyBorder="1" applyAlignment="1">
      <alignment horizontal="center" vertical="center"/>
    </xf>
    <xf numFmtId="0" fontId="0" fillId="63" borderId="46" xfId="0" applyFill="1" applyBorder="1" applyAlignment="1">
      <alignment vertical="center"/>
    </xf>
    <xf numFmtId="49" fontId="17" fillId="63" borderId="0" xfId="0" applyNumberFormat="1" applyFont="1" applyFill="1" applyBorder="1" applyAlignment="1">
      <alignment horizontal="left"/>
    </xf>
    <xf numFmtId="0" fontId="0" fillId="63" borderId="0" xfId="0" applyFill="1" applyBorder="1" applyAlignment="1">
      <alignment horizontal="center" vertical="center"/>
    </xf>
    <xf numFmtId="49" fontId="0" fillId="63" borderId="0" xfId="0" applyNumberFormat="1" applyFill="1" applyBorder="1" applyAlignment="1">
      <alignment horizontal="center" vertical="center"/>
    </xf>
    <xf numFmtId="49" fontId="16" fillId="63" borderId="0" xfId="1" applyNumberFormat="1" applyFont="1" applyFill="1" applyBorder="1" applyAlignment="1">
      <alignment horizontal="center" vertical="center"/>
    </xf>
    <xf numFmtId="49" fontId="16" fillId="63" borderId="42" xfId="1" applyNumberFormat="1" applyFont="1" applyFill="1" applyBorder="1" applyAlignment="1">
      <alignment horizontal="center" vertical="center"/>
    </xf>
    <xf numFmtId="49" fontId="205" fillId="63" borderId="0" xfId="0" applyNumberFormat="1" applyFont="1" applyFill="1" applyBorder="1" applyAlignment="1">
      <alignment horizontal="center" vertical="center"/>
    </xf>
    <xf numFmtId="0" fontId="23" fillId="63" borderId="46" xfId="0" applyFont="1" applyFill="1" applyBorder="1" applyAlignment="1">
      <alignment vertical="center"/>
    </xf>
    <xf numFmtId="0" fontId="17" fillId="63" borderId="0" xfId="1" applyFont="1" applyFill="1" applyBorder="1" applyAlignment="1">
      <alignment vertical="center" wrapText="1"/>
    </xf>
    <xf numFmtId="0" fontId="0" fillId="63" borderId="57" xfId="0" applyFill="1" applyBorder="1" applyAlignment="1">
      <alignment vertical="center"/>
    </xf>
    <xf numFmtId="49" fontId="17" fillId="63" borderId="2" xfId="0" applyNumberFormat="1" applyFont="1" applyFill="1" applyBorder="1" applyAlignment="1">
      <alignment horizontal="left"/>
    </xf>
    <xf numFmtId="0" fontId="0" fillId="63" borderId="2" xfId="0" applyFill="1" applyBorder="1" applyAlignment="1">
      <alignment horizontal="center" vertical="center"/>
    </xf>
    <xf numFmtId="49" fontId="205" fillId="63" borderId="2" xfId="0" applyNumberFormat="1" applyFont="1" applyFill="1" applyBorder="1" applyAlignment="1">
      <alignment horizontal="center" vertical="center"/>
    </xf>
    <xf numFmtId="49" fontId="16" fillId="63" borderId="2" xfId="1" applyNumberFormat="1" applyFont="1" applyFill="1" applyBorder="1" applyAlignment="1">
      <alignment horizontal="center" vertical="center"/>
    </xf>
    <xf numFmtId="49" fontId="16" fillId="63" borderId="14" xfId="1" applyNumberFormat="1" applyFont="1" applyFill="1" applyBorder="1" applyAlignment="1">
      <alignment horizontal="center" vertical="center"/>
    </xf>
    <xf numFmtId="0" fontId="0" fillId="19" borderId="46" xfId="0" applyFill="1" applyBorder="1" applyAlignment="1">
      <alignment vertical="center"/>
    </xf>
    <xf numFmtId="0" fontId="0" fillId="19" borderId="0" xfId="0" applyFill="1" applyBorder="1" applyAlignment="1">
      <alignment horizontal="center" vertical="center"/>
    </xf>
    <xf numFmtId="49" fontId="0" fillId="19" borderId="0" xfId="0" applyNumberFormat="1" applyFill="1" applyBorder="1" applyAlignment="1">
      <alignment horizontal="center" vertical="center"/>
    </xf>
    <xf numFmtId="49" fontId="16" fillId="19" borderId="0" xfId="1" applyNumberFormat="1" applyFont="1" applyFill="1" applyBorder="1" applyAlignment="1">
      <alignment horizontal="center" vertical="center"/>
    </xf>
    <xf numFmtId="0" fontId="0" fillId="19" borderId="57" xfId="0" applyFill="1" applyBorder="1" applyAlignment="1">
      <alignment vertical="center"/>
    </xf>
    <xf numFmtId="0" fontId="0" fillId="19" borderId="2" xfId="0" applyFill="1" applyBorder="1" applyAlignment="1">
      <alignment horizontal="center" vertical="center"/>
    </xf>
    <xf numFmtId="49" fontId="0" fillId="19" borderId="2" xfId="0" applyNumberFormat="1" applyFill="1" applyBorder="1" applyAlignment="1">
      <alignment horizontal="center" vertical="center"/>
    </xf>
    <xf numFmtId="49" fontId="16" fillId="19" borderId="2" xfId="1" applyNumberFormat="1" applyFont="1" applyFill="1" applyBorder="1" applyAlignment="1">
      <alignment horizontal="center" vertical="center"/>
    </xf>
    <xf numFmtId="0" fontId="0" fillId="64" borderId="53" xfId="0" applyFill="1" applyBorder="1" applyAlignment="1">
      <alignment horizontal="center" vertical="center"/>
    </xf>
    <xf numFmtId="49" fontId="17" fillId="64" borderId="26" xfId="0" applyNumberFormat="1" applyFont="1" applyFill="1" applyBorder="1" applyAlignment="1">
      <alignment horizontal="center"/>
    </xf>
    <xf numFmtId="0" fontId="0" fillId="64" borderId="2" xfId="0" applyFill="1" applyBorder="1" applyAlignment="1">
      <alignment horizontal="center" vertical="center"/>
    </xf>
    <xf numFmtId="49" fontId="17" fillId="64" borderId="14" xfId="0" applyNumberFormat="1" applyFont="1" applyFill="1" applyBorder="1" applyAlignment="1">
      <alignment horizontal="center"/>
    </xf>
    <xf numFmtId="0" fontId="23" fillId="58" borderId="56" xfId="0" applyFont="1" applyFill="1" applyBorder="1" applyAlignment="1">
      <alignment vertical="center"/>
    </xf>
    <xf numFmtId="0" fontId="0" fillId="58" borderId="53" xfId="0" applyFill="1" applyBorder="1" applyAlignment="1">
      <alignment vertical="center"/>
    </xf>
    <xf numFmtId="0" fontId="0" fillId="58" borderId="53" xfId="0" applyFill="1" applyBorder="1" applyAlignment="1">
      <alignment horizontal="center" vertical="center"/>
    </xf>
    <xf numFmtId="49" fontId="0" fillId="58" borderId="53" xfId="0" applyNumberFormat="1" applyFill="1" applyBorder="1" applyAlignment="1">
      <alignment horizontal="center" vertical="center"/>
    </xf>
    <xf numFmtId="49" fontId="16" fillId="58" borderId="53" xfId="1" applyNumberFormat="1" applyFont="1" applyFill="1" applyBorder="1" applyAlignment="1">
      <alignment horizontal="center" vertical="center"/>
    </xf>
    <xf numFmtId="49" fontId="17" fillId="58" borderId="26" xfId="0" applyNumberFormat="1" applyFont="1" applyFill="1" applyBorder="1" applyAlignment="1">
      <alignment horizontal="center"/>
    </xf>
    <xf numFmtId="0" fontId="85" fillId="58" borderId="46" xfId="0" applyFont="1" applyFill="1" applyBorder="1" applyAlignment="1">
      <alignment vertical="center"/>
    </xf>
    <xf numFmtId="0" fontId="0" fillId="58" borderId="0" xfId="0" applyFill="1" applyBorder="1" applyAlignment="1">
      <alignment vertical="center"/>
    </xf>
    <xf numFmtId="0" fontId="0" fillId="58" borderId="0" xfId="0" applyFill="1" applyBorder="1" applyAlignment="1">
      <alignment horizontal="center" vertical="center"/>
    </xf>
    <xf numFmtId="49" fontId="0" fillId="58" borderId="0" xfId="0" applyNumberFormat="1" applyFill="1" applyBorder="1" applyAlignment="1">
      <alignment horizontal="center" vertical="center"/>
    </xf>
    <xf numFmtId="49" fontId="16" fillId="58" borderId="0" xfId="1" applyNumberFormat="1" applyFont="1" applyFill="1" applyBorder="1" applyAlignment="1">
      <alignment horizontal="center" vertical="center"/>
    </xf>
    <xf numFmtId="49" fontId="17" fillId="58" borderId="42" xfId="0" applyNumberFormat="1" applyFont="1" applyFill="1" applyBorder="1" applyAlignment="1">
      <alignment horizontal="center"/>
    </xf>
    <xf numFmtId="0" fontId="0" fillId="58" borderId="2" xfId="0" applyFill="1" applyBorder="1" applyAlignment="1">
      <alignment vertical="center"/>
    </xf>
    <xf numFmtId="0" fontId="0" fillId="58" borderId="2" xfId="0" applyFill="1" applyBorder="1" applyAlignment="1">
      <alignment horizontal="center" vertical="center"/>
    </xf>
    <xf numFmtId="49" fontId="0" fillId="58" borderId="2" xfId="0" applyNumberFormat="1" applyFill="1" applyBorder="1" applyAlignment="1">
      <alignment horizontal="center" vertical="center"/>
    </xf>
    <xf numFmtId="49" fontId="16" fillId="58" borderId="2" xfId="1" applyNumberFormat="1" applyFont="1" applyFill="1" applyBorder="1" applyAlignment="1">
      <alignment horizontal="center" vertical="center"/>
    </xf>
    <xf numFmtId="49" fontId="17" fillId="58" borderId="14" xfId="0" applyNumberFormat="1" applyFont="1" applyFill="1" applyBorder="1" applyAlignment="1">
      <alignment horizontal="center"/>
    </xf>
    <xf numFmtId="0" fontId="237" fillId="19" borderId="56" xfId="0" applyFont="1" applyFill="1" applyBorder="1" applyAlignment="1">
      <alignment vertical="center"/>
    </xf>
    <xf numFmtId="0" fontId="0" fillId="19" borderId="53" xfId="0" applyFill="1" applyBorder="1" applyAlignment="1">
      <alignment vertical="center"/>
    </xf>
    <xf numFmtId="0" fontId="0" fillId="19" borderId="53" xfId="0" applyFill="1" applyBorder="1" applyAlignment="1">
      <alignment horizontal="center" vertical="center"/>
    </xf>
    <xf numFmtId="49" fontId="0" fillId="19" borderId="53" xfId="0" applyNumberFormat="1" applyFill="1" applyBorder="1" applyAlignment="1">
      <alignment horizontal="center" vertical="center"/>
    </xf>
    <xf numFmtId="49" fontId="16" fillId="19" borderId="53" xfId="1" applyNumberFormat="1" applyFont="1" applyFill="1" applyBorder="1" applyAlignment="1">
      <alignment horizontal="center" vertical="center"/>
    </xf>
    <xf numFmtId="49" fontId="17" fillId="19" borderId="26" xfId="0" applyNumberFormat="1" applyFont="1" applyFill="1" applyBorder="1" applyAlignment="1">
      <alignment horizontal="center"/>
    </xf>
    <xf numFmtId="0" fontId="0" fillId="19" borderId="0" xfId="0" applyFill="1" applyBorder="1" applyAlignment="1">
      <alignment vertical="center"/>
    </xf>
    <xf numFmtId="49" fontId="17" fillId="19" borderId="42" xfId="0" applyNumberFormat="1" applyFont="1" applyFill="1" applyBorder="1" applyAlignment="1">
      <alignment horizontal="center"/>
    </xf>
    <xf numFmtId="0" fontId="0" fillId="19" borderId="2" xfId="0" applyFill="1" applyBorder="1" applyAlignment="1">
      <alignment vertical="center"/>
    </xf>
    <xf numFmtId="49" fontId="17" fillId="19" borderId="14" xfId="0" applyNumberFormat="1" applyFont="1" applyFill="1" applyBorder="1" applyAlignment="1">
      <alignment horizontal="center"/>
    </xf>
    <xf numFmtId="0" fontId="237" fillId="48" borderId="56" xfId="0" applyFont="1" applyFill="1" applyBorder="1" applyAlignment="1">
      <alignment vertical="center"/>
    </xf>
    <xf numFmtId="0" fontId="0" fillId="48" borderId="53" xfId="0" applyFill="1" applyBorder="1" applyAlignment="1">
      <alignment vertical="center"/>
    </xf>
    <xf numFmtId="0" fontId="0" fillId="48" borderId="53" xfId="0" applyFill="1" applyBorder="1" applyAlignment="1">
      <alignment horizontal="center" vertical="center"/>
    </xf>
    <xf numFmtId="49" fontId="0" fillId="48" borderId="53" xfId="0" applyNumberFormat="1" applyFill="1" applyBorder="1" applyAlignment="1">
      <alignment horizontal="center" vertical="center"/>
    </xf>
    <xf numFmtId="49" fontId="16" fillId="48" borderId="53" xfId="1" applyNumberFormat="1" applyFont="1" applyFill="1" applyBorder="1" applyAlignment="1">
      <alignment horizontal="center" vertical="center"/>
    </xf>
    <xf numFmtId="49" fontId="17" fillId="48" borderId="26" xfId="0" applyNumberFormat="1" applyFont="1" applyFill="1" applyBorder="1" applyAlignment="1">
      <alignment horizontal="center"/>
    </xf>
    <xf numFmtId="0" fontId="0" fillId="48" borderId="46" xfId="0" applyFill="1" applyBorder="1" applyAlignment="1">
      <alignment vertical="center"/>
    </xf>
    <xf numFmtId="0" fontId="0" fillId="48" borderId="0" xfId="0" applyFill="1" applyBorder="1" applyAlignment="1">
      <alignment vertical="center"/>
    </xf>
    <xf numFmtId="0" fontId="0" fillId="48" borderId="0" xfId="0" applyFill="1" applyBorder="1" applyAlignment="1">
      <alignment horizontal="center" vertical="center"/>
    </xf>
    <xf numFmtId="49" fontId="0" fillId="48" borderId="0" xfId="0" applyNumberFormat="1" applyFill="1" applyBorder="1" applyAlignment="1">
      <alignment horizontal="center" vertical="center"/>
    </xf>
    <xf numFmtId="49" fontId="16" fillId="48" borderId="0" xfId="1" applyNumberFormat="1" applyFont="1" applyFill="1" applyBorder="1" applyAlignment="1">
      <alignment horizontal="center" vertical="center"/>
    </xf>
    <xf numFmtId="49" fontId="17" fillId="48" borderId="42" xfId="0" applyNumberFormat="1" applyFont="1" applyFill="1" applyBorder="1" applyAlignment="1">
      <alignment horizontal="center"/>
    </xf>
    <xf numFmtId="0" fontId="0" fillId="48" borderId="57" xfId="0" applyFill="1" applyBorder="1" applyAlignment="1">
      <alignment vertical="center"/>
    </xf>
    <xf numFmtId="0" fontId="0" fillId="48" borderId="2" xfId="0" applyFill="1" applyBorder="1" applyAlignment="1">
      <alignment vertical="center"/>
    </xf>
    <xf numFmtId="0" fontId="0" fillId="48" borderId="2" xfId="0" applyFill="1" applyBorder="1" applyAlignment="1">
      <alignment horizontal="center" vertical="center"/>
    </xf>
    <xf numFmtId="49" fontId="0" fillId="48" borderId="2" xfId="0" applyNumberFormat="1" applyFill="1" applyBorder="1" applyAlignment="1">
      <alignment horizontal="center" vertical="center"/>
    </xf>
    <xf numFmtId="49" fontId="16" fillId="48" borderId="2" xfId="1" applyNumberFormat="1" applyFont="1" applyFill="1" applyBorder="1" applyAlignment="1">
      <alignment horizontal="center" vertical="center"/>
    </xf>
    <xf numFmtId="49" fontId="17" fillId="48" borderId="14" xfId="0" applyNumberFormat="1" applyFont="1" applyFill="1" applyBorder="1" applyAlignment="1">
      <alignment horizontal="center"/>
    </xf>
    <xf numFmtId="0" fontId="0" fillId="58" borderId="46" xfId="0" applyFill="1" applyBorder="1" applyAlignment="1">
      <alignment vertical="center"/>
    </xf>
    <xf numFmtId="0" fontId="0" fillId="58" borderId="57" xfId="0" applyFill="1" applyBorder="1" applyAlignment="1">
      <alignment vertical="center"/>
    </xf>
    <xf numFmtId="0" fontId="91" fillId="0" borderId="0" xfId="0" applyFont="1" applyAlignment="1">
      <alignment horizontal="center" vertical="center"/>
    </xf>
    <xf numFmtId="49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vertical="center"/>
    </xf>
    <xf numFmtId="49" fontId="14" fillId="0" borderId="0" xfId="0" applyNumberFormat="1" applyFont="1" applyFill="1" applyBorder="1" applyAlignment="1">
      <alignment horizontal="center"/>
    </xf>
    <xf numFmtId="0" fontId="0" fillId="48" borderId="56" xfId="0" applyFill="1" applyBorder="1" applyAlignment="1">
      <alignment vertical="center"/>
    </xf>
    <xf numFmtId="0" fontId="30" fillId="48" borderId="46" xfId="0" applyFont="1" applyFill="1" applyBorder="1" applyAlignment="1">
      <alignment horizontal="center" vertical="center"/>
    </xf>
    <xf numFmtId="0" fontId="38" fillId="48" borderId="46" xfId="0" applyFont="1" applyFill="1" applyBorder="1" applyAlignment="1">
      <alignment vertical="center"/>
    </xf>
    <xf numFmtId="0" fontId="0" fillId="33" borderId="56" xfId="0" applyFill="1" applyBorder="1" applyAlignment="1">
      <alignment vertical="center"/>
    </xf>
    <xf numFmtId="0" fontId="0" fillId="33" borderId="53" xfId="0" applyFill="1" applyBorder="1" applyAlignment="1">
      <alignment vertical="center"/>
    </xf>
    <xf numFmtId="0" fontId="0" fillId="33" borderId="53" xfId="0" applyFill="1" applyBorder="1" applyAlignment="1">
      <alignment horizontal="center" vertical="center"/>
    </xf>
    <xf numFmtId="49" fontId="17" fillId="33" borderId="26" xfId="0" applyNumberFormat="1" applyFont="1" applyFill="1" applyBorder="1" applyAlignment="1">
      <alignment horizontal="center"/>
    </xf>
    <xf numFmtId="0" fontId="77" fillId="33" borderId="46" xfId="0" applyFont="1" applyFill="1" applyBorder="1" applyAlignment="1">
      <alignment horizontal="center" vertical="center"/>
    </xf>
    <xf numFmtId="0" fontId="0" fillId="33" borderId="0" xfId="0" applyFill="1" applyBorder="1" applyAlignment="1">
      <alignment vertical="center"/>
    </xf>
    <xf numFmtId="0" fontId="0" fillId="33" borderId="0" xfId="0" applyFill="1" applyBorder="1" applyAlignment="1">
      <alignment horizontal="center" vertical="center"/>
    </xf>
    <xf numFmtId="49" fontId="17" fillId="33" borderId="42" xfId="0" applyNumberFormat="1" applyFont="1" applyFill="1" applyBorder="1" applyAlignment="1">
      <alignment horizontal="center"/>
    </xf>
    <xf numFmtId="0" fontId="23" fillId="33" borderId="46" xfId="0" applyFont="1" applyFill="1" applyBorder="1" applyAlignment="1">
      <alignment vertical="center"/>
    </xf>
    <xf numFmtId="0" fontId="0" fillId="33" borderId="46" xfId="0" applyFill="1" applyBorder="1" applyAlignment="1">
      <alignment vertical="center"/>
    </xf>
    <xf numFmtId="0" fontId="23" fillId="33" borderId="46" xfId="0" applyFont="1" applyFill="1" applyBorder="1" applyAlignment="1">
      <alignment horizontal="center" vertical="center"/>
    </xf>
    <xf numFmtId="0" fontId="0" fillId="33" borderId="46" xfId="0" applyFill="1" applyBorder="1" applyAlignment="1">
      <alignment horizontal="center" vertical="center"/>
    </xf>
    <xf numFmtId="0" fontId="0" fillId="33" borderId="57" xfId="0" applyFill="1" applyBorder="1" applyAlignment="1">
      <alignment vertical="center"/>
    </xf>
    <xf numFmtId="0" fontId="0" fillId="33" borderId="2" xfId="0" applyFill="1" applyBorder="1" applyAlignment="1">
      <alignment vertical="center"/>
    </xf>
    <xf numFmtId="0" fontId="0" fillId="33" borderId="2" xfId="0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/>
    </xf>
    <xf numFmtId="0" fontId="0" fillId="58" borderId="56" xfId="0" applyFill="1" applyBorder="1" applyAlignment="1">
      <alignment vertical="center"/>
    </xf>
    <xf numFmtId="0" fontId="77" fillId="58" borderId="46" xfId="0" applyFont="1" applyFill="1" applyBorder="1" applyAlignment="1">
      <alignment horizontal="center" vertical="center"/>
    </xf>
    <xf numFmtId="0" fontId="23" fillId="58" borderId="46" xfId="0" applyFont="1" applyFill="1" applyBorder="1" applyAlignment="1">
      <alignment horizontal="center" vertical="center"/>
    </xf>
    <xf numFmtId="0" fontId="38" fillId="58" borderId="46" xfId="0" applyFont="1" applyFill="1" applyBorder="1" applyAlignment="1">
      <alignment vertical="center"/>
    </xf>
    <xf numFmtId="0" fontId="239" fillId="58" borderId="46" xfId="0" applyFont="1" applyFill="1" applyBorder="1" applyAlignment="1">
      <alignment vertical="center"/>
    </xf>
    <xf numFmtId="0" fontId="240" fillId="58" borderId="46" xfId="0" applyFont="1" applyFill="1" applyBorder="1" applyAlignment="1">
      <alignment vertical="center"/>
    </xf>
    <xf numFmtId="0" fontId="23" fillId="64" borderId="56" xfId="0" applyFont="1" applyFill="1" applyBorder="1" applyAlignment="1">
      <alignment vertical="center"/>
    </xf>
    <xf numFmtId="0" fontId="17" fillId="64" borderId="53" xfId="1" applyFont="1" applyFill="1" applyBorder="1" applyAlignment="1">
      <alignment vertical="center" wrapText="1"/>
    </xf>
    <xf numFmtId="0" fontId="0" fillId="64" borderId="53" xfId="0" applyFill="1" applyBorder="1" applyAlignment="1">
      <alignment vertical="center"/>
    </xf>
    <xf numFmtId="0" fontId="77" fillId="64" borderId="57" xfId="0" applyFont="1" applyFill="1" applyBorder="1" applyAlignment="1">
      <alignment horizontal="center" vertical="center"/>
    </xf>
    <xf numFmtId="0" fontId="17" fillId="64" borderId="2" xfId="1" applyFont="1" applyFill="1" applyBorder="1" applyAlignment="1">
      <alignment vertical="center" wrapText="1"/>
    </xf>
    <xf numFmtId="0" fontId="0" fillId="64" borderId="2" xfId="0" applyFill="1" applyBorder="1" applyAlignment="1">
      <alignment vertical="center"/>
    </xf>
    <xf numFmtId="0" fontId="67" fillId="35" borderId="94" xfId="0" applyFont="1" applyFill="1" applyBorder="1" applyAlignment="1" applyProtection="1">
      <alignment horizontal="center" vertical="center"/>
    </xf>
    <xf numFmtId="0" fontId="67" fillId="35" borderId="95" xfId="0" applyFont="1" applyFill="1" applyBorder="1" applyAlignment="1" applyProtection="1">
      <alignment horizontal="center" vertical="center"/>
    </xf>
    <xf numFmtId="0" fontId="0" fillId="8" borderId="0" xfId="0" applyFill="1" applyAlignment="1">
      <alignment horizontal="center"/>
    </xf>
    <xf numFmtId="0" fontId="2" fillId="8" borderId="0" xfId="0" applyFont="1" applyFill="1" applyBorder="1" applyAlignment="1">
      <alignment vertical="center"/>
    </xf>
    <xf numFmtId="0" fontId="2" fillId="60" borderId="0" xfId="0" applyFont="1" applyFill="1" applyAlignment="1">
      <alignment horizontal="center" vertical="center"/>
    </xf>
    <xf numFmtId="0" fontId="2" fillId="44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60" borderId="1" xfId="0" applyFont="1" applyFill="1" applyBorder="1" applyAlignment="1">
      <alignment horizontal="center" vertical="center"/>
    </xf>
    <xf numFmtId="49" fontId="17" fillId="63" borderId="23" xfId="0" applyNumberFormat="1" applyFont="1" applyFill="1" applyBorder="1" applyAlignment="1">
      <alignment horizontal="left"/>
    </xf>
    <xf numFmtId="0" fontId="17" fillId="63" borderId="23" xfId="1" applyFont="1" applyFill="1" applyBorder="1" applyAlignment="1">
      <alignment vertical="center" wrapText="1"/>
    </xf>
    <xf numFmtId="49" fontId="17" fillId="63" borderId="3" xfId="0" applyNumberFormat="1" applyFont="1" applyFill="1" applyBorder="1" applyAlignment="1">
      <alignment horizontal="left"/>
    </xf>
    <xf numFmtId="0" fontId="2" fillId="60" borderId="12" xfId="0" applyFont="1" applyFill="1" applyBorder="1" applyAlignment="1">
      <alignment horizontal="center" vertical="center"/>
    </xf>
    <xf numFmtId="0" fontId="0" fillId="19" borderId="23" xfId="0" applyFill="1" applyBorder="1" applyAlignment="1">
      <alignment vertical="center"/>
    </xf>
    <xf numFmtId="0" fontId="0" fillId="19" borderId="3" xfId="0" applyFill="1" applyBorder="1" applyAlignment="1">
      <alignment vertical="center"/>
    </xf>
    <xf numFmtId="0" fontId="0" fillId="48" borderId="23" xfId="0" applyFill="1" applyBorder="1" applyAlignment="1">
      <alignment vertical="center"/>
    </xf>
    <xf numFmtId="0" fontId="0" fillId="48" borderId="3" xfId="0" applyFill="1" applyBorder="1" applyAlignment="1">
      <alignment vertical="center"/>
    </xf>
    <xf numFmtId="0" fontId="0" fillId="58" borderId="22" xfId="0" applyFill="1" applyBorder="1" applyAlignment="1">
      <alignment vertical="center"/>
    </xf>
    <xf numFmtId="0" fontId="0" fillId="58" borderId="23" xfId="0" applyFill="1" applyBorder="1" applyAlignment="1">
      <alignment vertical="center"/>
    </xf>
    <xf numFmtId="0" fontId="0" fillId="58" borderId="3" xfId="0" applyFill="1" applyBorder="1" applyAlignment="1">
      <alignment vertical="center"/>
    </xf>
    <xf numFmtId="0" fontId="51" fillId="8" borderId="40" xfId="0" applyFont="1" applyFill="1" applyBorder="1" applyAlignment="1">
      <alignment horizontal="center" vertical="center"/>
    </xf>
    <xf numFmtId="176" fontId="118" fillId="56" borderId="23" xfId="0" applyNumberFormat="1" applyFont="1" applyFill="1" applyBorder="1" applyAlignment="1" applyProtection="1">
      <alignment horizontal="right" vertical="center"/>
      <protection locked="0"/>
    </xf>
    <xf numFmtId="0" fontId="40" fillId="57" borderId="23" xfId="2" applyFont="1" applyFill="1" applyBorder="1" applyAlignment="1">
      <alignment horizontal="center" vertical="center"/>
    </xf>
    <xf numFmtId="0" fontId="40" fillId="57" borderId="33" xfId="2" applyFont="1" applyFill="1" applyBorder="1" applyAlignment="1">
      <alignment horizontal="center" vertical="center"/>
    </xf>
    <xf numFmtId="49" fontId="34" fillId="56" borderId="107" xfId="0" applyNumberFormat="1" applyFont="1" applyFill="1" applyBorder="1" applyAlignment="1" applyProtection="1">
      <alignment horizontal="center" vertical="center"/>
      <protection locked="0"/>
    </xf>
    <xf numFmtId="49" fontId="34" fillId="56" borderId="23" xfId="0" applyNumberFormat="1" applyFont="1" applyFill="1" applyBorder="1" applyAlignment="1" applyProtection="1">
      <alignment horizontal="right" vertical="center"/>
      <protection locked="0"/>
    </xf>
    <xf numFmtId="49" fontId="34" fillId="56" borderId="31" xfId="0" applyNumberFormat="1" applyFont="1" applyFill="1" applyBorder="1" applyAlignment="1" applyProtection="1">
      <alignment horizontal="right" vertical="center"/>
      <protection locked="0"/>
    </xf>
    <xf numFmtId="176" fontId="118" fillId="56" borderId="28" xfId="0" applyNumberFormat="1" applyFont="1" applyFill="1" applyBorder="1" applyAlignment="1" applyProtection="1">
      <alignment horizontal="right" vertical="center"/>
      <protection locked="0"/>
    </xf>
    <xf numFmtId="0" fontId="40" fillId="57" borderId="28" xfId="2" applyFont="1" applyFill="1" applyBorder="1" applyAlignment="1">
      <alignment horizontal="center" vertical="center"/>
    </xf>
    <xf numFmtId="0" fontId="40" fillId="57" borderId="29" xfId="2" applyFont="1" applyFill="1" applyBorder="1" applyAlignment="1">
      <alignment horizontal="center" vertical="center"/>
    </xf>
    <xf numFmtId="49" fontId="34" fillId="56" borderId="49" xfId="0" applyNumberFormat="1" applyFont="1" applyFill="1" applyBorder="1" applyAlignment="1" applyProtection="1">
      <alignment horizontal="center" vertical="center"/>
      <protection locked="0"/>
    </xf>
    <xf numFmtId="49" fontId="34" fillId="56" borderId="28" xfId="0" applyNumberFormat="1" applyFont="1" applyFill="1" applyBorder="1" applyAlignment="1" applyProtection="1">
      <alignment horizontal="right" vertical="center"/>
      <protection locked="0"/>
    </xf>
    <xf numFmtId="49" fontId="34" fillId="56" borderId="29" xfId="0" applyNumberFormat="1" applyFont="1" applyFill="1" applyBorder="1" applyAlignment="1" applyProtection="1">
      <alignment horizontal="right" vertical="center"/>
      <protection locked="0"/>
    </xf>
    <xf numFmtId="0" fontId="51" fillId="8" borderId="30" xfId="0" applyFont="1" applyFill="1" applyBorder="1" applyAlignment="1">
      <alignment horizontal="center" vertical="center"/>
    </xf>
    <xf numFmtId="0" fontId="51" fillId="8" borderId="15" xfId="0" applyFont="1" applyFill="1" applyBorder="1" applyAlignment="1">
      <alignment horizontal="center" vertical="center"/>
    </xf>
    <xf numFmtId="0" fontId="51" fillId="8" borderId="27" xfId="0" applyFont="1" applyFill="1" applyBorder="1" applyAlignment="1">
      <alignment horizontal="center" vertical="center"/>
    </xf>
    <xf numFmtId="0" fontId="51" fillId="8" borderId="49" xfId="0" applyFont="1" applyFill="1" applyBorder="1" applyAlignment="1">
      <alignment horizontal="center" vertical="center"/>
    </xf>
    <xf numFmtId="0" fontId="51" fillId="8" borderId="41" xfId="0" applyFont="1" applyFill="1" applyBorder="1" applyAlignment="1">
      <alignment horizontal="center" vertical="center"/>
    </xf>
    <xf numFmtId="0" fontId="88" fillId="8" borderId="30" xfId="0" applyFont="1" applyFill="1" applyBorder="1" applyAlignment="1">
      <alignment horizontal="center" vertical="center"/>
    </xf>
    <xf numFmtId="176" fontId="118" fillId="56" borderId="22" xfId="0" applyNumberFormat="1" applyFont="1" applyFill="1" applyBorder="1" applyAlignment="1" applyProtection="1">
      <alignment horizontal="right" vertical="center"/>
      <protection locked="0"/>
    </xf>
    <xf numFmtId="0" fontId="88" fillId="8" borderId="15" xfId="0" applyFont="1" applyFill="1" applyBorder="1" applyAlignment="1">
      <alignment horizontal="center" vertical="center"/>
    </xf>
    <xf numFmtId="0" fontId="88" fillId="8" borderId="27" xfId="0" applyFont="1" applyFill="1" applyBorder="1" applyAlignment="1">
      <alignment horizontal="center" vertical="center"/>
    </xf>
    <xf numFmtId="49" fontId="34" fillId="56" borderId="43" xfId="0" applyNumberFormat="1" applyFont="1" applyFill="1" applyBorder="1" applyAlignment="1" applyProtection="1">
      <alignment horizontal="right" vertical="center"/>
      <protection locked="0"/>
    </xf>
    <xf numFmtId="0" fontId="205" fillId="0" borderId="0" xfId="0" applyFont="1" applyAlignment="1">
      <alignment vertical="center"/>
    </xf>
    <xf numFmtId="0" fontId="40" fillId="56" borderId="56" xfId="2" applyFont="1" applyFill="1" applyBorder="1" applyAlignment="1" applyProtection="1">
      <alignment horizontal="center" vertical="center"/>
      <protection locked="0"/>
    </xf>
    <xf numFmtId="0" fontId="18" fillId="56" borderId="22" xfId="0" applyFont="1" applyFill="1" applyBorder="1" applyAlignment="1" applyProtection="1">
      <alignment horizontal="center" vertical="center"/>
      <protection locked="0"/>
    </xf>
    <xf numFmtId="0" fontId="40" fillId="56" borderId="22" xfId="2" applyFont="1" applyFill="1" applyBorder="1" applyAlignment="1" applyProtection="1">
      <alignment horizontal="center" vertical="center"/>
      <protection locked="0"/>
    </xf>
    <xf numFmtId="0" fontId="197" fillId="56" borderId="31" xfId="2" applyFont="1" applyFill="1" applyBorder="1" applyAlignment="1" applyProtection="1">
      <alignment horizontal="center" vertical="center"/>
      <protection locked="0"/>
    </xf>
    <xf numFmtId="0" fontId="40" fillId="56" borderId="57" xfId="2" applyFont="1" applyFill="1" applyBorder="1" applyAlignment="1" applyProtection="1">
      <alignment horizontal="center" vertical="center"/>
      <protection locked="0"/>
    </xf>
    <xf numFmtId="0" fontId="18" fillId="56" borderId="3" xfId="0" applyFont="1" applyFill="1" applyBorder="1" applyAlignment="1" applyProtection="1">
      <alignment horizontal="center" vertical="center"/>
      <protection locked="0"/>
    </xf>
    <xf numFmtId="0" fontId="40" fillId="56" borderId="3" xfId="2" applyFont="1" applyFill="1" applyBorder="1" applyAlignment="1" applyProtection="1">
      <alignment horizontal="center" vertical="center"/>
      <protection locked="0"/>
    </xf>
    <xf numFmtId="0" fontId="197" fillId="56" borderId="16" xfId="2" applyFont="1" applyFill="1" applyBorder="1" applyAlignment="1" applyProtection="1">
      <alignment horizontal="center" vertical="center"/>
      <protection locked="0"/>
    </xf>
    <xf numFmtId="0" fontId="40" fillId="56" borderId="61" xfId="2" applyFont="1" applyFill="1" applyBorder="1" applyAlignment="1" applyProtection="1">
      <alignment horizontal="center" vertical="center"/>
      <protection locked="0"/>
    </xf>
    <xf numFmtId="0" fontId="18" fillId="56" borderId="28" xfId="0" applyFont="1" applyFill="1" applyBorder="1" applyAlignment="1" applyProtection="1">
      <alignment horizontal="center" vertical="center"/>
      <protection locked="0"/>
    </xf>
    <xf numFmtId="0" fontId="40" fillId="56" borderId="28" xfId="2" applyFont="1" applyFill="1" applyBorder="1" applyAlignment="1" applyProtection="1">
      <alignment horizontal="center" vertical="center"/>
      <protection locked="0"/>
    </xf>
    <xf numFmtId="0" fontId="197" fillId="56" borderId="29" xfId="2" applyFont="1" applyFill="1" applyBorder="1" applyAlignment="1" applyProtection="1">
      <alignment horizontal="center" vertical="center"/>
      <protection locked="0"/>
    </xf>
    <xf numFmtId="176" fontId="18" fillId="56" borderId="30" xfId="0" applyNumberFormat="1" applyFont="1" applyFill="1" applyBorder="1" applyAlignment="1" applyProtection="1">
      <alignment horizontal="center" vertical="center"/>
      <protection locked="0"/>
    </xf>
    <xf numFmtId="176" fontId="18" fillId="56" borderId="15" xfId="0" applyNumberFormat="1" applyFont="1" applyFill="1" applyBorder="1" applyAlignment="1" applyProtection="1">
      <alignment horizontal="center" vertical="center"/>
      <protection locked="0"/>
    </xf>
    <xf numFmtId="0" fontId="63" fillId="8" borderId="8" xfId="0" applyFont="1" applyFill="1" applyBorder="1" applyAlignment="1">
      <alignment horizontal="center" vertical="center"/>
    </xf>
    <xf numFmtId="176" fontId="18" fillId="56" borderId="27" xfId="0" applyNumberFormat="1" applyFont="1" applyFill="1" applyBorder="1" applyAlignment="1" applyProtection="1">
      <alignment horizontal="center" vertical="center"/>
      <protection locked="0"/>
    </xf>
    <xf numFmtId="0" fontId="103" fillId="8" borderId="0" xfId="0" applyFont="1" applyFill="1" applyAlignment="1">
      <alignment vertical="center"/>
    </xf>
    <xf numFmtId="0" fontId="0" fillId="19" borderId="108" xfId="0" applyFill="1" applyBorder="1"/>
    <xf numFmtId="0" fontId="0" fillId="19" borderId="25" xfId="0" applyFill="1" applyBorder="1"/>
    <xf numFmtId="0" fontId="0" fillId="19" borderId="25" xfId="0" applyFill="1" applyBorder="1" applyAlignment="1">
      <alignment horizontal="center" vertical="center"/>
    </xf>
    <xf numFmtId="0" fontId="0" fillId="19" borderId="25" xfId="0" applyFill="1" applyBorder="1" applyAlignment="1">
      <alignment vertical="center"/>
    </xf>
    <xf numFmtId="0" fontId="0" fillId="19" borderId="5" xfId="0" applyFill="1" applyBorder="1" applyAlignment="1">
      <alignment vertical="center"/>
    </xf>
    <xf numFmtId="49" fontId="63" fillId="0" borderId="4" xfId="0" applyNumberFormat="1" applyFont="1" applyBorder="1" applyAlignment="1" applyProtection="1">
      <alignment horizontal="center" vertical="center"/>
      <protection locked="0"/>
    </xf>
    <xf numFmtId="0" fontId="12" fillId="8" borderId="0" xfId="0" applyFont="1" applyFill="1" applyAlignment="1">
      <alignment horizontal="left" vertical="top"/>
    </xf>
    <xf numFmtId="0" fontId="65" fillId="8" borderId="0" xfId="0" applyFont="1" applyFill="1" applyAlignment="1">
      <alignment horizontal="center" vertical="top"/>
    </xf>
    <xf numFmtId="0" fontId="23" fillId="8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62" fillId="29" borderId="60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62" fillId="29" borderId="27" xfId="0" applyFont="1" applyFill="1" applyBorder="1" applyAlignment="1">
      <alignment horizontal="center" vertical="center"/>
    </xf>
    <xf numFmtId="0" fontId="62" fillId="29" borderId="28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75" fillId="0" borderId="0" xfId="0" applyFont="1" applyFill="1" applyAlignment="1">
      <alignment vertical="center"/>
    </xf>
    <xf numFmtId="0" fontId="12" fillId="8" borderId="46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0" fontId="12" fillId="8" borderId="0" xfId="0" applyFont="1" applyFill="1" applyAlignment="1">
      <alignment vertical="top"/>
    </xf>
    <xf numFmtId="0" fontId="34" fillId="8" borderId="0" xfId="0" applyFont="1" applyFill="1" applyAlignment="1">
      <alignment horizontal="right" vertical="center"/>
    </xf>
    <xf numFmtId="0" fontId="19" fillId="8" borderId="1" xfId="0" applyFont="1" applyFill="1" applyBorder="1" applyAlignment="1">
      <alignment horizontal="left" vertical="center"/>
    </xf>
    <xf numFmtId="0" fontId="2" fillId="8" borderId="0" xfId="0" applyFont="1" applyFill="1" applyBorder="1"/>
    <xf numFmtId="0" fontId="23" fillId="44" borderId="58" xfId="0" applyFont="1" applyFill="1" applyBorder="1" applyAlignment="1">
      <alignment horizontal="center" vertical="center"/>
    </xf>
    <xf numFmtId="0" fontId="67" fillId="35" borderId="95" xfId="0" applyFont="1" applyFill="1" applyBorder="1" applyAlignment="1">
      <alignment horizontal="center" vertical="center"/>
    </xf>
    <xf numFmtId="0" fontId="67" fillId="35" borderId="94" xfId="0" applyFont="1" applyFill="1" applyBorder="1" applyAlignment="1">
      <alignment horizontal="center" vertical="center"/>
    </xf>
    <xf numFmtId="0" fontId="67" fillId="35" borderId="87" xfId="0" applyFont="1" applyFill="1" applyBorder="1" applyAlignment="1">
      <alignment horizontal="center" vertical="center"/>
    </xf>
    <xf numFmtId="0" fontId="67" fillId="61" borderId="96" xfId="0" applyFont="1" applyFill="1" applyBorder="1" applyAlignment="1">
      <alignment horizontal="center" vertical="center"/>
    </xf>
    <xf numFmtId="0" fontId="67" fillId="61" borderId="95" xfId="0" applyFont="1" applyFill="1" applyBorder="1" applyAlignment="1">
      <alignment horizontal="center" vertical="center"/>
    </xf>
    <xf numFmtId="0" fontId="67" fillId="61" borderId="87" xfId="0" applyFont="1" applyFill="1" applyBorder="1" applyAlignment="1">
      <alignment horizontal="center" vertical="center"/>
    </xf>
    <xf numFmtId="0" fontId="67" fillId="62" borderId="87" xfId="0" applyFont="1" applyFill="1" applyBorder="1" applyAlignment="1">
      <alignment horizontal="center" vertical="center"/>
    </xf>
    <xf numFmtId="0" fontId="67" fillId="62" borderId="95" xfId="0" applyFont="1" applyFill="1" applyBorder="1" applyAlignment="1">
      <alignment horizontal="center" vertical="center"/>
    </xf>
    <xf numFmtId="0" fontId="245" fillId="0" borderId="0" xfId="0" applyFont="1" applyAlignment="1">
      <alignment horizontal="center" vertical="center"/>
    </xf>
    <xf numFmtId="0" fontId="246" fillId="0" borderId="0" xfId="0" applyFont="1" applyAlignment="1">
      <alignment horizontal="center" vertical="center"/>
    </xf>
    <xf numFmtId="0" fontId="247" fillId="64" borderId="1" xfId="0" applyFont="1" applyFill="1" applyBorder="1" applyAlignment="1">
      <alignment horizontal="center" vertical="center"/>
    </xf>
    <xf numFmtId="0" fontId="247" fillId="58" borderId="1" xfId="0" applyFont="1" applyFill="1" applyBorder="1" applyAlignment="1">
      <alignment horizontal="center" vertical="center"/>
    </xf>
    <xf numFmtId="0" fontId="248" fillId="9" borderId="0" xfId="0" applyFont="1" applyFill="1" applyAlignment="1">
      <alignment horizontal="left"/>
    </xf>
    <xf numFmtId="0" fontId="237" fillId="8" borderId="0" xfId="0" applyFont="1" applyFill="1" applyAlignment="1">
      <alignment horizontal="center" vertical="center"/>
    </xf>
    <xf numFmtId="0" fontId="48" fillId="35" borderId="29" xfId="0" applyFont="1" applyFill="1" applyBorder="1" applyAlignment="1">
      <alignment horizontal="center" vertical="center"/>
    </xf>
    <xf numFmtId="0" fontId="24" fillId="19" borderId="16" xfId="2" applyFill="1" applyBorder="1" applyAlignment="1">
      <alignment horizontal="center" vertical="center"/>
    </xf>
    <xf numFmtId="0" fontId="24" fillId="19" borderId="37" xfId="2" applyFill="1" applyBorder="1" applyAlignment="1">
      <alignment horizontal="center" vertical="center"/>
    </xf>
    <xf numFmtId="0" fontId="40" fillId="56" borderId="0" xfId="0" applyFont="1" applyFill="1"/>
    <xf numFmtId="0" fontId="40" fillId="56" borderId="0" xfId="0" applyFont="1" applyFill="1" applyAlignment="1">
      <alignment horizontal="center"/>
    </xf>
    <xf numFmtId="0" fontId="40" fillId="56" borderId="0" xfId="0" applyFont="1" applyFill="1" applyAlignment="1">
      <alignment horizontal="right"/>
    </xf>
    <xf numFmtId="49" fontId="24" fillId="56" borderId="0" xfId="0" applyNumberFormat="1" applyFont="1" applyFill="1" applyAlignment="1">
      <alignment horizontal="center"/>
    </xf>
    <xf numFmtId="0" fontId="24" fillId="56" borderId="0" xfId="0" applyFont="1" applyFill="1" applyAlignment="1">
      <alignment horizontal="center"/>
    </xf>
    <xf numFmtId="49" fontId="40" fillId="56" borderId="0" xfId="0" applyNumberFormat="1" applyFont="1" applyFill="1" applyAlignment="1">
      <alignment horizontal="center"/>
    </xf>
    <xf numFmtId="0" fontId="0" fillId="56" borderId="0" xfId="0" applyFill="1" applyAlignment="1">
      <alignment vertical="center"/>
    </xf>
    <xf numFmtId="0" fontId="2" fillId="56" borderId="0" xfId="0" applyFont="1" applyFill="1" applyAlignment="1">
      <alignment vertical="center"/>
    </xf>
    <xf numFmtId="0" fontId="0" fillId="56" borderId="0" xfId="0" applyFill="1"/>
    <xf numFmtId="0" fontId="0" fillId="60" borderId="0" xfId="0" applyFill="1"/>
    <xf numFmtId="0" fontId="0" fillId="60" borderId="0" xfId="0" applyFill="1" applyAlignment="1">
      <alignment vertical="center"/>
    </xf>
    <xf numFmtId="0" fontId="2" fillId="60" borderId="0" xfId="0" applyFont="1" applyFill="1" applyAlignment="1">
      <alignment vertical="center"/>
    </xf>
    <xf numFmtId="0" fontId="0" fillId="60" borderId="0" xfId="0" applyFill="1" applyAlignment="1">
      <alignment horizontal="center" vertical="center"/>
    </xf>
    <xf numFmtId="0" fontId="0" fillId="57" borderId="0" xfId="0" applyFill="1" applyAlignment="1">
      <alignment vertical="center"/>
    </xf>
    <xf numFmtId="0" fontId="2" fillId="57" borderId="0" xfId="0" applyFont="1" applyFill="1" applyAlignment="1">
      <alignment vertical="center"/>
    </xf>
    <xf numFmtId="0" fontId="0" fillId="57" borderId="0" xfId="0" applyFill="1"/>
    <xf numFmtId="0" fontId="0" fillId="47" borderId="0" xfId="0" applyFill="1"/>
    <xf numFmtId="0" fontId="221" fillId="0" borderId="0" xfId="0" applyFont="1"/>
    <xf numFmtId="0" fontId="0" fillId="65" borderId="0" xfId="0" applyFill="1"/>
    <xf numFmtId="0" fontId="0" fillId="65" borderId="0" xfId="0" applyFill="1" applyAlignment="1">
      <alignment vertical="center"/>
    </xf>
    <xf numFmtId="0" fontId="2" fillId="65" borderId="0" xfId="0" applyFont="1" applyFill="1" applyAlignment="1">
      <alignment vertical="center"/>
    </xf>
    <xf numFmtId="0" fontId="21" fillId="19" borderId="16" xfId="2" applyFont="1" applyFill="1" applyBorder="1" applyAlignment="1">
      <alignment horizontal="center" vertical="center"/>
    </xf>
    <xf numFmtId="0" fontId="21" fillId="19" borderId="37" xfId="2" applyFont="1" applyFill="1" applyBorder="1" applyAlignment="1">
      <alignment horizontal="center" vertical="center"/>
    </xf>
    <xf numFmtId="0" fontId="62" fillId="29" borderId="29" xfId="0" applyFont="1" applyFill="1" applyBorder="1" applyAlignment="1">
      <alignment horizontal="center" vertical="center"/>
    </xf>
    <xf numFmtId="3" fontId="59" fillId="0" borderId="0" xfId="0" applyNumberFormat="1" applyFont="1" applyAlignment="1">
      <alignment horizontal="right"/>
    </xf>
    <xf numFmtId="0" fontId="67" fillId="35" borderId="94" xfId="0" applyFont="1" applyFill="1" applyBorder="1" applyAlignment="1">
      <alignment horizontal="center" vertical="center"/>
    </xf>
    <xf numFmtId="0" fontId="67" fillId="35" borderId="95" xfId="0" applyFont="1" applyFill="1" applyBorder="1" applyAlignment="1">
      <alignment horizontal="center" vertical="center"/>
    </xf>
    <xf numFmtId="0" fontId="62" fillId="29" borderId="28" xfId="0" applyFont="1" applyFill="1" applyBorder="1" applyAlignment="1">
      <alignment horizontal="center" vertical="center"/>
    </xf>
    <xf numFmtId="49" fontId="204" fillId="0" borderId="1" xfId="0" applyNumberFormat="1" applyFont="1" applyBorder="1" applyAlignment="1" applyProtection="1">
      <alignment horizontal="center" vertical="center"/>
      <protection locked="0"/>
    </xf>
    <xf numFmtId="49" fontId="0" fillId="60" borderId="0" xfId="0" applyNumberFormat="1" applyFill="1"/>
    <xf numFmtId="49" fontId="0" fillId="44" borderId="0" xfId="0" applyNumberFormat="1" applyFill="1"/>
    <xf numFmtId="49" fontId="0" fillId="57" borderId="0" xfId="0" applyNumberFormat="1" applyFill="1"/>
    <xf numFmtId="49" fontId="0" fillId="56" borderId="0" xfId="0" applyNumberFormat="1" applyFill="1"/>
    <xf numFmtId="49" fontId="0" fillId="23" borderId="0" xfId="0" applyNumberFormat="1" applyFill="1"/>
    <xf numFmtId="49" fontId="0" fillId="33" borderId="0" xfId="0" applyNumberFormat="1" applyFill="1"/>
    <xf numFmtId="49" fontId="0" fillId="19" borderId="0" xfId="0" applyNumberFormat="1" applyFill="1"/>
    <xf numFmtId="49" fontId="63" fillId="0" borderId="20" xfId="0" applyNumberFormat="1" applyFont="1" applyBorder="1" applyAlignment="1" applyProtection="1">
      <alignment horizontal="center" vertical="center"/>
      <protection locked="0"/>
    </xf>
    <xf numFmtId="49" fontId="0" fillId="32" borderId="0" xfId="0" applyNumberFormat="1" applyFill="1"/>
    <xf numFmtId="49" fontId="0" fillId="65" borderId="0" xfId="0" applyNumberFormat="1" applyFill="1"/>
    <xf numFmtId="0" fontId="254" fillId="8" borderId="0" xfId="0" applyFont="1" applyFill="1"/>
    <xf numFmtId="0" fontId="240" fillId="8" borderId="0" xfId="0" applyFont="1" applyFill="1" applyAlignment="1">
      <alignment horizontal="center"/>
    </xf>
    <xf numFmtId="49" fontId="2" fillId="8" borderId="0" xfId="0" applyNumberFormat="1" applyFont="1" applyFill="1" applyBorder="1" applyAlignment="1">
      <alignment vertical="center"/>
    </xf>
    <xf numFmtId="0" fontId="147" fillId="14" borderId="0" xfId="0" applyFont="1" applyFill="1" applyAlignment="1">
      <alignment horizontal="right"/>
    </xf>
    <xf numFmtId="0" fontId="148" fillId="14" borderId="0" xfId="0" applyFont="1" applyFill="1" applyAlignment="1">
      <alignment horizontal="left"/>
    </xf>
    <xf numFmtId="0" fontId="128" fillId="14" borderId="47" xfId="0" applyFont="1" applyFill="1" applyBorder="1" applyAlignment="1">
      <alignment horizontal="center" vertical="center"/>
    </xf>
    <xf numFmtId="0" fontId="128" fillId="14" borderId="12" xfId="0" applyFont="1" applyFill="1" applyBorder="1" applyAlignment="1">
      <alignment horizontal="center" vertical="center"/>
    </xf>
    <xf numFmtId="0" fontId="94" fillId="0" borderId="46" xfId="0" applyFont="1" applyBorder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145" fillId="19" borderId="8" xfId="0" applyFont="1" applyFill="1" applyBorder="1" applyAlignment="1">
      <alignment horizontal="center" vertical="center"/>
    </xf>
    <xf numFmtId="0" fontId="145" fillId="19" borderId="9" xfId="0" applyFont="1" applyFill="1" applyBorder="1" applyAlignment="1">
      <alignment horizontal="center" vertical="center"/>
    </xf>
    <xf numFmtId="0" fontId="145" fillId="19" borderId="10" xfId="0" applyFont="1" applyFill="1" applyBorder="1" applyAlignment="1">
      <alignment horizontal="center" vertical="center"/>
    </xf>
    <xf numFmtId="0" fontId="145" fillId="19" borderId="6" xfId="0" applyFont="1" applyFill="1" applyBorder="1" applyAlignment="1">
      <alignment horizontal="center" vertical="center"/>
    </xf>
    <xf numFmtId="0" fontId="145" fillId="19" borderId="11" xfId="0" applyFont="1" applyFill="1" applyBorder="1" applyAlignment="1">
      <alignment horizontal="center" vertical="center"/>
    </xf>
    <xf numFmtId="0" fontId="145" fillId="19" borderId="5" xfId="0" applyFont="1" applyFill="1" applyBorder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17" fillId="7" borderId="47" xfId="0" applyFont="1" applyFill="1" applyBorder="1" applyAlignment="1">
      <alignment horizontal="center" vertical="center"/>
    </xf>
    <xf numFmtId="0" fontId="117" fillId="7" borderId="48" xfId="0" applyFont="1" applyFill="1" applyBorder="1" applyAlignment="1">
      <alignment horizontal="center" vertical="center"/>
    </xf>
    <xf numFmtId="0" fontId="117" fillId="7" borderId="12" xfId="0" applyFont="1" applyFill="1" applyBorder="1" applyAlignment="1">
      <alignment horizontal="center" vertical="center"/>
    </xf>
    <xf numFmtId="0" fontId="20" fillId="39" borderId="47" xfId="0" applyFont="1" applyFill="1" applyBorder="1" applyAlignment="1">
      <alignment horizontal="center" vertical="center"/>
    </xf>
    <xf numFmtId="0" fontId="20" fillId="39" borderId="48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49" fontId="23" fillId="0" borderId="47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7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4" fillId="9" borderId="0" xfId="0" applyFont="1" applyFill="1" applyAlignment="1" applyProtection="1">
      <alignment horizontal="left"/>
      <protection locked="0"/>
    </xf>
    <xf numFmtId="0" fontId="54" fillId="9" borderId="46" xfId="0" applyFont="1" applyFill="1" applyBorder="1" applyAlignment="1">
      <alignment horizontal="left" vertical="center"/>
    </xf>
    <xf numFmtId="0" fontId="54" fillId="9" borderId="0" xfId="0" applyFont="1" applyFill="1" applyAlignment="1">
      <alignment horizontal="left" vertical="center"/>
    </xf>
    <xf numFmtId="0" fontId="58" fillId="31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7" fillId="38" borderId="0" xfId="0" applyFont="1" applyFill="1" applyAlignment="1">
      <alignment horizontal="center" vertical="center"/>
    </xf>
    <xf numFmtId="0" fontId="20" fillId="36" borderId="47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20" fillId="9" borderId="46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15" fillId="39" borderId="56" xfId="0" applyFont="1" applyFill="1" applyBorder="1" applyAlignment="1">
      <alignment horizontal="left" vertical="center"/>
    </xf>
    <xf numFmtId="0" fontId="15" fillId="39" borderId="53" xfId="0" applyFont="1" applyFill="1" applyBorder="1" applyAlignment="1">
      <alignment horizontal="left" vertical="center"/>
    </xf>
    <xf numFmtId="0" fontId="15" fillId="39" borderId="26" xfId="0" applyFont="1" applyFill="1" applyBorder="1" applyAlignment="1">
      <alignment horizontal="left" vertical="center"/>
    </xf>
    <xf numFmtId="0" fontId="20" fillId="39" borderId="57" xfId="0" applyFont="1" applyFill="1" applyBorder="1" applyAlignment="1">
      <alignment horizontal="center" vertical="center"/>
    </xf>
    <xf numFmtId="0" fontId="20" fillId="39" borderId="2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54" fillId="22" borderId="0" xfId="0" applyFont="1" applyFill="1" applyAlignment="1">
      <alignment horizontal="center" vertical="center"/>
    </xf>
    <xf numFmtId="0" fontId="54" fillId="22" borderId="42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left" vertical="center"/>
    </xf>
    <xf numFmtId="0" fontId="40" fillId="33" borderId="22" xfId="2" applyFont="1" applyFill="1" applyBorder="1" applyAlignment="1">
      <alignment horizontal="center" vertical="center"/>
    </xf>
    <xf numFmtId="0" fontId="40" fillId="33" borderId="23" xfId="2" applyFont="1" applyFill="1" applyBorder="1" applyAlignment="1">
      <alignment horizontal="center" vertical="center"/>
    </xf>
    <xf numFmtId="0" fontId="40" fillId="33" borderId="35" xfId="2" applyFont="1" applyFill="1" applyBorder="1" applyAlignment="1">
      <alignment horizontal="center" vertical="center"/>
    </xf>
    <xf numFmtId="0" fontId="18" fillId="22" borderId="43" xfId="0" applyFont="1" applyFill="1" applyBorder="1" applyAlignment="1">
      <alignment horizontal="center" vertical="center"/>
    </xf>
    <xf numFmtId="0" fontId="18" fillId="22" borderId="23" xfId="0" applyFont="1" applyFill="1" applyBorder="1" applyAlignment="1">
      <alignment horizontal="center" vertical="center"/>
    </xf>
    <xf numFmtId="0" fontId="18" fillId="22" borderId="35" xfId="0" applyFont="1" applyFill="1" applyBorder="1" applyAlignment="1">
      <alignment horizontal="center" vertical="center"/>
    </xf>
    <xf numFmtId="0" fontId="115" fillId="7" borderId="0" xfId="0" applyFont="1" applyFill="1" applyAlignment="1">
      <alignment horizontal="left" vertical="center"/>
    </xf>
    <xf numFmtId="0" fontId="119" fillId="19" borderId="0" xfId="0" applyFont="1" applyFill="1" applyAlignment="1">
      <alignment horizontal="center" vertical="center"/>
    </xf>
    <xf numFmtId="0" fontId="65" fillId="9" borderId="46" xfId="0" applyFont="1" applyFill="1" applyBorder="1" applyAlignment="1">
      <alignment horizontal="left" vertical="center"/>
    </xf>
    <xf numFmtId="0" fontId="65" fillId="9" borderId="0" xfId="0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80" fillId="9" borderId="0" xfId="0" applyFont="1" applyFill="1" applyAlignment="1">
      <alignment horizontal="center" vertical="center"/>
    </xf>
    <xf numFmtId="0" fontId="37" fillId="23" borderId="0" xfId="0" applyFont="1" applyFill="1" applyAlignment="1">
      <alignment horizontal="left" vertical="center"/>
    </xf>
    <xf numFmtId="0" fontId="34" fillId="23" borderId="0" xfId="0" applyFont="1" applyFill="1" applyAlignment="1">
      <alignment horizontal="left" vertical="center"/>
    </xf>
    <xf numFmtId="0" fontId="37" fillId="23" borderId="0" xfId="0" applyFont="1" applyFill="1" applyAlignment="1">
      <alignment horizontal="center" vertical="center"/>
    </xf>
    <xf numFmtId="0" fontId="18" fillId="33" borderId="43" xfId="0" applyFont="1" applyFill="1" applyBorder="1" applyAlignment="1">
      <alignment horizontal="center" vertical="center"/>
    </xf>
    <xf numFmtId="0" fontId="18" fillId="33" borderId="23" xfId="0" applyFont="1" applyFill="1" applyBorder="1" applyAlignment="1">
      <alignment horizontal="center" vertical="center"/>
    </xf>
    <xf numFmtId="0" fontId="18" fillId="33" borderId="35" xfId="0" applyFont="1" applyFill="1" applyBorder="1" applyAlignment="1">
      <alignment horizontal="center" vertical="center"/>
    </xf>
    <xf numFmtId="0" fontId="54" fillId="9" borderId="0" xfId="0" applyFont="1" applyFill="1" applyAlignment="1">
      <alignment horizontal="center" vertical="center"/>
    </xf>
    <xf numFmtId="0" fontId="65" fillId="9" borderId="0" xfId="0" applyFont="1" applyFill="1" applyAlignment="1">
      <alignment horizontal="center" vertical="center"/>
    </xf>
    <xf numFmtId="0" fontId="34" fillId="23" borderId="0" xfId="0" applyFont="1" applyFill="1" applyAlignment="1">
      <alignment horizontal="center" vertical="center"/>
    </xf>
    <xf numFmtId="0" fontId="167" fillId="42" borderId="7" xfId="0" applyFont="1" applyFill="1" applyBorder="1" applyAlignment="1">
      <alignment horizontal="center" vertical="center"/>
    </xf>
    <xf numFmtId="0" fontId="167" fillId="42" borderId="13" xfId="0" applyFont="1" applyFill="1" applyBorder="1" applyAlignment="1">
      <alignment horizontal="center" vertical="center"/>
    </xf>
    <xf numFmtId="0" fontId="167" fillId="42" borderId="4" xfId="0" applyFont="1" applyFill="1" applyBorder="1" applyAlignment="1">
      <alignment horizontal="center" vertical="center"/>
    </xf>
    <xf numFmtId="0" fontId="157" fillId="43" borderId="24" xfId="0" applyFont="1" applyFill="1" applyBorder="1" applyAlignment="1">
      <alignment horizontal="center" vertical="center"/>
    </xf>
    <xf numFmtId="0" fontId="157" fillId="43" borderId="0" xfId="0" applyFont="1" applyFill="1" applyAlignment="1">
      <alignment horizontal="center" vertical="center"/>
    </xf>
    <xf numFmtId="0" fontId="158" fillId="9" borderId="0" xfId="0" applyFont="1" applyFill="1" applyAlignment="1">
      <alignment horizontal="left" vertical="center"/>
    </xf>
    <xf numFmtId="0" fontId="158" fillId="9" borderId="25" xfId="0" applyFont="1" applyFill="1" applyBorder="1" applyAlignment="1">
      <alignment horizontal="left" vertical="center"/>
    </xf>
    <xf numFmtId="0" fontId="54" fillId="33" borderId="47" xfId="0" applyFont="1" applyFill="1" applyBorder="1" applyAlignment="1">
      <alignment horizontal="center" vertical="center"/>
    </xf>
    <xf numFmtId="0" fontId="54" fillId="33" borderId="12" xfId="0" applyFont="1" applyFill="1" applyBorder="1" applyAlignment="1">
      <alignment horizontal="center" vertical="center"/>
    </xf>
    <xf numFmtId="0" fontId="54" fillId="9" borderId="46" xfId="0" applyFont="1" applyFill="1" applyBorder="1" applyAlignment="1">
      <alignment vertical="center"/>
    </xf>
    <xf numFmtId="0" fontId="54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20" fillId="44" borderId="47" xfId="0" applyFont="1" applyFill="1" applyBorder="1" applyAlignment="1">
      <alignment horizontal="center" vertical="center"/>
    </xf>
    <xf numFmtId="0" fontId="20" fillId="44" borderId="12" xfId="0" applyFont="1" applyFill="1" applyBorder="1" applyAlignment="1">
      <alignment horizontal="center" vertical="center"/>
    </xf>
    <xf numFmtId="0" fontId="34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Alignment="1">
      <alignment vertical="center"/>
    </xf>
    <xf numFmtId="0" fontId="11" fillId="9" borderId="0" xfId="0" applyFont="1" applyFill="1" applyAlignment="1">
      <alignment horizontal="left" vertical="center"/>
    </xf>
    <xf numFmtId="0" fontId="160" fillId="9" borderId="0" xfId="0" applyFont="1" applyFill="1" applyAlignment="1">
      <alignment horizontal="center" vertical="center"/>
    </xf>
    <xf numFmtId="0" fontId="63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top"/>
    </xf>
    <xf numFmtId="0" fontId="135" fillId="58" borderId="47" xfId="0" applyFont="1" applyFill="1" applyBorder="1" applyAlignment="1">
      <alignment horizontal="center" vertical="center"/>
    </xf>
    <xf numFmtId="0" fontId="135" fillId="58" borderId="48" xfId="0" applyFont="1" applyFill="1" applyBorder="1" applyAlignment="1">
      <alignment horizontal="center" vertical="center"/>
    </xf>
    <xf numFmtId="0" fontId="135" fillId="58" borderId="12" xfId="0" applyFont="1" applyFill="1" applyBorder="1" applyAlignment="1">
      <alignment horizontal="center" vertical="center"/>
    </xf>
    <xf numFmtId="0" fontId="208" fillId="0" borderId="47" xfId="0" applyFont="1" applyBorder="1" applyAlignment="1">
      <alignment horizontal="center" vertical="center"/>
    </xf>
    <xf numFmtId="0" fontId="208" fillId="0" borderId="48" xfId="0" applyFont="1" applyBorder="1" applyAlignment="1">
      <alignment horizontal="center" vertical="center"/>
    </xf>
    <xf numFmtId="0" fontId="208" fillId="0" borderId="12" xfId="0" applyFont="1" applyBorder="1" applyAlignment="1">
      <alignment horizontal="center" vertical="center"/>
    </xf>
    <xf numFmtId="0" fontId="219" fillId="45" borderId="56" xfId="0" applyFont="1" applyFill="1" applyBorder="1" applyAlignment="1">
      <alignment horizontal="center" vertical="center"/>
    </xf>
    <xf numFmtId="0" fontId="219" fillId="45" borderId="53" xfId="0" applyFont="1" applyFill="1" applyBorder="1" applyAlignment="1">
      <alignment horizontal="center" vertical="center"/>
    </xf>
    <xf numFmtId="0" fontId="219" fillId="45" borderId="26" xfId="0" applyFont="1" applyFill="1" applyBorder="1" applyAlignment="1">
      <alignment horizontal="center" vertical="center"/>
    </xf>
    <xf numFmtId="0" fontId="219" fillId="45" borderId="57" xfId="0" applyFont="1" applyFill="1" applyBorder="1" applyAlignment="1">
      <alignment horizontal="center" vertical="center"/>
    </xf>
    <xf numFmtId="0" fontId="219" fillId="45" borderId="2" xfId="0" applyFont="1" applyFill="1" applyBorder="1" applyAlignment="1">
      <alignment horizontal="center" vertical="center"/>
    </xf>
    <xf numFmtId="0" fontId="219" fillId="45" borderId="14" xfId="0" applyFont="1" applyFill="1" applyBorder="1" applyAlignment="1">
      <alignment horizontal="center" vertical="center"/>
    </xf>
    <xf numFmtId="0" fontId="59" fillId="8" borderId="0" xfId="0" applyFont="1" applyFill="1" applyAlignment="1">
      <alignment horizontal="left"/>
    </xf>
    <xf numFmtId="0" fontId="112" fillId="8" borderId="0" xfId="0" applyFont="1" applyFill="1" applyAlignment="1">
      <alignment horizontal="left"/>
    </xf>
    <xf numFmtId="0" fontId="179" fillId="34" borderId="0" xfId="0" applyFont="1" applyFill="1" applyAlignment="1">
      <alignment horizontal="center"/>
    </xf>
    <xf numFmtId="0" fontId="89" fillId="19" borderId="1" xfId="0" applyFont="1" applyFill="1" applyBorder="1" applyAlignment="1">
      <alignment horizontal="center" vertical="center"/>
    </xf>
    <xf numFmtId="0" fontId="89" fillId="19" borderId="54" xfId="0" applyFont="1" applyFill="1" applyBorder="1" applyAlignment="1">
      <alignment horizontal="center" vertical="center"/>
    </xf>
    <xf numFmtId="0" fontId="89" fillId="19" borderId="36" xfId="0" applyFont="1" applyFill="1" applyBorder="1" applyAlignment="1">
      <alignment horizontal="center" vertical="center"/>
    </xf>
    <xf numFmtId="0" fontId="61" fillId="57" borderId="44" xfId="0" applyFont="1" applyFill="1" applyBorder="1" applyAlignment="1">
      <alignment horizontal="center" vertical="center" wrapText="1" shrinkToFit="1"/>
    </xf>
    <xf numFmtId="0" fontId="61" fillId="57" borderId="1" xfId="0" applyFont="1" applyFill="1" applyBorder="1" applyAlignment="1">
      <alignment horizontal="center" vertical="center" wrapText="1" shrinkToFit="1"/>
    </xf>
    <xf numFmtId="0" fontId="61" fillId="57" borderId="54" xfId="0" applyFont="1" applyFill="1" applyBorder="1" applyAlignment="1">
      <alignment horizontal="center" vertical="center" wrapText="1" shrinkToFit="1"/>
    </xf>
    <xf numFmtId="0" fontId="61" fillId="57" borderId="36" xfId="0" applyFont="1" applyFill="1" applyBorder="1" applyAlignment="1">
      <alignment horizontal="center" vertical="center" wrapText="1" shrinkToFit="1"/>
    </xf>
    <xf numFmtId="0" fontId="89" fillId="19" borderId="27" xfId="0" applyFont="1" applyFill="1" applyBorder="1" applyAlignment="1">
      <alignment horizontal="center" vertical="center"/>
    </xf>
    <xf numFmtId="0" fontId="89" fillId="19" borderId="28" xfId="0" applyFont="1" applyFill="1" applyBorder="1" applyAlignment="1">
      <alignment horizontal="center" vertical="center"/>
    </xf>
    <xf numFmtId="0" fontId="89" fillId="19" borderId="44" xfId="0" applyFont="1" applyFill="1" applyBorder="1" applyAlignment="1">
      <alignment horizontal="center" vertical="center"/>
    </xf>
    <xf numFmtId="0" fontId="65" fillId="8" borderId="0" xfId="0" applyFont="1" applyFill="1" applyAlignment="1">
      <alignment horizontal="center" vertical="top"/>
    </xf>
    <xf numFmtId="0" fontId="164" fillId="19" borderId="7" xfId="0" applyFont="1" applyFill="1" applyBorder="1" applyAlignment="1">
      <alignment horizontal="center" vertical="center"/>
    </xf>
    <xf numFmtId="0" fontId="164" fillId="19" borderId="13" xfId="0" applyFont="1" applyFill="1" applyBorder="1" applyAlignment="1">
      <alignment horizontal="center" vertical="center"/>
    </xf>
    <xf numFmtId="0" fontId="164" fillId="19" borderId="4" xfId="0" applyFont="1" applyFill="1" applyBorder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0" fontId="2" fillId="47" borderId="0" xfId="0" applyFont="1" applyFill="1" applyAlignment="1">
      <alignment horizontal="center" vertical="center"/>
    </xf>
    <xf numFmtId="0" fontId="2" fillId="47" borderId="11" xfId="0" applyFont="1" applyFill="1" applyBorder="1" applyAlignment="1">
      <alignment horizontal="center" vertical="center"/>
    </xf>
    <xf numFmtId="0" fontId="34" fillId="57" borderId="7" xfId="0" applyFont="1" applyFill="1" applyBorder="1" applyAlignment="1">
      <alignment horizontal="center" vertical="center" shrinkToFit="1"/>
    </xf>
    <xf numFmtId="0" fontId="34" fillId="57" borderId="13" xfId="0" applyFont="1" applyFill="1" applyBorder="1" applyAlignment="1">
      <alignment horizontal="center" vertical="center" shrinkToFit="1"/>
    </xf>
    <xf numFmtId="0" fontId="34" fillId="57" borderId="21" xfId="0" applyFont="1" applyFill="1" applyBorder="1" applyAlignment="1">
      <alignment horizontal="center" vertical="center" shrinkToFit="1"/>
    </xf>
    <xf numFmtId="56" fontId="34" fillId="56" borderId="19" xfId="0" applyNumberFormat="1" applyFont="1" applyFill="1" applyBorder="1" applyAlignment="1" applyProtection="1">
      <alignment horizontal="center" vertical="center" shrinkToFit="1"/>
      <protection locked="0"/>
    </xf>
    <xf numFmtId="56" fontId="34" fillId="56" borderId="20" xfId="0" applyNumberFormat="1" applyFont="1" applyFill="1" applyBorder="1" applyAlignment="1" applyProtection="1">
      <alignment horizontal="center" vertical="center" shrinkToFit="1"/>
      <protection locked="0"/>
    </xf>
    <xf numFmtId="0" fontId="151" fillId="57" borderId="7" xfId="0" applyFont="1" applyFill="1" applyBorder="1" applyAlignment="1">
      <alignment horizontal="center" vertical="center"/>
    </xf>
    <xf numFmtId="0" fontId="151" fillId="57" borderId="13" xfId="0" applyFont="1" applyFill="1" applyBorder="1" applyAlignment="1">
      <alignment horizontal="center" vertical="center"/>
    </xf>
    <xf numFmtId="0" fontId="151" fillId="57" borderId="4" xfId="0" applyFont="1" applyFill="1" applyBorder="1" applyAlignment="1">
      <alignment horizontal="center" vertical="center"/>
    </xf>
    <xf numFmtId="0" fontId="51" fillId="8" borderId="0" xfId="0" applyFont="1" applyFill="1" applyAlignment="1">
      <alignment horizontal="center" vertical="center"/>
    </xf>
    <xf numFmtId="49" fontId="34" fillId="56" borderId="12" xfId="0" applyNumberFormat="1" applyFont="1" applyFill="1" applyBorder="1" applyAlignment="1" applyProtection="1">
      <alignment horizontal="center" vertical="center"/>
      <protection locked="0"/>
    </xf>
    <xf numFmtId="49" fontId="34" fillId="56" borderId="1" xfId="0" applyNumberFormat="1" applyFont="1" applyFill="1" applyBorder="1" applyAlignment="1" applyProtection="1">
      <alignment horizontal="center" vertical="center"/>
      <protection locked="0"/>
    </xf>
    <xf numFmtId="49" fontId="34" fillId="56" borderId="17" xfId="0" applyNumberFormat="1" applyFont="1" applyFill="1" applyBorder="1" applyAlignment="1" applyProtection="1">
      <alignment horizontal="center" vertical="center"/>
      <protection locked="0"/>
    </xf>
    <xf numFmtId="0" fontId="34" fillId="57" borderId="44" xfId="0" applyFont="1" applyFill="1" applyBorder="1" applyAlignment="1">
      <alignment horizontal="center" vertical="center" shrinkToFit="1"/>
    </xf>
    <xf numFmtId="0" fontId="34" fillId="57" borderId="1" xfId="0" applyFont="1" applyFill="1" applyBorder="1" applyAlignment="1">
      <alignment horizontal="center" vertical="center" shrinkToFit="1"/>
    </xf>
    <xf numFmtId="0" fontId="34" fillId="57" borderId="44" xfId="0" applyFont="1" applyFill="1" applyBorder="1" applyAlignment="1">
      <alignment horizontal="center" vertical="center"/>
    </xf>
    <xf numFmtId="0" fontId="34" fillId="57" borderId="1" xfId="0" applyFont="1" applyFill="1" applyBorder="1" applyAlignment="1">
      <alignment horizontal="center" vertical="center"/>
    </xf>
    <xf numFmtId="0" fontId="20" fillId="8" borderId="103" xfId="0" applyFont="1" applyFill="1" applyBorder="1" applyAlignment="1" applyProtection="1">
      <alignment horizontal="center" vertical="center"/>
    </xf>
    <xf numFmtId="0" fontId="20" fillId="8" borderId="105" xfId="0" applyFont="1" applyFill="1" applyBorder="1" applyAlignment="1" applyProtection="1">
      <alignment horizontal="center" vertical="center"/>
    </xf>
    <xf numFmtId="0" fontId="20" fillId="8" borderId="106" xfId="0" applyFont="1" applyFill="1" applyBorder="1" applyAlignment="1" applyProtection="1">
      <alignment horizontal="center" vertical="center"/>
    </xf>
    <xf numFmtId="0" fontId="20" fillId="8" borderId="104" xfId="0" applyFont="1" applyFill="1" applyBorder="1" applyAlignment="1" applyProtection="1">
      <alignment horizontal="center" vertical="center"/>
    </xf>
    <xf numFmtId="0" fontId="59" fillId="8" borderId="102" xfId="0" applyFont="1" applyFill="1" applyBorder="1" applyAlignment="1" applyProtection="1">
      <alignment horizontal="center" vertical="center"/>
    </xf>
    <xf numFmtId="49" fontId="34" fillId="56" borderId="12" xfId="0" applyNumberFormat="1" applyFont="1" applyFill="1" applyBorder="1" applyAlignment="1" applyProtection="1">
      <alignment horizontal="center" vertical="center" wrapText="1" readingOrder="1"/>
      <protection locked="0"/>
    </xf>
    <xf numFmtId="49" fontId="34" fillId="56" borderId="1" xfId="0" applyNumberFormat="1" applyFont="1" applyFill="1" applyBorder="1" applyAlignment="1" applyProtection="1">
      <alignment horizontal="center" vertical="center" wrapText="1" readingOrder="1"/>
      <protection locked="0"/>
    </xf>
    <xf numFmtId="49" fontId="34" fillId="56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34" fillId="56" borderId="39" xfId="0" applyNumberFormat="1" applyFont="1" applyFill="1" applyBorder="1" applyAlignment="1" applyProtection="1">
      <alignment horizontal="center" vertical="center" wrapText="1" readingOrder="1"/>
      <protection locked="0"/>
    </xf>
    <xf numFmtId="49" fontId="34" fillId="56" borderId="36" xfId="0" applyNumberFormat="1" applyFont="1" applyFill="1" applyBorder="1" applyAlignment="1" applyProtection="1">
      <alignment horizontal="center" vertical="center" wrapText="1" readingOrder="1"/>
      <protection locked="0"/>
    </xf>
    <xf numFmtId="49" fontId="34" fillId="56" borderId="38" xfId="0" applyNumberFormat="1" applyFont="1" applyFill="1" applyBorder="1" applyAlignment="1" applyProtection="1">
      <alignment horizontal="center" vertical="center" wrapText="1" readingOrder="1"/>
      <protection locked="0"/>
    </xf>
    <xf numFmtId="0" fontId="34" fillId="57" borderId="27" xfId="0" applyFont="1" applyFill="1" applyBorder="1" applyAlignment="1">
      <alignment horizontal="center" vertical="center" shrinkToFit="1"/>
    </xf>
    <xf numFmtId="0" fontId="34" fillId="57" borderId="28" xfId="0" applyFont="1" applyFill="1" applyBorder="1" applyAlignment="1">
      <alignment horizontal="center" vertical="center" shrinkToFit="1"/>
    </xf>
    <xf numFmtId="49" fontId="34" fillId="56" borderId="72" xfId="0" applyNumberFormat="1" applyFont="1" applyFill="1" applyBorder="1" applyAlignment="1" applyProtection="1">
      <alignment vertical="center" shrinkToFit="1"/>
      <protection locked="0"/>
    </xf>
    <xf numFmtId="49" fontId="34" fillId="56" borderId="60" xfId="0" applyNumberFormat="1" applyFont="1" applyFill="1" applyBorder="1" applyAlignment="1" applyProtection="1">
      <alignment vertical="center" shrinkToFit="1"/>
      <protection locked="0"/>
    </xf>
    <xf numFmtId="49" fontId="34" fillId="56" borderId="14" xfId="0" applyNumberFormat="1" applyFont="1" applyFill="1" applyBorder="1" applyAlignment="1" applyProtection="1">
      <alignment horizontal="center" vertical="center" wrapText="1"/>
      <protection locked="0"/>
    </xf>
    <xf numFmtId="49" fontId="34" fillId="56" borderId="3" xfId="0" applyNumberFormat="1" applyFont="1" applyFill="1" applyBorder="1" applyAlignment="1" applyProtection="1">
      <alignment horizontal="center" vertical="center" wrapText="1"/>
      <protection locked="0"/>
    </xf>
    <xf numFmtId="49" fontId="34" fillId="56" borderId="16" xfId="0" applyNumberFormat="1" applyFont="1" applyFill="1" applyBorder="1" applyAlignment="1" applyProtection="1">
      <alignment horizontal="center" vertical="center" wrapText="1"/>
      <protection locked="0"/>
    </xf>
    <xf numFmtId="49" fontId="34" fillId="56" borderId="14" xfId="0" applyNumberFormat="1" applyFont="1" applyFill="1" applyBorder="1" applyAlignment="1" applyProtection="1">
      <alignment vertical="center" wrapText="1"/>
      <protection locked="0"/>
    </xf>
    <xf numFmtId="49" fontId="34" fillId="56" borderId="3" xfId="0" applyNumberFormat="1" applyFont="1" applyFill="1" applyBorder="1" applyAlignment="1" applyProtection="1">
      <alignment vertical="center" wrapText="1"/>
      <protection locked="0"/>
    </xf>
    <xf numFmtId="49" fontId="34" fillId="56" borderId="16" xfId="0" applyNumberFormat="1" applyFont="1" applyFill="1" applyBorder="1" applyAlignment="1" applyProtection="1">
      <alignment vertical="center" wrapText="1"/>
      <protection locked="0"/>
    </xf>
    <xf numFmtId="0" fontId="2" fillId="8" borderId="0" xfId="0" applyFont="1" applyFill="1" applyAlignment="1">
      <alignment horizontal="center" vertical="center"/>
    </xf>
    <xf numFmtId="0" fontId="57" fillId="37" borderId="0" xfId="0" applyFont="1" applyFill="1" applyAlignment="1">
      <alignment horizontal="center"/>
    </xf>
    <xf numFmtId="0" fontId="90" fillId="19" borderId="1" xfId="0" applyFont="1" applyFill="1" applyBorder="1" applyAlignment="1">
      <alignment horizontal="center" vertical="center"/>
    </xf>
    <xf numFmtId="0" fontId="90" fillId="19" borderId="36" xfId="0" applyFont="1" applyFill="1" applyBorder="1" applyAlignment="1">
      <alignment horizontal="center" vertical="center"/>
    </xf>
    <xf numFmtId="0" fontId="90" fillId="19" borderId="3" xfId="0" applyFont="1" applyFill="1" applyBorder="1" applyAlignment="1">
      <alignment horizontal="center" vertical="center"/>
    </xf>
    <xf numFmtId="0" fontId="65" fillId="56" borderId="75" xfId="0" applyFont="1" applyFill="1" applyBorder="1" applyAlignment="1" applyProtection="1">
      <alignment horizontal="left" vertical="center"/>
    </xf>
    <xf numFmtId="0" fontId="65" fillId="56" borderId="76" xfId="0" applyFont="1" applyFill="1" applyBorder="1" applyAlignment="1" applyProtection="1">
      <alignment horizontal="left" vertical="center"/>
    </xf>
    <xf numFmtId="0" fontId="65" fillId="56" borderId="84" xfId="0" applyFont="1" applyFill="1" applyBorder="1" applyAlignment="1" applyProtection="1">
      <alignment horizontal="left" vertical="center"/>
    </xf>
    <xf numFmtId="0" fontId="65" fillId="56" borderId="77" xfId="0" applyFont="1" applyFill="1" applyBorder="1" applyAlignment="1" applyProtection="1">
      <alignment horizontal="left" vertical="center"/>
    </xf>
    <xf numFmtId="0" fontId="12" fillId="9" borderId="78" xfId="0" applyFont="1" applyFill="1" applyBorder="1" applyAlignment="1" applyProtection="1">
      <alignment horizontal="left" vertical="center"/>
      <protection locked="0"/>
    </xf>
    <xf numFmtId="0" fontId="12" fillId="9" borderId="74" xfId="0" applyFont="1" applyFill="1" applyBorder="1" applyAlignment="1" applyProtection="1">
      <alignment horizontal="left" vertical="center"/>
      <protection locked="0"/>
    </xf>
    <xf numFmtId="0" fontId="12" fillId="9" borderId="85" xfId="0" applyFont="1" applyFill="1" applyBorder="1" applyAlignment="1" applyProtection="1">
      <alignment horizontal="left" vertical="center"/>
      <protection locked="0"/>
    </xf>
    <xf numFmtId="0" fontId="12" fillId="9" borderId="79" xfId="0" applyFont="1" applyFill="1" applyBorder="1" applyAlignment="1" applyProtection="1">
      <alignment horizontal="left" vertical="center"/>
      <protection locked="0"/>
    </xf>
    <xf numFmtId="0" fontId="12" fillId="9" borderId="80" xfId="0" applyFont="1" applyFill="1" applyBorder="1" applyAlignment="1" applyProtection="1">
      <alignment horizontal="left" vertical="center"/>
      <protection locked="0"/>
    </xf>
    <xf numFmtId="0" fontId="12" fillId="9" borderId="81" xfId="0" applyFont="1" applyFill="1" applyBorder="1" applyAlignment="1" applyProtection="1">
      <alignment horizontal="left" vertical="center"/>
      <protection locked="0"/>
    </xf>
    <xf numFmtId="0" fontId="12" fillId="9" borderId="86" xfId="0" applyFont="1" applyFill="1" applyBorder="1" applyAlignment="1" applyProtection="1">
      <alignment horizontal="left" vertical="center"/>
      <protection locked="0"/>
    </xf>
    <xf numFmtId="0" fontId="12" fillId="9" borderId="82" xfId="0" applyFont="1" applyFill="1" applyBorder="1" applyAlignment="1" applyProtection="1">
      <alignment horizontal="left" vertical="center"/>
      <protection locked="0"/>
    </xf>
    <xf numFmtId="0" fontId="90" fillId="19" borderId="22" xfId="0" applyFont="1" applyFill="1" applyBorder="1" applyAlignment="1">
      <alignment horizontal="center" vertical="center"/>
    </xf>
    <xf numFmtId="0" fontId="89" fillId="19" borderId="22" xfId="0" applyFont="1" applyFill="1" applyBorder="1" applyAlignment="1">
      <alignment horizontal="center" vertical="center"/>
    </xf>
    <xf numFmtId="0" fontId="63" fillId="8" borderId="0" xfId="0" applyFont="1" applyFill="1" applyAlignment="1">
      <alignment horizontal="left"/>
    </xf>
    <xf numFmtId="0" fontId="153" fillId="8" borderId="0" xfId="0" applyFont="1" applyFill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67" fillId="35" borderId="94" xfId="0" applyFont="1" applyFill="1" applyBorder="1" applyAlignment="1">
      <alignment horizontal="center" vertical="center"/>
    </xf>
    <xf numFmtId="0" fontId="67" fillId="35" borderId="95" xfId="0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2" fillId="42" borderId="0" xfId="0" applyFont="1" applyFill="1" applyAlignment="1">
      <alignment horizontal="center"/>
    </xf>
    <xf numFmtId="0" fontId="0" fillId="47" borderId="0" xfId="0" applyFill="1" applyAlignment="1">
      <alignment horizontal="center"/>
    </xf>
    <xf numFmtId="0" fontId="2" fillId="47" borderId="0" xfId="0" applyFont="1" applyFill="1" applyAlignment="1">
      <alignment horizontal="center"/>
    </xf>
    <xf numFmtId="0" fontId="18" fillId="34" borderId="11" xfId="0" applyFont="1" applyFill="1" applyBorder="1" applyAlignment="1">
      <alignment horizontal="center" vertical="center"/>
    </xf>
    <xf numFmtId="0" fontId="76" fillId="8" borderId="0" xfId="0" applyFont="1" applyFill="1" applyAlignment="1">
      <alignment horizontal="left"/>
    </xf>
    <xf numFmtId="0" fontId="65" fillId="8" borderId="0" xfId="0" applyFont="1" applyFill="1" applyAlignment="1">
      <alignment horizontal="center" vertical="center"/>
    </xf>
    <xf numFmtId="0" fontId="89" fillId="19" borderId="3" xfId="0" applyFont="1" applyFill="1" applyBorder="1" applyAlignment="1">
      <alignment horizontal="center" vertical="center"/>
    </xf>
    <xf numFmtId="0" fontId="99" fillId="19" borderId="50" xfId="0" applyFont="1" applyFill="1" applyBorder="1" applyAlignment="1">
      <alignment horizontal="center" vertical="center" textRotation="255"/>
    </xf>
    <xf numFmtId="0" fontId="99" fillId="19" borderId="51" xfId="0" applyFont="1" applyFill="1" applyBorder="1" applyAlignment="1">
      <alignment horizontal="center" vertical="center" textRotation="255"/>
    </xf>
    <xf numFmtId="0" fontId="99" fillId="19" borderId="52" xfId="0" applyFont="1" applyFill="1" applyBorder="1" applyAlignment="1">
      <alignment horizontal="center" vertical="center" textRotation="255"/>
    </xf>
    <xf numFmtId="0" fontId="90" fillId="19" borderId="28" xfId="0" applyFont="1" applyFill="1" applyBorder="1" applyAlignment="1">
      <alignment horizontal="center" vertical="center"/>
    </xf>
    <xf numFmtId="0" fontId="92" fillId="26" borderId="50" xfId="0" applyFont="1" applyFill="1" applyBorder="1" applyAlignment="1">
      <alignment horizontal="center" vertical="center" textRotation="255"/>
    </xf>
    <xf numFmtId="0" fontId="92" fillId="26" borderId="51" xfId="0" applyFont="1" applyFill="1" applyBorder="1" applyAlignment="1">
      <alignment horizontal="center" vertical="center" textRotation="255"/>
    </xf>
    <xf numFmtId="0" fontId="92" fillId="26" borderId="52" xfId="0" applyFont="1" applyFill="1" applyBorder="1" applyAlignment="1">
      <alignment horizontal="center" vertical="center" textRotation="255"/>
    </xf>
    <xf numFmtId="0" fontId="31" fillId="8" borderId="0" xfId="0" applyFont="1" applyFill="1" applyAlignment="1">
      <alignment horizontal="center"/>
    </xf>
    <xf numFmtId="0" fontId="192" fillId="45" borderId="47" xfId="0" applyFont="1" applyFill="1" applyBorder="1" applyAlignment="1">
      <alignment horizontal="center" vertical="center"/>
    </xf>
    <xf numFmtId="0" fontId="192" fillId="45" borderId="48" xfId="0" applyFont="1" applyFill="1" applyBorder="1" applyAlignment="1">
      <alignment horizontal="center" vertical="center"/>
    </xf>
    <xf numFmtId="0" fontId="192" fillId="45" borderId="12" xfId="0" applyFont="1" applyFill="1" applyBorder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0" fontId="33" fillId="30" borderId="0" xfId="0" applyFont="1" applyFill="1" applyBorder="1" applyAlignment="1">
      <alignment horizontal="center" vertical="center"/>
    </xf>
    <xf numFmtId="0" fontId="33" fillId="30" borderId="2" xfId="0" applyFont="1" applyFill="1" applyBorder="1" applyAlignment="1">
      <alignment horizontal="center" vertical="center"/>
    </xf>
    <xf numFmtId="0" fontId="39" fillId="8" borderId="56" xfId="0" applyFont="1" applyFill="1" applyBorder="1" applyAlignment="1">
      <alignment horizontal="left" vertical="center"/>
    </xf>
    <xf numFmtId="0" fontId="39" fillId="8" borderId="0" xfId="0" applyFont="1" applyFill="1" applyAlignment="1">
      <alignment horizontal="left" vertical="center"/>
    </xf>
    <xf numFmtId="0" fontId="39" fillId="8" borderId="53" xfId="0" applyFont="1" applyFill="1" applyBorder="1" applyAlignment="1">
      <alignment horizontal="left" vertical="center"/>
    </xf>
    <xf numFmtId="0" fontId="39" fillId="8" borderId="26" xfId="0" applyFont="1" applyFill="1" applyBorder="1" applyAlignment="1">
      <alignment horizontal="left" vertical="center"/>
    </xf>
    <xf numFmtId="0" fontId="63" fillId="8" borderId="46" xfId="0" applyFont="1" applyFill="1" applyBorder="1" applyAlignment="1">
      <alignment horizontal="left" vertical="center"/>
    </xf>
    <xf numFmtId="0" fontId="63" fillId="8" borderId="0" xfId="0" applyFont="1" applyFill="1" applyAlignment="1">
      <alignment horizontal="left" vertical="center"/>
    </xf>
    <xf numFmtId="0" fontId="76" fillId="8" borderId="0" xfId="0" applyFont="1" applyFill="1" applyAlignment="1">
      <alignment horizontal="center"/>
    </xf>
    <xf numFmtId="0" fontId="103" fillId="56" borderId="47" xfId="0" applyFont="1" applyFill="1" applyBorder="1" applyAlignment="1">
      <alignment horizontal="center" vertical="center"/>
    </xf>
    <xf numFmtId="0" fontId="103" fillId="56" borderId="12" xfId="0" applyFont="1" applyFill="1" applyBorder="1" applyAlignment="1">
      <alignment horizontal="center" vertical="center"/>
    </xf>
    <xf numFmtId="0" fontId="39" fillId="8" borderId="57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/>
    </xf>
    <xf numFmtId="0" fontId="39" fillId="8" borderId="0" xfId="0" applyFont="1" applyFill="1" applyBorder="1" applyAlignment="1">
      <alignment horizontal="center" vertical="center"/>
    </xf>
    <xf numFmtId="0" fontId="39" fillId="8" borderId="14" xfId="0" applyFont="1" applyFill="1" applyBorder="1" applyAlignment="1">
      <alignment horizontal="center" vertical="center"/>
    </xf>
    <xf numFmtId="0" fontId="65" fillId="8" borderId="0" xfId="0" applyFont="1" applyFill="1" applyAlignment="1">
      <alignment horizontal="left"/>
    </xf>
    <xf numFmtId="0" fontId="90" fillId="19" borderId="57" xfId="0" applyFont="1" applyFill="1" applyBorder="1" applyAlignment="1">
      <alignment horizontal="center" vertical="center"/>
    </xf>
    <xf numFmtId="0" fontId="90" fillId="19" borderId="47" xfId="0" applyFont="1" applyFill="1" applyBorder="1" applyAlignment="1">
      <alignment horizontal="center" vertical="center"/>
    </xf>
    <xf numFmtId="0" fontId="31" fillId="35" borderId="94" xfId="0" applyFont="1" applyFill="1" applyBorder="1" applyAlignment="1">
      <alignment horizontal="center" vertical="center"/>
    </xf>
    <xf numFmtId="0" fontId="31" fillId="35" borderId="95" xfId="0" applyFont="1" applyFill="1" applyBorder="1" applyAlignment="1">
      <alignment horizontal="center" vertical="center"/>
    </xf>
    <xf numFmtId="0" fontId="90" fillId="19" borderId="56" xfId="0" applyFont="1" applyFill="1" applyBorder="1" applyAlignment="1">
      <alignment horizontal="center" vertical="center"/>
    </xf>
    <xf numFmtId="0" fontId="90" fillId="19" borderId="73" xfId="0" applyFont="1" applyFill="1" applyBorder="1" applyAlignment="1">
      <alignment horizontal="center" vertical="center"/>
    </xf>
    <xf numFmtId="0" fontId="90" fillId="19" borderId="61" xfId="0" applyFont="1" applyFill="1" applyBorder="1" applyAlignment="1">
      <alignment horizontal="center" vertical="center"/>
    </xf>
    <xf numFmtId="0" fontId="67" fillId="35" borderId="94" xfId="0" applyFont="1" applyFill="1" applyBorder="1" applyAlignment="1" applyProtection="1">
      <alignment horizontal="center" vertical="center"/>
    </xf>
    <xf numFmtId="0" fontId="67" fillId="35" borderId="95" xfId="0" applyFont="1" applyFill="1" applyBorder="1" applyAlignment="1" applyProtection="1">
      <alignment horizontal="center" vertical="center"/>
    </xf>
    <xf numFmtId="0" fontId="62" fillId="32" borderId="71" xfId="0" applyFont="1" applyFill="1" applyBorder="1" applyAlignment="1">
      <alignment horizontal="center" vertical="center"/>
    </xf>
    <xf numFmtId="0" fontId="62" fillId="32" borderId="0" xfId="0" applyFont="1" applyFill="1" applyAlignment="1">
      <alignment horizontal="center" vertical="center"/>
    </xf>
    <xf numFmtId="0" fontId="90" fillId="19" borderId="17" xfId="0" applyFont="1" applyFill="1" applyBorder="1" applyAlignment="1">
      <alignment horizontal="center" vertical="center"/>
    </xf>
    <xf numFmtId="0" fontId="62" fillId="29" borderId="27" xfId="0" applyFont="1" applyFill="1" applyBorder="1" applyAlignment="1">
      <alignment horizontal="center" vertical="center"/>
    </xf>
    <xf numFmtId="0" fontId="62" fillId="29" borderId="28" xfId="0" applyFont="1" applyFill="1" applyBorder="1" applyAlignment="1">
      <alignment horizontal="center" vertical="center"/>
    </xf>
    <xf numFmtId="0" fontId="103" fillId="8" borderId="46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48" fillId="51" borderId="7" xfId="0" applyFont="1" applyFill="1" applyBorder="1" applyAlignment="1">
      <alignment horizontal="center" vertical="center"/>
    </xf>
    <xf numFmtId="0" fontId="48" fillId="51" borderId="13" xfId="0" applyFont="1" applyFill="1" applyBorder="1" applyAlignment="1">
      <alignment horizontal="center" vertical="center"/>
    </xf>
    <xf numFmtId="0" fontId="48" fillId="51" borderId="4" xfId="0" applyFont="1" applyFill="1" applyBorder="1" applyAlignment="1">
      <alignment horizontal="center" vertical="center"/>
    </xf>
    <xf numFmtId="0" fontId="133" fillId="58" borderId="47" xfId="0" applyFont="1" applyFill="1" applyBorder="1" applyAlignment="1">
      <alignment horizontal="center" vertical="center"/>
    </xf>
    <xf numFmtId="0" fontId="133" fillId="58" borderId="12" xfId="0" applyFont="1" applyFill="1" applyBorder="1" applyAlignment="1">
      <alignment horizontal="center" vertical="center"/>
    </xf>
    <xf numFmtId="0" fontId="254" fillId="8" borderId="11" xfId="0" applyFont="1" applyFill="1" applyBorder="1" applyAlignment="1">
      <alignment horizontal="center"/>
    </xf>
    <xf numFmtId="0" fontId="48" fillId="0" borderId="47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187" fillId="8" borderId="0" xfId="0" applyFont="1" applyFill="1" applyAlignment="1">
      <alignment horizontal="left" vertical="top"/>
    </xf>
    <xf numFmtId="0" fontId="0" fillId="0" borderId="0" xfId="0" applyAlignment="1">
      <alignment horizontal="center"/>
    </xf>
    <xf numFmtId="0" fontId="62" fillId="29" borderId="49" xfId="0" applyFont="1" applyFill="1" applyBorder="1" applyAlignment="1">
      <alignment horizontal="center" vertical="center"/>
    </xf>
    <xf numFmtId="0" fontId="62" fillId="29" borderId="45" xfId="0" applyFont="1" applyFill="1" applyBorder="1" applyAlignment="1">
      <alignment horizontal="center" vertical="center"/>
    </xf>
    <xf numFmtId="0" fontId="133" fillId="8" borderId="11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21" fillId="60" borderId="22" xfId="2" applyFont="1" applyFill="1" applyBorder="1" applyAlignment="1" applyProtection="1">
      <alignment horizontal="center" vertical="center"/>
      <protection locked="0"/>
    </xf>
    <xf numFmtId="0" fontId="21" fillId="60" borderId="23" xfId="2" applyFont="1" applyFill="1" applyBorder="1" applyAlignment="1" applyProtection="1">
      <alignment horizontal="center" vertical="center"/>
      <protection locked="0"/>
    </xf>
    <xf numFmtId="0" fontId="21" fillId="60" borderId="35" xfId="2" applyFont="1" applyFill="1" applyBorder="1" applyAlignment="1" applyProtection="1">
      <alignment horizontal="center" vertical="center"/>
      <protection locked="0"/>
    </xf>
    <xf numFmtId="0" fontId="15" fillId="30" borderId="7" xfId="0" applyFont="1" applyFill="1" applyBorder="1" applyAlignment="1">
      <alignment horizontal="center" vertical="center"/>
    </xf>
    <xf numFmtId="0" fontId="15" fillId="30" borderId="13" xfId="0" applyFont="1" applyFill="1" applyBorder="1" applyAlignment="1">
      <alignment horizontal="center" vertical="center"/>
    </xf>
    <xf numFmtId="0" fontId="15" fillId="30" borderId="4" xfId="0" applyFont="1" applyFill="1" applyBorder="1" applyAlignment="1">
      <alignment horizontal="center" vertical="center"/>
    </xf>
    <xf numFmtId="0" fontId="15" fillId="19" borderId="7" xfId="0" applyFont="1" applyFill="1" applyBorder="1" applyAlignment="1">
      <alignment horizontal="center" vertical="center"/>
    </xf>
    <xf numFmtId="0" fontId="15" fillId="19" borderId="13" xfId="0" applyFont="1" applyFill="1" applyBorder="1" applyAlignment="1">
      <alignment horizontal="center" vertical="center"/>
    </xf>
    <xf numFmtId="0" fontId="15" fillId="19" borderId="4" xfId="0" applyFont="1" applyFill="1" applyBorder="1" applyAlignment="1">
      <alignment horizontal="center" vertical="center"/>
    </xf>
    <xf numFmtId="0" fontId="48" fillId="59" borderId="0" xfId="0" applyFont="1" applyFill="1" applyAlignment="1">
      <alignment horizontal="left"/>
    </xf>
    <xf numFmtId="0" fontId="48" fillId="59" borderId="0" xfId="0" applyFont="1" applyFill="1" applyAlignment="1">
      <alignment horizontal="left" vertical="center"/>
    </xf>
    <xf numFmtId="0" fontId="82" fillId="8" borderId="0" xfId="0" applyFont="1" applyFill="1" applyAlignment="1">
      <alignment horizontal="center" vertical="center"/>
    </xf>
    <xf numFmtId="0" fontId="187" fillId="8" borderId="11" xfId="0" applyFont="1" applyFill="1" applyBorder="1" applyAlignment="1">
      <alignment horizontal="left" vertical="top"/>
    </xf>
    <xf numFmtId="0" fontId="187" fillId="8" borderId="83" xfId="0" applyFont="1" applyFill="1" applyBorder="1" applyAlignment="1">
      <alignment horizontal="left" vertical="top"/>
    </xf>
    <xf numFmtId="0" fontId="38" fillId="0" borderId="47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103" fillId="8" borderId="11" xfId="0" applyFont="1" applyFill="1" applyBorder="1" applyAlignment="1">
      <alignment horizontal="center" vertical="center"/>
    </xf>
    <xf numFmtId="0" fontId="103" fillId="8" borderId="0" xfId="0" applyFont="1" applyFill="1" applyAlignment="1">
      <alignment horizontal="center" vertical="center"/>
    </xf>
    <xf numFmtId="0" fontId="15" fillId="45" borderId="7" xfId="0" applyFont="1" applyFill="1" applyBorder="1" applyAlignment="1">
      <alignment horizontal="center" vertical="center"/>
    </xf>
    <xf numFmtId="0" fontId="15" fillId="45" borderId="13" xfId="0" applyFont="1" applyFill="1" applyBorder="1" applyAlignment="1">
      <alignment horizontal="center" vertical="center"/>
    </xf>
    <xf numFmtId="0" fontId="15" fillId="45" borderId="4" xfId="0" applyFont="1" applyFill="1" applyBorder="1" applyAlignment="1">
      <alignment horizontal="center" vertical="center"/>
    </xf>
    <xf numFmtId="0" fontId="239" fillId="51" borderId="7" xfId="0" applyFont="1" applyFill="1" applyBorder="1" applyAlignment="1">
      <alignment horizontal="center" vertical="center"/>
    </xf>
    <xf numFmtId="0" fontId="239" fillId="51" borderId="13" xfId="0" applyFont="1" applyFill="1" applyBorder="1" applyAlignment="1">
      <alignment horizontal="center" vertical="center"/>
    </xf>
    <xf numFmtId="0" fontId="239" fillId="51" borderId="4" xfId="0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 vertical="center"/>
    </xf>
    <xf numFmtId="0" fontId="15" fillId="26" borderId="13" xfId="0" applyFont="1" applyFill="1" applyBorder="1" applyAlignment="1">
      <alignment horizontal="center" vertical="center"/>
    </xf>
    <xf numFmtId="0" fontId="15" fillId="26" borderId="4" xfId="0" applyFont="1" applyFill="1" applyBorder="1" applyAlignment="1">
      <alignment horizontal="center" vertical="center"/>
    </xf>
    <xf numFmtId="0" fontId="191" fillId="0" borderId="7" xfId="0" applyFont="1" applyBorder="1" applyAlignment="1">
      <alignment horizontal="center"/>
    </xf>
    <xf numFmtId="0" fontId="191" fillId="0" borderId="13" xfId="0" applyFont="1" applyBorder="1" applyAlignment="1">
      <alignment horizontal="center"/>
    </xf>
    <xf numFmtId="0" fontId="191" fillId="0" borderId="4" xfId="0" applyFont="1" applyBorder="1" applyAlignment="1">
      <alignment horizontal="center"/>
    </xf>
    <xf numFmtId="0" fontId="190" fillId="50" borderId="0" xfId="0" applyFont="1" applyFill="1" applyAlignment="1">
      <alignment horizontal="center" vertical="center"/>
    </xf>
    <xf numFmtId="49" fontId="181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49" fontId="181" fillId="44" borderId="0" xfId="0" applyNumberFormat="1" applyFont="1" applyFill="1" applyAlignment="1">
      <alignment horizontal="center"/>
    </xf>
    <xf numFmtId="0" fontId="20" fillId="19" borderId="0" xfId="0" applyFont="1" applyFill="1" applyAlignment="1">
      <alignment horizontal="center"/>
    </xf>
    <xf numFmtId="0" fontId="20" fillId="48" borderId="0" xfId="0" applyFont="1" applyFill="1" applyAlignment="1">
      <alignment horizontal="center"/>
    </xf>
    <xf numFmtId="0" fontId="15" fillId="48" borderId="0" xfId="0" applyFont="1" applyFill="1" applyAlignment="1">
      <alignment horizontal="center"/>
    </xf>
    <xf numFmtId="49" fontId="181" fillId="44" borderId="0" xfId="0" applyNumberFormat="1" applyFont="1" applyFill="1" applyAlignment="1">
      <alignment horizontal="left"/>
    </xf>
    <xf numFmtId="0" fontId="144" fillId="0" borderId="7" xfId="0" applyFont="1" applyBorder="1" applyAlignment="1">
      <alignment horizontal="center"/>
    </xf>
    <xf numFmtId="0" fontId="144" fillId="0" borderId="13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49" fontId="181" fillId="49" borderId="0" xfId="0" applyNumberFormat="1" applyFont="1" applyFill="1" applyAlignment="1">
      <alignment horizontal="center"/>
    </xf>
    <xf numFmtId="0" fontId="15" fillId="27" borderId="7" xfId="0" applyFont="1" applyFill="1" applyBorder="1" applyAlignment="1">
      <alignment horizontal="center"/>
    </xf>
    <xf numFmtId="0" fontId="15" fillId="27" borderId="4" xfId="0" applyFont="1" applyFill="1" applyBorder="1" applyAlignment="1">
      <alignment horizontal="center"/>
    </xf>
    <xf numFmtId="0" fontId="74" fillId="27" borderId="8" xfId="0" applyFont="1" applyFill="1" applyBorder="1" applyAlignment="1">
      <alignment horizontal="center" vertical="center"/>
    </xf>
    <xf numFmtId="0" fontId="74" fillId="27" borderId="10" xfId="0" applyFont="1" applyFill="1" applyBorder="1" applyAlignment="1">
      <alignment horizontal="center" vertical="center"/>
    </xf>
    <xf numFmtId="0" fontId="74" fillId="27" borderId="6" xfId="0" applyFont="1" applyFill="1" applyBorder="1" applyAlignment="1">
      <alignment horizontal="center" vertical="center"/>
    </xf>
    <xf numFmtId="0" fontId="74" fillId="27" borderId="5" xfId="0" applyFont="1" applyFill="1" applyBorder="1" applyAlignment="1">
      <alignment horizontal="center" vertical="center"/>
    </xf>
    <xf numFmtId="0" fontId="95" fillId="14" borderId="0" xfId="0" applyFont="1" applyFill="1" applyAlignment="1">
      <alignment horizontal="center" vertical="center"/>
    </xf>
    <xf numFmtId="49" fontId="31" fillId="0" borderId="89" xfId="0" applyNumberFormat="1" applyFont="1" applyBorder="1" applyAlignment="1">
      <alignment horizontal="center"/>
    </xf>
    <xf numFmtId="0" fontId="122" fillId="0" borderId="0" xfId="0" applyFont="1" applyAlignment="1">
      <alignment horizontal="center" vertical="center"/>
    </xf>
    <xf numFmtId="0" fontId="122" fillId="42" borderId="47" xfId="0" applyFont="1" applyFill="1" applyBorder="1" applyAlignment="1">
      <alignment horizontal="center" vertical="center"/>
    </xf>
    <xf numFmtId="0" fontId="122" fillId="42" borderId="48" xfId="0" applyFont="1" applyFill="1" applyBorder="1" applyAlignment="1">
      <alignment horizontal="center" vertical="center"/>
    </xf>
    <xf numFmtId="0" fontId="180" fillId="19" borderId="7" xfId="0" applyFont="1" applyFill="1" applyBorder="1" applyAlignment="1">
      <alignment horizontal="center" vertical="center"/>
    </xf>
    <xf numFmtId="0" fontId="180" fillId="19" borderId="13" xfId="0" applyFont="1" applyFill="1" applyBorder="1" applyAlignment="1">
      <alignment horizontal="center" vertical="center"/>
    </xf>
    <xf numFmtId="0" fontId="49" fillId="19" borderId="13" xfId="0" applyFont="1" applyFill="1" applyBorder="1" applyAlignment="1">
      <alignment horizontal="center" vertical="center"/>
    </xf>
    <xf numFmtId="0" fontId="49" fillId="19" borderId="4" xfId="0" applyFont="1" applyFill="1" applyBorder="1" applyAlignment="1">
      <alignment horizontal="center" vertical="center"/>
    </xf>
    <xf numFmtId="0" fontId="184" fillId="33" borderId="7" xfId="0" applyFont="1" applyFill="1" applyBorder="1" applyAlignment="1">
      <alignment horizontal="center" vertical="center"/>
    </xf>
    <xf numFmtId="0" fontId="185" fillId="33" borderId="13" xfId="0" applyFont="1" applyFill="1" applyBorder="1" applyAlignment="1">
      <alignment horizontal="center" vertical="center"/>
    </xf>
    <xf numFmtId="0" fontId="121" fillId="8" borderId="0" xfId="0" applyFont="1" applyFill="1" applyAlignment="1">
      <alignment horizontal="center" vertical="center"/>
    </xf>
    <xf numFmtId="0" fontId="50" fillId="33" borderId="13" xfId="0" applyFont="1" applyFill="1" applyBorder="1" applyAlignment="1">
      <alignment horizontal="center" vertical="center"/>
    </xf>
    <xf numFmtId="0" fontId="50" fillId="33" borderId="4" xfId="0" applyFont="1" applyFill="1" applyBorder="1" applyAlignment="1">
      <alignment horizontal="center" vertical="center"/>
    </xf>
    <xf numFmtId="0" fontId="32" fillId="33" borderId="47" xfId="0" applyFont="1" applyFill="1" applyBorder="1" applyAlignment="1">
      <alignment horizontal="center"/>
    </xf>
    <xf numFmtId="0" fontId="32" fillId="33" borderId="48" xfId="0" applyFont="1" applyFill="1" applyBorder="1" applyAlignment="1">
      <alignment horizontal="center"/>
    </xf>
    <xf numFmtId="0" fontId="32" fillId="33" borderId="12" xfId="0" applyFont="1" applyFill="1" applyBorder="1" applyAlignment="1">
      <alignment horizontal="center"/>
    </xf>
    <xf numFmtId="0" fontId="183" fillId="19" borderId="7" xfId="0" applyFont="1" applyFill="1" applyBorder="1" applyAlignment="1">
      <alignment horizontal="center"/>
    </xf>
    <xf numFmtId="0" fontId="183" fillId="19" borderId="13" xfId="0" applyFont="1" applyFill="1" applyBorder="1" applyAlignment="1">
      <alignment horizontal="center"/>
    </xf>
    <xf numFmtId="0" fontId="118" fillId="44" borderId="7" xfId="0" applyFont="1" applyFill="1" applyBorder="1" applyAlignment="1">
      <alignment horizontal="center"/>
    </xf>
    <xf numFmtId="0" fontId="118" fillId="44" borderId="13" xfId="0" applyFont="1" applyFill="1" applyBorder="1" applyAlignment="1">
      <alignment horizontal="center"/>
    </xf>
    <xf numFmtId="0" fontId="15" fillId="33" borderId="7" xfId="0" applyFont="1" applyFill="1" applyBorder="1" applyAlignment="1">
      <alignment horizontal="center"/>
    </xf>
    <xf numFmtId="0" fontId="15" fillId="33" borderId="4" xfId="0" applyFont="1" applyFill="1" applyBorder="1" applyAlignment="1">
      <alignment horizontal="center"/>
    </xf>
    <xf numFmtId="0" fontId="74" fillId="33" borderId="8" xfId="0" applyFont="1" applyFill="1" applyBorder="1" applyAlignment="1">
      <alignment horizontal="center" vertical="center"/>
    </xf>
    <xf numFmtId="0" fontId="74" fillId="33" borderId="10" xfId="0" applyFont="1" applyFill="1" applyBorder="1" applyAlignment="1">
      <alignment horizontal="center" vertical="center"/>
    </xf>
    <xf numFmtId="0" fontId="74" fillId="33" borderId="6" xfId="0" applyFont="1" applyFill="1" applyBorder="1" applyAlignment="1">
      <alignment horizontal="center" vertical="center"/>
    </xf>
    <xf numFmtId="0" fontId="74" fillId="33" borderId="5" xfId="0" applyFont="1" applyFill="1" applyBorder="1" applyAlignment="1">
      <alignment horizontal="center" vertical="center"/>
    </xf>
    <xf numFmtId="0" fontId="76" fillId="33" borderId="7" xfId="0" applyFont="1" applyFill="1" applyBorder="1" applyAlignment="1">
      <alignment horizontal="center" vertical="center"/>
    </xf>
    <xf numFmtId="0" fontId="76" fillId="33" borderId="13" xfId="0" applyFont="1" applyFill="1" applyBorder="1" applyAlignment="1">
      <alignment horizontal="center" vertical="center"/>
    </xf>
    <xf numFmtId="0" fontId="76" fillId="33" borderId="21" xfId="0" applyFont="1" applyFill="1" applyBorder="1" applyAlignment="1">
      <alignment horizontal="center" vertical="center"/>
    </xf>
    <xf numFmtId="0" fontId="23" fillId="8" borderId="44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2" fillId="30" borderId="1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47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12" fillId="30" borderId="36" xfId="0" applyFont="1" applyFill="1" applyBorder="1" applyAlignment="1">
      <alignment horizontal="center" vertical="center"/>
    </xf>
    <xf numFmtId="0" fontId="0" fillId="19" borderId="50" xfId="0" applyFill="1" applyBorder="1" applyAlignment="1">
      <alignment horizontal="center" vertical="center" textRotation="255"/>
    </xf>
    <xf numFmtId="0" fontId="0" fillId="19" borderId="51" xfId="0" applyFill="1" applyBorder="1" applyAlignment="1">
      <alignment horizontal="center" vertical="center" textRotation="255"/>
    </xf>
    <xf numFmtId="0" fontId="0" fillId="19" borderId="52" xfId="0" applyFill="1" applyBorder="1" applyAlignment="1">
      <alignment horizontal="center" vertical="center" textRotation="255"/>
    </xf>
    <xf numFmtId="0" fontId="23" fillId="27" borderId="7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23" fillId="36" borderId="7" xfId="0" applyFont="1" applyFill="1" applyBorder="1" applyAlignment="1">
      <alignment horizontal="center" vertical="center"/>
    </xf>
    <xf numFmtId="0" fontId="23" fillId="36" borderId="13" xfId="0" applyFont="1" applyFill="1" applyBorder="1" applyAlignment="1">
      <alignment horizontal="center" vertical="center"/>
    </xf>
    <xf numFmtId="0" fontId="23" fillId="36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6" fillId="30" borderId="54" xfId="0" applyFont="1" applyFill="1" applyBorder="1" applyAlignment="1">
      <alignment horizontal="center" vertical="center"/>
    </xf>
    <xf numFmtId="0" fontId="76" fillId="30" borderId="36" xfId="0" applyFont="1" applyFill="1" applyBorder="1" applyAlignment="1">
      <alignment horizontal="center" vertical="center"/>
    </xf>
    <xf numFmtId="0" fontId="51" fillId="27" borderId="41" xfId="0" applyFont="1" applyFill="1" applyBorder="1" applyAlignment="1">
      <alignment horizontal="center" vertical="center"/>
    </xf>
    <xf numFmtId="0" fontId="51" fillId="27" borderId="83" xfId="0" applyFont="1" applyFill="1" applyBorder="1" applyAlignment="1">
      <alignment horizontal="center" vertical="center"/>
    </xf>
    <xf numFmtId="0" fontId="51" fillId="27" borderId="3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30" borderId="28" xfId="0" applyFont="1" applyFill="1" applyBorder="1" applyAlignment="1">
      <alignment horizontal="center" vertical="center"/>
    </xf>
    <xf numFmtId="0" fontId="12" fillId="33" borderId="59" xfId="0" applyFont="1" applyFill="1" applyBorder="1" applyAlignment="1">
      <alignment horizontal="center" vertical="center" textRotation="255"/>
    </xf>
    <xf numFmtId="0" fontId="12" fillId="33" borderId="32" xfId="0" applyFont="1" applyFill="1" applyBorder="1" applyAlignment="1">
      <alignment horizontal="center" vertical="center" textRotation="255"/>
    </xf>
    <xf numFmtId="0" fontId="12" fillId="33" borderId="34" xfId="0" applyFont="1" applyFill="1" applyBorder="1" applyAlignment="1">
      <alignment horizontal="center" vertical="center" textRotation="255"/>
    </xf>
    <xf numFmtId="0" fontId="0" fillId="33" borderId="50" xfId="0" applyFill="1" applyBorder="1" applyAlignment="1">
      <alignment horizontal="center" vertical="center" textRotation="255"/>
    </xf>
    <xf numFmtId="0" fontId="0" fillId="33" borderId="51" xfId="0" applyFill="1" applyBorder="1" applyAlignment="1">
      <alignment horizontal="center" vertical="center" textRotation="255"/>
    </xf>
    <xf numFmtId="0" fontId="0" fillId="33" borderId="52" xfId="0" applyFill="1" applyBorder="1" applyAlignment="1">
      <alignment horizontal="center" vertical="center" textRotation="255"/>
    </xf>
    <xf numFmtId="177" fontId="163" fillId="9" borderId="13" xfId="0" applyNumberFormat="1" applyFont="1" applyFill="1" applyBorder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20" fillId="0" borderId="0" xfId="0" applyFont="1" applyAlignment="1">
      <alignment horizontal="center"/>
    </xf>
    <xf numFmtId="0" fontId="150" fillId="9" borderId="7" xfId="0" applyFont="1" applyFill="1" applyBorder="1" applyAlignment="1">
      <alignment horizontal="center" vertical="center"/>
    </xf>
    <xf numFmtId="0" fontId="150" fillId="9" borderId="13" xfId="0" applyFont="1" applyFill="1" applyBorder="1" applyAlignment="1">
      <alignment horizontal="center" vertical="center"/>
    </xf>
    <xf numFmtId="0" fontId="128" fillId="9" borderId="0" xfId="0" applyFont="1" applyFill="1" applyAlignment="1">
      <alignment horizontal="center" vertical="top"/>
    </xf>
    <xf numFmtId="0" fontId="23" fillId="9" borderId="0" xfId="0" applyFont="1" applyFill="1" applyAlignment="1">
      <alignment horizontal="center"/>
    </xf>
    <xf numFmtId="0" fontId="77" fillId="9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/>
    </xf>
    <xf numFmtId="0" fontId="123" fillId="9" borderId="0" xfId="0" applyFont="1" applyFill="1" applyAlignment="1" applyProtection="1">
      <alignment horizontal="center" vertical="center"/>
    </xf>
    <xf numFmtId="0" fontId="74" fillId="9" borderId="18" xfId="0" applyFont="1" applyFill="1" applyBorder="1" applyAlignment="1">
      <alignment horizontal="center" vertical="center"/>
    </xf>
    <xf numFmtId="0" fontId="74" fillId="9" borderId="19" xfId="0" applyFont="1" applyFill="1" applyBorder="1" applyAlignment="1">
      <alignment horizontal="center" vertical="center"/>
    </xf>
    <xf numFmtId="0" fontId="74" fillId="9" borderId="20" xfId="0" applyFont="1" applyFill="1" applyBorder="1" applyAlignment="1">
      <alignment horizontal="center" vertical="center"/>
    </xf>
    <xf numFmtId="0" fontId="74" fillId="9" borderId="32" xfId="0" applyFont="1" applyFill="1" applyBorder="1" applyAlignment="1">
      <alignment horizontal="left" vertical="center"/>
    </xf>
    <xf numFmtId="0" fontId="74" fillId="9" borderId="23" xfId="0" applyFont="1" applyFill="1" applyBorder="1" applyAlignment="1">
      <alignment horizontal="left" vertical="center"/>
    </xf>
    <xf numFmtId="0" fontId="74" fillId="9" borderId="33" xfId="0" applyFont="1" applyFill="1" applyBorder="1" applyAlignment="1">
      <alignment horizontal="left" vertical="center"/>
    </xf>
    <xf numFmtId="49" fontId="74" fillId="9" borderId="18" xfId="0" applyNumberFormat="1" applyFont="1" applyFill="1" applyBorder="1" applyAlignment="1">
      <alignment horizontal="left" vertical="center"/>
    </xf>
    <xf numFmtId="49" fontId="74" fillId="9" borderId="19" xfId="0" applyNumberFormat="1" applyFont="1" applyFill="1" applyBorder="1" applyAlignment="1">
      <alignment horizontal="left" vertical="center"/>
    </xf>
    <xf numFmtId="49" fontId="74" fillId="9" borderId="20" xfId="0" applyNumberFormat="1" applyFont="1" applyFill="1" applyBorder="1" applyAlignment="1">
      <alignment horizontal="left" vertical="center"/>
    </xf>
    <xf numFmtId="56" fontId="122" fillId="9" borderId="13" xfId="0" applyNumberFormat="1" applyFont="1" applyFill="1" applyBorder="1" applyAlignment="1">
      <alignment horizontal="center" vertical="center"/>
    </xf>
    <xf numFmtId="56" fontId="122" fillId="9" borderId="4" xfId="0" applyNumberFormat="1" applyFont="1" applyFill="1" applyBorder="1" applyAlignment="1">
      <alignment horizontal="center" vertical="center"/>
    </xf>
    <xf numFmtId="0" fontId="131" fillId="0" borderId="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150" fillId="9" borderId="0" xfId="0" applyFont="1" applyFill="1" applyAlignment="1">
      <alignment horizontal="left"/>
    </xf>
    <xf numFmtId="0" fontId="150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50" fillId="9" borderId="0" xfId="0" applyFont="1" applyFill="1" applyAlignment="1">
      <alignment horizontal="center"/>
    </xf>
    <xf numFmtId="0" fontId="249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0" fontId="48" fillId="19" borderId="7" xfId="0" applyFont="1" applyFill="1" applyBorder="1" applyAlignment="1">
      <alignment horizontal="center" vertical="center"/>
    </xf>
    <xf numFmtId="0" fontId="48" fillId="19" borderId="4" xfId="0" applyFont="1" applyFill="1" applyBorder="1" applyAlignment="1">
      <alignment horizontal="center" vertical="center"/>
    </xf>
    <xf numFmtId="0" fontId="12" fillId="19" borderId="59" xfId="0" applyFont="1" applyFill="1" applyBorder="1" applyAlignment="1">
      <alignment horizontal="center" vertical="center" textRotation="255"/>
    </xf>
    <xf numFmtId="0" fontId="12" fillId="19" borderId="32" xfId="0" applyFont="1" applyFill="1" applyBorder="1" applyAlignment="1">
      <alignment horizontal="center" vertical="center" textRotation="255"/>
    </xf>
    <xf numFmtId="0" fontId="12" fillId="19" borderId="34" xfId="0" applyFont="1" applyFill="1" applyBorder="1" applyAlignment="1">
      <alignment horizontal="center" vertical="center" textRotation="255"/>
    </xf>
    <xf numFmtId="0" fontId="12" fillId="30" borderId="71" xfId="0" applyFont="1" applyFill="1" applyBorder="1" applyAlignment="1">
      <alignment horizontal="center" vertical="center"/>
    </xf>
    <xf numFmtId="0" fontId="12" fillId="30" borderId="2" xfId="0" applyFont="1" applyFill="1" applyBorder="1" applyAlignment="1">
      <alignment horizontal="center" vertical="center"/>
    </xf>
    <xf numFmtId="0" fontId="12" fillId="30" borderId="14" xfId="0" applyFont="1" applyFill="1" applyBorder="1" applyAlignment="1">
      <alignment horizontal="center" vertical="center"/>
    </xf>
    <xf numFmtId="0" fontId="12" fillId="8" borderId="73" xfId="0" applyFont="1" applyFill="1" applyBorder="1" applyAlignment="1">
      <alignment horizontal="center" vertical="center"/>
    </xf>
    <xf numFmtId="0" fontId="12" fillId="8" borderId="83" xfId="0" applyFont="1" applyFill="1" applyBorder="1" applyAlignment="1">
      <alignment horizontal="center" vertical="center"/>
    </xf>
    <xf numFmtId="0" fontId="12" fillId="8" borderId="39" xfId="0" applyFont="1" applyFill="1" applyBorder="1" applyAlignment="1">
      <alignment horizontal="center" vertical="center"/>
    </xf>
    <xf numFmtId="0" fontId="77" fillId="36" borderId="7" xfId="0" applyFont="1" applyFill="1" applyBorder="1" applyAlignment="1">
      <alignment horizontal="center" vertical="center"/>
    </xf>
    <xf numFmtId="0" fontId="77" fillId="36" borderId="13" xfId="0" applyFont="1" applyFill="1" applyBorder="1" applyAlignment="1">
      <alignment horizontal="center" vertical="center"/>
    </xf>
    <xf numFmtId="0" fontId="77" fillId="36" borderId="21" xfId="0" applyFont="1" applyFill="1" applyBorder="1" applyAlignment="1">
      <alignment horizontal="center" vertical="center"/>
    </xf>
    <xf numFmtId="0" fontId="23" fillId="33" borderId="0" xfId="0" applyFont="1" applyFill="1" applyAlignment="1">
      <alignment horizontal="center" vertical="center"/>
    </xf>
  </cellXfs>
  <cellStyles count="3">
    <cellStyle name="標準" xfId="0" builtinId="0"/>
    <cellStyle name="標準_Ｈ１1県高校総体（水北地区）申込みvol2" xfId="1" xr:uid="{00000000-0005-0000-0000-000001000000}"/>
    <cellStyle name="標準_東新申込" xfId="2" xr:uid="{00000000-0005-0000-0000-000002000000}"/>
  </cellStyles>
  <dxfs count="0"/>
  <tableStyles count="0" defaultTableStyle="TableStyleMedium9" defaultPivotStyle="PivotStyleLight16"/>
  <colors>
    <mruColors>
      <color rgb="FFF3D9F1"/>
      <color rgb="FFCCFF99"/>
      <color rgb="FF99FFCC"/>
      <color rgb="FFCCFFFF"/>
      <color rgb="FFE1FFFF"/>
      <color rgb="FFFFE0A3"/>
      <color rgb="FFF9EBF9"/>
      <color rgb="FF0000FF"/>
      <color rgb="FF7DFF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0476;&#36984;&#25163;&#27177;/&#23721;&#25163;&#30476;&#36984;&#25163;&#27177;&#30003;&#12375;&#36796;&#12415;&#12471;&#12540;&#12488;/H30&#23721;&#25163;&#30476;&#38520;&#19978;&#36984;&#25163;&#27177;&#30003;&#12375;&#36796;&#12415;&#12471;&#12540;&#12488;&#65288;&#20013;&#23398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8520;&#21332;&#30331;&#37682;&#32773;/H30&#23721;&#25163;&#30476;&#38520;&#19978;&#36984;&#25163;&#27177;&#30003;&#12375;&#36796;&#12415;&#12471;&#12540;&#12488;&#65288;&#39640;&#26657;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&#21407;&#26412;/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女子リレ-入力"/>
      <sheetName val="女子リレーﾃﾞｰﾀ(mat)"/>
      <sheetName val="男子リレーﾃﾞｰﾀ(mat)"/>
      <sheetName val="syozoku・MAT"/>
      <sheetName val="申し込み確認書"/>
      <sheetName val="高校競技者"/>
      <sheetName val="所属・種目コード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zoomScale="70" zoomScaleNormal="70" workbookViewId="0">
      <selection activeCell="P7" sqref="P7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37" customWidth="1"/>
  </cols>
  <sheetData>
    <row r="2" spans="1:19" ht="34.950000000000003" customHeight="1">
      <c r="B2" s="1019" t="s">
        <v>8801</v>
      </c>
      <c r="C2" s="1019"/>
      <c r="D2" s="1019"/>
      <c r="E2" s="1020" t="s">
        <v>8802</v>
      </c>
      <c r="F2" s="1020"/>
    </row>
    <row r="4" spans="1:19" ht="25.8">
      <c r="C4" s="353" t="s">
        <v>8791</v>
      </c>
      <c r="D4" s="353"/>
      <c r="E4" s="353"/>
      <c r="F4" s="353"/>
      <c r="G4" s="353"/>
      <c r="H4" s="354"/>
      <c r="I4" s="354"/>
      <c r="J4" s="354"/>
      <c r="K4" s="354"/>
      <c r="L4" s="354"/>
    </row>
    <row r="5" spans="1:19" ht="21">
      <c r="A5" s="355"/>
      <c r="B5" s="355"/>
      <c r="D5" s="355"/>
      <c r="E5" s="355"/>
      <c r="F5" s="355"/>
      <c r="G5" s="355"/>
    </row>
    <row r="6" spans="1:19" ht="31.2" customHeight="1">
      <c r="C6" s="1031" t="s">
        <v>8806</v>
      </c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</row>
    <row r="7" spans="1:19" ht="22.95" customHeight="1"/>
    <row r="9" spans="1:19" ht="23.4">
      <c r="C9" s="356" t="s">
        <v>8792</v>
      </c>
      <c r="D9" s="1032" t="s">
        <v>8793</v>
      </c>
      <c r="E9" s="1033"/>
      <c r="F9" s="1033"/>
      <c r="G9" s="1034"/>
      <c r="H9" s="357"/>
      <c r="I9" s="357"/>
      <c r="J9" s="358"/>
      <c r="K9" s="358"/>
      <c r="L9" s="358"/>
    </row>
    <row r="10" spans="1:19" ht="23.4">
      <c r="J10" s="356" t="s">
        <v>8794</v>
      </c>
      <c r="K10" s="1035" t="s">
        <v>8795</v>
      </c>
      <c r="L10" s="1036"/>
      <c r="M10" s="1036"/>
      <c r="N10" s="1037"/>
      <c r="O10" s="1038" t="s">
        <v>8796</v>
      </c>
      <c r="P10" s="1039"/>
      <c r="Q10" s="361" t="s">
        <v>8797</v>
      </c>
      <c r="R10" s="1040" t="s">
        <v>8798</v>
      </c>
      <c r="S10" s="1041"/>
    </row>
    <row r="17" spans="18:22" ht="15" thickBot="1"/>
    <row r="18" spans="18:22" ht="17.399999999999999" customHeight="1">
      <c r="R18" s="1025" t="s">
        <v>8799</v>
      </c>
      <c r="S18" s="1026"/>
      <c r="T18" s="1027"/>
    </row>
    <row r="19" spans="18:22" ht="17.399999999999999" customHeight="1" thickBot="1">
      <c r="R19" s="1028"/>
      <c r="S19" s="1029"/>
      <c r="T19" s="1030"/>
    </row>
    <row r="20" spans="18:22" ht="9" customHeight="1"/>
    <row r="21" spans="18:22" ht="26.4" customHeight="1">
      <c r="S21" s="360" t="s">
        <v>8805</v>
      </c>
    </row>
    <row r="22" spans="18:22" ht="19.2">
      <c r="R22" s="1021" t="s">
        <v>8803</v>
      </c>
      <c r="S22" s="1022"/>
      <c r="T22" s="1023" t="s">
        <v>8804</v>
      </c>
      <c r="U22" s="1024"/>
      <c r="V22" s="1024"/>
    </row>
  </sheetData>
  <sheetProtection algorithmName="SHA-512" hashValue="udYje7MQQ/ubqhNeQR1+fKEzrpF9rGMkQfQB869p3x0o9yU/t2WBlw3ydX4Vk1jSqEwjFsge5SQaHhSpbJAFwg==" saltValue="fCqVo/TTTH9QL3FXjXQRvA==" spinCount="100000" sheet="1" objects="1" scenarios="1"/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70"/>
  <sheetViews>
    <sheetView view="pageBreakPreview" zoomScaleNormal="100" zoomScaleSheetLayoutView="100" workbookViewId="0">
      <selection activeCell="D9" sqref="D9"/>
    </sheetView>
  </sheetViews>
  <sheetFormatPr defaultRowHeight="14.4"/>
  <cols>
    <col min="2" max="2" width="4.5" customWidth="1"/>
    <col min="5" max="5" width="13.69921875" customWidth="1"/>
    <col min="6" max="6" width="10.3984375" customWidth="1"/>
    <col min="14" max="14" width="3.8984375" customWidth="1"/>
    <col min="15" max="15" width="8.796875" hidden="1" customWidth="1"/>
    <col min="16" max="21" width="8.796875" style="27" hidden="1" customWidth="1"/>
    <col min="22" max="23" width="0" hidden="1" customWidth="1"/>
    <col min="24" max="24" width="6.09765625" style="27" hidden="1" customWidth="1"/>
    <col min="25" max="25" width="7.8984375" style="27" hidden="1" customWidth="1"/>
    <col min="26" max="26" width="0" style="27" hidden="1" customWidth="1"/>
  </cols>
  <sheetData>
    <row r="1" spans="1:38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606"/>
      <c r="Q1" s="606"/>
      <c r="R1" s="606"/>
      <c r="S1" s="606"/>
      <c r="T1" s="606"/>
      <c r="U1" s="606"/>
      <c r="V1" s="214"/>
      <c r="W1" s="214"/>
      <c r="X1" s="606"/>
      <c r="Y1" s="606"/>
      <c r="Z1" s="606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</row>
    <row r="2" spans="1:38" ht="15" thickBo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606"/>
      <c r="Q2" s="606"/>
      <c r="R2" s="606"/>
      <c r="S2" s="606"/>
      <c r="T2" s="606"/>
      <c r="U2" s="606"/>
      <c r="V2" s="214"/>
      <c r="W2" s="214"/>
      <c r="X2" s="606"/>
      <c r="Y2" s="606"/>
      <c r="Z2" s="606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</row>
    <row r="3" spans="1:38" ht="24" thickBot="1">
      <c r="A3" s="214"/>
      <c r="B3" s="214"/>
      <c r="C3" s="214"/>
      <c r="D3" s="214"/>
      <c r="E3" s="1305" t="s">
        <v>9123</v>
      </c>
      <c r="F3" s="1306"/>
      <c r="G3" s="1306"/>
      <c r="H3" s="1306"/>
      <c r="I3" s="1307"/>
      <c r="J3" s="214"/>
      <c r="K3" s="214"/>
      <c r="L3" s="1297" t="str">
        <f>'女子リレ-入力'!G15</f>
        <v/>
      </c>
      <c r="M3" s="1297"/>
      <c r="N3" s="214"/>
      <c r="O3" s="214"/>
      <c r="P3" s="606"/>
      <c r="Q3" s="606"/>
      <c r="R3" s="606"/>
      <c r="S3" s="606"/>
      <c r="T3" s="606"/>
      <c r="U3" s="606"/>
      <c r="V3" s="214"/>
      <c r="W3" s="214"/>
      <c r="X3" s="606"/>
      <c r="Y3" s="606"/>
      <c r="Z3" s="606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</row>
    <row r="4" spans="1:38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606"/>
      <c r="Q4" s="606"/>
      <c r="R4" s="606"/>
      <c r="S4" s="606"/>
      <c r="T4" s="606"/>
      <c r="U4" s="606"/>
      <c r="V4" s="214"/>
      <c r="W4" s="214"/>
      <c r="X4" s="606"/>
      <c r="Y4" s="606"/>
      <c r="Z4" s="606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</row>
    <row r="5" spans="1:38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606"/>
      <c r="Q5" s="606"/>
      <c r="R5" s="606"/>
      <c r="S5" s="606"/>
      <c r="T5" s="606"/>
      <c r="U5" s="606"/>
      <c r="V5" s="214"/>
      <c r="W5" s="214"/>
      <c r="X5" s="606"/>
      <c r="Y5" s="606"/>
      <c r="Z5" s="606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</row>
    <row r="6" spans="1:38" ht="16.2">
      <c r="A6" s="214"/>
      <c r="B6" s="214"/>
      <c r="C6" s="1308" t="s">
        <v>8973</v>
      </c>
      <c r="D6" s="1308"/>
      <c r="E6" s="1308"/>
      <c r="F6" s="1308"/>
      <c r="G6" s="1308"/>
      <c r="H6" s="1308"/>
      <c r="I6" s="1308"/>
      <c r="J6" s="1308"/>
      <c r="K6" s="1308"/>
      <c r="L6" s="1308"/>
      <c r="M6" s="1308"/>
      <c r="N6" s="214"/>
      <c r="O6" s="214"/>
      <c r="P6" s="606"/>
      <c r="Q6" s="606"/>
      <c r="R6" s="606"/>
      <c r="S6" s="606"/>
      <c r="T6" s="606"/>
      <c r="U6" s="606"/>
      <c r="V6" s="214"/>
      <c r="W6" s="214"/>
      <c r="X6" s="606"/>
      <c r="Y6" s="606"/>
      <c r="Z6" s="606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</row>
    <row r="7" spans="1:38" ht="16.2">
      <c r="A7" s="214"/>
      <c r="B7" s="214"/>
      <c r="C7" s="1301" t="s">
        <v>8969</v>
      </c>
      <c r="D7" s="1301"/>
      <c r="E7" s="46"/>
      <c r="F7" s="46"/>
      <c r="G7" s="46"/>
      <c r="H7" s="46"/>
      <c r="I7" s="46"/>
      <c r="J7" s="46"/>
      <c r="K7" s="46"/>
      <c r="L7" s="46"/>
      <c r="M7" s="46"/>
      <c r="N7" s="214"/>
      <c r="O7" s="214"/>
      <c r="P7" s="606"/>
      <c r="Q7" s="606"/>
      <c r="R7" s="606"/>
      <c r="S7" s="606"/>
      <c r="T7" s="606"/>
      <c r="U7" s="606"/>
      <c r="V7" s="214"/>
      <c r="W7" s="214"/>
      <c r="X7" s="606"/>
      <c r="Y7" s="606"/>
      <c r="Z7" s="606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</row>
    <row r="8" spans="1:38" ht="16.2">
      <c r="A8" s="214"/>
      <c r="B8" s="214"/>
      <c r="C8" s="46"/>
      <c r="D8" s="604" t="s">
        <v>8958</v>
      </c>
      <c r="E8" s="604" t="s">
        <v>8959</v>
      </c>
      <c r="F8" s="604" t="s">
        <v>8960</v>
      </c>
      <c r="G8" s="604" t="s">
        <v>8961</v>
      </c>
      <c r="H8" s="604" t="s">
        <v>8962</v>
      </c>
      <c r="I8" s="604" t="s">
        <v>8963</v>
      </c>
      <c r="J8" s="604" t="s">
        <v>8964</v>
      </c>
      <c r="K8" s="604" t="s">
        <v>8965</v>
      </c>
      <c r="L8" s="604" t="s">
        <v>8966</v>
      </c>
      <c r="M8" s="604" t="s">
        <v>8967</v>
      </c>
      <c r="N8" s="606"/>
      <c r="O8" s="1298" t="s">
        <v>8973</v>
      </c>
      <c r="P8" s="1298"/>
      <c r="Q8" s="1299" t="s">
        <v>8969</v>
      </c>
      <c r="R8" s="1299"/>
      <c r="S8" s="606"/>
      <c r="T8" s="606"/>
      <c r="U8" s="606"/>
      <c r="V8" s="214"/>
      <c r="W8" s="214"/>
      <c r="X8" s="606"/>
      <c r="Y8" s="606"/>
      <c r="Z8" s="606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</row>
    <row r="9" spans="1:38">
      <c r="A9" s="214"/>
      <c r="B9" s="214"/>
      <c r="D9" t="str">
        <f>'女子リレ-入力'!I15</f>
        <v/>
      </c>
      <c r="E9">
        <f>'女子リレ-入力'!H15</f>
        <v>0</v>
      </c>
      <c r="G9" t="str">
        <f>Q11</f>
        <v>0000</v>
      </c>
      <c r="H9" s="23" t="str">
        <f>CONCATENATE(P10,O10)</f>
        <v>0*</v>
      </c>
      <c r="I9" s="23" t="str">
        <f>CONCATENATE(Q10,O10)</f>
        <v>0*</v>
      </c>
      <c r="J9" s="23" t="str">
        <f>CONCATENATE(R10,O10)</f>
        <v>0*</v>
      </c>
      <c r="K9" s="23" t="str">
        <f>CONCATENATE(S10,O10)</f>
        <v>0*</v>
      </c>
      <c r="L9" s="23" t="str">
        <f>CONCATENATE(T10,O10)</f>
        <v>0*</v>
      </c>
      <c r="M9" s="23" t="str">
        <f>CONCATENATE(U10,O10)</f>
        <v>0*</v>
      </c>
      <c r="N9" s="606"/>
      <c r="O9" s="606"/>
      <c r="P9" s="606"/>
      <c r="Q9" s="606"/>
      <c r="R9" s="606"/>
      <c r="S9" s="606"/>
      <c r="T9" s="606"/>
      <c r="U9" s="606"/>
      <c r="V9" s="214"/>
      <c r="W9" s="214"/>
      <c r="X9" s="606"/>
      <c r="Y9" s="606"/>
      <c r="Z9" s="606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</row>
    <row r="10" spans="1:38">
      <c r="A10" s="214"/>
      <c r="B10" s="214"/>
      <c r="N10" s="606"/>
      <c r="O10" s="607" t="s">
        <v>8968</v>
      </c>
      <c r="P10" s="608">
        <f>'女子リレ-入力'!E15</f>
        <v>0</v>
      </c>
      <c r="Q10" s="608">
        <f>'女子リレ-入力'!E16</f>
        <v>0</v>
      </c>
      <c r="R10" s="608">
        <f>'女子リレ-入力'!E17</f>
        <v>0</v>
      </c>
      <c r="S10" s="608">
        <f>'女子リレ-入力'!E18</f>
        <v>0</v>
      </c>
      <c r="T10" s="608">
        <f>'女子リレ-入力'!E19</f>
        <v>0</v>
      </c>
      <c r="U10" s="608">
        <f>'女子リレ-入力'!E20</f>
        <v>0</v>
      </c>
      <c r="V10" s="214"/>
      <c r="W10" s="214"/>
      <c r="X10" s="608" t="s">
        <v>8877</v>
      </c>
      <c r="Y10" s="608" t="str">
        <f>'女子リレ-入力'!I15</f>
        <v/>
      </c>
      <c r="Z10" s="609" t="str">
        <f>CONCATENATE(X10,Y10)</f>
        <v>03</v>
      </c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</row>
    <row r="11" spans="1:38" ht="16.2">
      <c r="A11" s="214"/>
      <c r="B11" s="214"/>
      <c r="C11" s="1302" t="s">
        <v>8970</v>
      </c>
      <c r="D11" s="1302"/>
      <c r="N11" s="214"/>
      <c r="O11" s="608" t="s">
        <v>8989</v>
      </c>
      <c r="P11" s="608">
        <f>'女子リレ-入力'!I12</f>
        <v>0</v>
      </c>
      <c r="Q11" s="610" t="str">
        <f>CONCATENATE(O11,P11)</f>
        <v>0000</v>
      </c>
      <c r="R11" s="608"/>
      <c r="S11" s="608"/>
      <c r="T11" s="608"/>
      <c r="U11" s="608"/>
      <c r="V11" s="214"/>
      <c r="W11" s="214"/>
      <c r="X11" s="608"/>
      <c r="Y11" s="608"/>
      <c r="Z11" s="608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</row>
    <row r="12" spans="1:38">
      <c r="A12" s="214"/>
      <c r="B12" s="214"/>
      <c r="C12" s="584"/>
      <c r="D12" s="605" t="s">
        <v>8958</v>
      </c>
      <c r="E12" s="605" t="s">
        <v>8959</v>
      </c>
      <c r="F12" s="605" t="s">
        <v>8960</v>
      </c>
      <c r="G12" s="605" t="s">
        <v>8961</v>
      </c>
      <c r="H12" s="605" t="s">
        <v>8962</v>
      </c>
      <c r="I12" s="605" t="s">
        <v>8963</v>
      </c>
      <c r="J12" s="605" t="s">
        <v>8964</v>
      </c>
      <c r="K12" s="605" t="s">
        <v>8965</v>
      </c>
      <c r="L12" s="605" t="s">
        <v>8966</v>
      </c>
      <c r="M12" s="605" t="s">
        <v>8967</v>
      </c>
      <c r="N12" s="214"/>
      <c r="O12" s="214"/>
      <c r="P12" s="606"/>
      <c r="Q12" s="606"/>
      <c r="R12" s="606"/>
      <c r="S12" s="606"/>
      <c r="T12" s="606"/>
      <c r="U12" s="606"/>
      <c r="V12" s="214"/>
      <c r="W12" s="214"/>
      <c r="X12" s="606"/>
      <c r="Y12" s="606"/>
      <c r="Z12" s="606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</row>
    <row r="13" spans="1:38" ht="16.2">
      <c r="A13" s="214"/>
      <c r="B13" s="214"/>
      <c r="D13" t="str">
        <f>'女子リレ-入力'!I48</f>
        <v/>
      </c>
      <c r="E13">
        <f>'女子リレ-入力'!H48</f>
        <v>0</v>
      </c>
      <c r="G13" t="str">
        <f>Q16</f>
        <v>0000</v>
      </c>
      <c r="H13" s="23" t="str">
        <f>CONCATENATE(P15,O15)</f>
        <v>0*</v>
      </c>
      <c r="I13" s="23" t="str">
        <f>CONCATENATE(Q15,O15)</f>
        <v>0*</v>
      </c>
      <c r="J13" s="23" t="str">
        <f>CONCATENATE(R15,O15)</f>
        <v>0*</v>
      </c>
      <c r="K13" s="23" t="str">
        <f>CONCATENATE(S15,O15)</f>
        <v>0*</v>
      </c>
      <c r="L13" s="23" t="str">
        <f>CONCATENATE(T15,O15)</f>
        <v>0*</v>
      </c>
      <c r="M13" s="23" t="str">
        <f>CONCATENATE(U15,O15)</f>
        <v>0*</v>
      </c>
      <c r="N13" s="214"/>
      <c r="O13" s="1298" t="s">
        <v>8973</v>
      </c>
      <c r="P13" s="1298"/>
      <c r="Q13" s="1299" t="s">
        <v>8970</v>
      </c>
      <c r="R13" s="1299"/>
      <c r="S13" s="606"/>
      <c r="T13" s="606"/>
      <c r="U13" s="606"/>
      <c r="V13" s="214"/>
      <c r="W13" s="214"/>
      <c r="X13" s="606"/>
      <c r="Y13" s="606"/>
      <c r="Z13" s="606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</row>
    <row r="14" spans="1:38">
      <c r="A14" s="214"/>
      <c r="B14" s="214"/>
      <c r="N14" s="214"/>
      <c r="O14" s="214"/>
      <c r="P14" s="606"/>
      <c r="Q14" s="606"/>
      <c r="R14" s="606"/>
      <c r="S14" s="606"/>
      <c r="T14" s="606"/>
      <c r="U14" s="606"/>
      <c r="V14" s="214"/>
      <c r="W14" s="214"/>
      <c r="X14" s="606"/>
      <c r="Y14" s="606"/>
      <c r="Z14" s="606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</row>
    <row r="15" spans="1:38">
      <c r="A15" s="214"/>
      <c r="B15" s="214"/>
      <c r="N15" s="214"/>
      <c r="O15" s="607" t="s">
        <v>8968</v>
      </c>
      <c r="P15" s="608">
        <f>'女子リレ-入力'!E48</f>
        <v>0</v>
      </c>
      <c r="Q15" s="608">
        <f>'女子リレ-入力'!E49</f>
        <v>0</v>
      </c>
      <c r="R15" s="608">
        <f>'女子リレ-入力'!E50</f>
        <v>0</v>
      </c>
      <c r="S15" s="608">
        <f>'女子リレ-入力'!E51</f>
        <v>0</v>
      </c>
      <c r="T15" s="608">
        <f>'女子リレ-入力'!E52</f>
        <v>0</v>
      </c>
      <c r="U15" s="608">
        <f>'女子リレ-入力'!E53</f>
        <v>0</v>
      </c>
      <c r="V15" s="214"/>
      <c r="W15" s="214"/>
      <c r="X15" s="608" t="s">
        <v>8877</v>
      </c>
      <c r="Y15" s="608" t="str">
        <f>'女子リレ-入力'!I48</f>
        <v/>
      </c>
      <c r="Z15" s="609" t="str">
        <f>CONCATENATE(X15,Y15)</f>
        <v>03</v>
      </c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</row>
    <row r="16" spans="1:38" ht="16.2">
      <c r="A16" s="214"/>
      <c r="B16" s="214"/>
      <c r="C16" s="1298" t="s">
        <v>8974</v>
      </c>
      <c r="D16" s="1298"/>
      <c r="E16" s="1298"/>
      <c r="F16" s="1298"/>
      <c r="G16" s="1298"/>
      <c r="H16" s="1298"/>
      <c r="I16" s="1298"/>
      <c r="J16" s="1298"/>
      <c r="K16" s="1298"/>
      <c r="L16" s="1298"/>
      <c r="M16" s="1298"/>
      <c r="N16" s="214"/>
      <c r="O16" s="608" t="s">
        <v>8989</v>
      </c>
      <c r="P16" s="608">
        <f>'女子リレ-入力'!I44</f>
        <v>0</v>
      </c>
      <c r="Q16" s="610" t="str">
        <f>CONCATENATE(O16,P16)</f>
        <v>0000</v>
      </c>
      <c r="R16" s="608"/>
      <c r="S16" s="608"/>
      <c r="T16" s="608"/>
      <c r="U16" s="608"/>
      <c r="V16" s="214"/>
      <c r="W16" s="214"/>
      <c r="X16" s="608"/>
      <c r="Y16" s="608"/>
      <c r="Z16" s="608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</row>
    <row r="17" spans="1:38" ht="16.2">
      <c r="A17" s="214"/>
      <c r="B17" s="214"/>
      <c r="C17" s="1301" t="s">
        <v>8969</v>
      </c>
      <c r="D17" s="1301"/>
      <c r="E17" s="46"/>
      <c r="F17" s="46"/>
      <c r="G17" s="46"/>
      <c r="H17" s="46"/>
      <c r="I17" s="46"/>
      <c r="J17" s="46"/>
      <c r="K17" s="46"/>
      <c r="L17" s="46"/>
      <c r="M17" s="46"/>
      <c r="N17" s="214"/>
      <c r="O17" s="214"/>
      <c r="P17" s="606"/>
      <c r="Q17" s="606"/>
      <c r="R17" s="606"/>
      <c r="S17" s="606"/>
      <c r="T17" s="606"/>
      <c r="U17" s="606"/>
      <c r="V17" s="214"/>
      <c r="W17" s="214"/>
      <c r="X17" s="606"/>
      <c r="Y17" s="606"/>
      <c r="Z17" s="606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</row>
    <row r="18" spans="1:38">
      <c r="A18" s="214"/>
      <c r="B18" s="214"/>
      <c r="C18" s="46"/>
      <c r="D18" s="604" t="s">
        <v>8958</v>
      </c>
      <c r="E18" s="604" t="s">
        <v>8959</v>
      </c>
      <c r="F18" s="604" t="s">
        <v>8960</v>
      </c>
      <c r="G18" s="604" t="s">
        <v>8961</v>
      </c>
      <c r="H18" s="604" t="s">
        <v>8962</v>
      </c>
      <c r="I18" s="604" t="s">
        <v>8963</v>
      </c>
      <c r="J18" s="604" t="s">
        <v>8964</v>
      </c>
      <c r="K18" s="604" t="s">
        <v>8965</v>
      </c>
      <c r="L18" s="604" t="s">
        <v>8966</v>
      </c>
      <c r="M18" s="604" t="s">
        <v>8967</v>
      </c>
      <c r="N18" s="214"/>
      <c r="O18" s="214"/>
      <c r="P18" s="606"/>
      <c r="Q18" s="606"/>
      <c r="R18" s="606"/>
      <c r="S18" s="606"/>
      <c r="T18" s="606"/>
      <c r="U18" s="606"/>
      <c r="V18" s="214"/>
      <c r="W18" s="214"/>
      <c r="X18" s="606"/>
      <c r="Y18" s="606"/>
      <c r="Z18" s="606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</row>
    <row r="19" spans="1:38">
      <c r="A19" s="214"/>
      <c r="B19" s="214"/>
      <c r="D19" t="str">
        <f>'女子リレ-入力'!U15</f>
        <v/>
      </c>
      <c r="E19">
        <f>'女子リレ-入力'!T15</f>
        <v>0</v>
      </c>
      <c r="G19" t="str">
        <f>Q24</f>
        <v>000</v>
      </c>
      <c r="H19" s="23" t="str">
        <f>CONCATENATE(P23,O23)</f>
        <v>0*</v>
      </c>
      <c r="I19" s="23" t="str">
        <f>CONCATENATE(Q23,O23)</f>
        <v>0*</v>
      </c>
      <c r="J19" s="23" t="str">
        <f>CONCATENATE(R23,O23)</f>
        <v>0*</v>
      </c>
      <c r="K19" s="23" t="str">
        <f>CONCATENATE(S23,O23)</f>
        <v>0*</v>
      </c>
      <c r="L19" s="23" t="str">
        <f>CONCATENATE(T23,O23)</f>
        <v>0*</v>
      </c>
      <c r="M19" s="23" t="str">
        <f>CONCATENATE(U23,O23)</f>
        <v>0*</v>
      </c>
      <c r="N19" s="214"/>
      <c r="O19" s="214"/>
      <c r="P19" s="606"/>
      <c r="Q19" s="606"/>
      <c r="R19" s="606"/>
      <c r="S19" s="606"/>
      <c r="T19" s="606"/>
      <c r="U19" s="606"/>
      <c r="V19" s="214"/>
      <c r="W19" s="214"/>
      <c r="X19" s="606"/>
      <c r="Y19" s="606"/>
      <c r="Z19" s="606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</row>
    <row r="20" spans="1:38">
      <c r="A20" s="214"/>
      <c r="B20" s="214"/>
      <c r="N20" s="214"/>
      <c r="O20" s="214"/>
      <c r="P20" s="606"/>
      <c r="Q20" s="606"/>
      <c r="R20" s="606"/>
      <c r="S20" s="606"/>
      <c r="T20" s="606"/>
      <c r="U20" s="606"/>
      <c r="V20" s="214"/>
      <c r="W20" s="214"/>
      <c r="X20" s="606"/>
      <c r="Y20" s="606"/>
      <c r="Z20" s="606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</row>
    <row r="21" spans="1:38" ht="16.2">
      <c r="A21" s="214"/>
      <c r="B21" s="214"/>
      <c r="C21" s="1302" t="s">
        <v>8970</v>
      </c>
      <c r="D21" s="1302"/>
      <c r="E21" s="584"/>
      <c r="F21" s="584"/>
      <c r="G21" s="584"/>
      <c r="H21" s="584"/>
      <c r="I21" s="584"/>
      <c r="J21" s="584"/>
      <c r="K21" s="584"/>
      <c r="L21" s="584"/>
      <c r="M21" s="584"/>
      <c r="N21" s="214"/>
      <c r="O21" s="1298" t="s">
        <v>8974</v>
      </c>
      <c r="P21" s="1298"/>
      <c r="Q21" s="1299" t="s">
        <v>8969</v>
      </c>
      <c r="R21" s="1299"/>
      <c r="S21" s="606"/>
      <c r="T21" s="606"/>
      <c r="U21" s="606"/>
      <c r="V21" s="214"/>
      <c r="W21" s="214"/>
      <c r="X21" s="606"/>
      <c r="Y21" s="606"/>
      <c r="Z21" s="606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</row>
    <row r="22" spans="1:38">
      <c r="A22" s="214"/>
      <c r="B22" s="214"/>
      <c r="C22" s="584"/>
      <c r="D22" s="605" t="s">
        <v>8958</v>
      </c>
      <c r="E22" s="605" t="s">
        <v>8959</v>
      </c>
      <c r="F22" s="605" t="s">
        <v>8960</v>
      </c>
      <c r="G22" s="605" t="s">
        <v>8961</v>
      </c>
      <c r="H22" s="605" t="s">
        <v>8962</v>
      </c>
      <c r="I22" s="605" t="s">
        <v>8963</v>
      </c>
      <c r="J22" s="605" t="s">
        <v>8964</v>
      </c>
      <c r="K22" s="605" t="s">
        <v>8965</v>
      </c>
      <c r="L22" s="605" t="s">
        <v>8966</v>
      </c>
      <c r="M22" s="605" t="s">
        <v>8967</v>
      </c>
      <c r="N22" s="214"/>
      <c r="O22" s="613"/>
      <c r="P22" s="606"/>
      <c r="Q22" s="606"/>
      <c r="R22" s="606"/>
      <c r="S22" s="606"/>
      <c r="T22" s="606"/>
      <c r="U22" s="606"/>
      <c r="V22" s="214"/>
      <c r="W22" s="214"/>
      <c r="X22" s="606"/>
      <c r="Y22" s="606"/>
      <c r="Z22" s="6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</row>
    <row r="23" spans="1:38">
      <c r="A23" s="214"/>
      <c r="B23" s="214"/>
      <c r="D23" t="str">
        <f>'女子リレ-入力'!U48</f>
        <v/>
      </c>
      <c r="E23">
        <f>'女子リレ-入力'!T48</f>
        <v>0</v>
      </c>
      <c r="G23" t="str">
        <f>Q29</f>
        <v>000</v>
      </c>
      <c r="H23" s="23" t="str">
        <f>CONCATENATE(P28,O28)</f>
        <v>0*</v>
      </c>
      <c r="I23" s="23" t="str">
        <f>CONCATENATE(Q28,O28)</f>
        <v>0*</v>
      </c>
      <c r="J23" s="23" t="str">
        <f>CONCATENATE(R28,O28)</f>
        <v>0*</v>
      </c>
      <c r="K23" s="23" t="str">
        <f>CONCATENATE(S28,O28)</f>
        <v>0*</v>
      </c>
      <c r="L23" s="23" t="str">
        <f>CONCATENATE(T28,O28)</f>
        <v>0*</v>
      </c>
      <c r="M23" s="23" t="str">
        <f>CONCATENATE(U28,O28)</f>
        <v>0*</v>
      </c>
      <c r="N23" s="214"/>
      <c r="O23" s="607" t="s">
        <v>8968</v>
      </c>
      <c r="P23" s="608">
        <f>'女子リレ-入力'!Q15</f>
        <v>0</v>
      </c>
      <c r="Q23" s="608">
        <f>'女子リレ-入力'!Q16</f>
        <v>0</v>
      </c>
      <c r="R23" s="608">
        <f>'女子リレ-入力'!Q17</f>
        <v>0</v>
      </c>
      <c r="S23" s="608">
        <f>'女子リレ-入力'!Q18</f>
        <v>0</v>
      </c>
      <c r="T23" s="608">
        <f>'女子リレ-入力'!Q19</f>
        <v>0</v>
      </c>
      <c r="U23" s="608">
        <f>'女子リレ-入力'!Q20</f>
        <v>0</v>
      </c>
      <c r="V23" s="214"/>
      <c r="W23" s="214"/>
      <c r="X23" s="608" t="s">
        <v>8877</v>
      </c>
      <c r="Y23" s="608" t="str">
        <f>'女子リレ-入力'!U15</f>
        <v/>
      </c>
      <c r="Z23" s="609" t="str">
        <f>CONCATENATE(X23,Y23)</f>
        <v>03</v>
      </c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</row>
    <row r="24" spans="1:38">
      <c r="A24" s="214"/>
      <c r="B24" s="214"/>
      <c r="N24" s="214"/>
      <c r="O24" s="608" t="s">
        <v>8990</v>
      </c>
      <c r="P24" s="608">
        <f>'女子リレ-入力'!U12</f>
        <v>0</v>
      </c>
      <c r="Q24" s="610" t="str">
        <f>CONCATENATE(O24,P24)</f>
        <v>000</v>
      </c>
      <c r="R24" s="608"/>
      <c r="S24" s="608"/>
      <c r="T24" s="608"/>
      <c r="U24" s="608"/>
      <c r="V24" s="214"/>
      <c r="W24" s="214"/>
      <c r="X24" s="608"/>
      <c r="Y24" s="608"/>
      <c r="Z24" s="608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</row>
    <row r="25" spans="1:38">
      <c r="A25" s="214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606"/>
      <c r="Q25" s="606"/>
      <c r="R25" s="606"/>
      <c r="S25" s="606"/>
      <c r="T25" s="606"/>
      <c r="U25" s="606"/>
      <c r="V25" s="214"/>
      <c r="W25" s="214"/>
      <c r="X25" s="606"/>
      <c r="Y25" s="606"/>
      <c r="Z25" s="606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</row>
    <row r="26" spans="1:38" ht="16.2">
      <c r="A26" s="214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1298" t="s">
        <v>8974</v>
      </c>
      <c r="P26" s="1298"/>
      <c r="Q26" s="1299" t="s">
        <v>8970</v>
      </c>
      <c r="R26" s="1299"/>
      <c r="S26" s="606"/>
      <c r="T26" s="606"/>
      <c r="U26" s="606"/>
      <c r="V26" s="214"/>
      <c r="W26" s="214"/>
      <c r="X26" s="606"/>
      <c r="Y26" s="606"/>
      <c r="Z26" s="606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</row>
    <row r="27" spans="1:38">
      <c r="A27" s="214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606"/>
      <c r="Q27" s="606"/>
      <c r="R27" s="606"/>
      <c r="S27" s="606"/>
      <c r="T27" s="606"/>
      <c r="U27" s="606"/>
      <c r="V27" s="214"/>
      <c r="W27" s="214"/>
      <c r="X27" s="606"/>
      <c r="Y27" s="606"/>
      <c r="Z27" s="606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</row>
    <row r="28" spans="1:38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607" t="s">
        <v>8968</v>
      </c>
      <c r="P28" s="608">
        <f>'女子リレ-入力'!Q48</f>
        <v>0</v>
      </c>
      <c r="Q28" s="608">
        <f>'女子リレ-入力'!Q49</f>
        <v>0</v>
      </c>
      <c r="R28" s="608">
        <f>'女子リレ-入力'!Q50</f>
        <v>0</v>
      </c>
      <c r="S28" s="608">
        <f>'女子リレ-入力'!Q51</f>
        <v>0</v>
      </c>
      <c r="T28" s="608">
        <f>'女子リレ-入力'!Q52</f>
        <v>0</v>
      </c>
      <c r="U28" s="608">
        <f>'女子リレ-入力'!Q53</f>
        <v>0</v>
      </c>
      <c r="V28" s="214"/>
      <c r="W28" s="214"/>
      <c r="X28" s="608" t="s">
        <v>8877</v>
      </c>
      <c r="Y28" s="608" t="str">
        <f>'女子リレ-入力'!U48</f>
        <v/>
      </c>
      <c r="Z28" s="609" t="str">
        <f>CONCATENATE(X28,Y28)</f>
        <v>03</v>
      </c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</row>
    <row r="29" spans="1:38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608" t="s">
        <v>8990</v>
      </c>
      <c r="P29" s="608">
        <f>'女子リレ-入力'!U44</f>
        <v>0</v>
      </c>
      <c r="Q29" s="610" t="str">
        <f>CONCATENATE(O29,P29)</f>
        <v>000</v>
      </c>
      <c r="R29" s="608"/>
      <c r="S29" s="608"/>
      <c r="T29" s="608"/>
      <c r="U29" s="608"/>
      <c r="V29" s="214"/>
      <c r="W29" s="214"/>
      <c r="X29" s="608"/>
      <c r="Y29" s="608"/>
      <c r="Z29" s="608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</row>
    <row r="30" spans="1:38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606"/>
      <c r="Q30" s="606"/>
      <c r="R30" s="606"/>
      <c r="S30" s="606"/>
      <c r="T30" s="606"/>
      <c r="U30" s="606"/>
      <c r="V30" s="214"/>
      <c r="W30" s="214"/>
      <c r="X30" s="606"/>
      <c r="Y30" s="606"/>
      <c r="Z30" s="606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</row>
    <row r="31" spans="1:38">
      <c r="A31" s="214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606"/>
      <c r="Q31" s="606"/>
      <c r="R31" s="606"/>
      <c r="S31" s="606"/>
      <c r="T31" s="606"/>
      <c r="U31" s="606"/>
      <c r="V31" s="214"/>
      <c r="W31" s="214"/>
      <c r="X31" s="606"/>
      <c r="Y31" s="606"/>
      <c r="Z31" s="606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</row>
    <row r="32" spans="1:38">
      <c r="A32" s="214"/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606"/>
      <c r="Q32" s="606"/>
      <c r="R32" s="606"/>
      <c r="S32" s="606"/>
      <c r="T32" s="606"/>
      <c r="U32" s="606"/>
      <c r="V32" s="214"/>
      <c r="W32" s="214"/>
      <c r="X32" s="606"/>
      <c r="Y32" s="606"/>
      <c r="Z32" s="606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</row>
    <row r="33" spans="1:38">
      <c r="A33" s="214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606"/>
      <c r="Q33" s="606"/>
      <c r="R33" s="606"/>
      <c r="S33" s="606"/>
      <c r="T33" s="606"/>
      <c r="U33" s="606"/>
      <c r="V33" s="214"/>
      <c r="W33" s="214"/>
      <c r="X33" s="606"/>
      <c r="Y33" s="606"/>
      <c r="Z33" s="606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</row>
    <row r="34" spans="1:38">
      <c r="A34" s="214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606" t="s">
        <v>8985</v>
      </c>
      <c r="Q34" s="606"/>
      <c r="R34" s="606"/>
      <c r="S34" s="606"/>
      <c r="T34" s="606"/>
      <c r="U34" s="606"/>
      <c r="V34" s="214"/>
      <c r="W34" s="214"/>
      <c r="X34" s="606"/>
      <c r="Y34" s="606"/>
      <c r="Z34" s="606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</row>
    <row r="35" spans="1:38">
      <c r="A35" s="214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606"/>
      <c r="Q35" s="606"/>
      <c r="R35" s="606"/>
      <c r="S35" s="606"/>
      <c r="T35" s="606"/>
      <c r="U35" s="606"/>
      <c r="V35" s="214"/>
      <c r="W35" s="214"/>
      <c r="X35" s="606"/>
      <c r="Y35" s="606"/>
      <c r="Z35" s="606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</row>
    <row r="36" spans="1:38">
      <c r="A36" s="214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606"/>
      <c r="R36" s="606"/>
      <c r="S36" s="606"/>
      <c r="T36" s="606"/>
      <c r="U36" s="606"/>
      <c r="V36" s="214"/>
      <c r="W36" s="214"/>
      <c r="X36" s="606"/>
      <c r="Y36" s="606"/>
      <c r="Z36" s="606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</row>
    <row r="37" spans="1:38">
      <c r="A37" s="214"/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606"/>
      <c r="R37" s="606"/>
      <c r="S37" s="606"/>
      <c r="T37" s="606"/>
      <c r="U37" s="606"/>
      <c r="V37" s="214"/>
      <c r="W37" s="214"/>
      <c r="X37" s="606"/>
      <c r="Y37" s="606"/>
      <c r="Z37" s="606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</row>
    <row r="38" spans="1:38">
      <c r="A38" s="214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606"/>
      <c r="R38" s="606"/>
      <c r="S38" s="606"/>
      <c r="T38" s="606"/>
      <c r="U38" s="606"/>
      <c r="V38" s="214"/>
      <c r="W38" s="214"/>
      <c r="X38" s="606"/>
      <c r="Y38" s="606"/>
      <c r="Z38" s="606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</row>
    <row r="39" spans="1:38">
      <c r="A39" s="214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606"/>
      <c r="R39" s="606"/>
      <c r="S39" s="606"/>
      <c r="T39" s="606"/>
      <c r="U39" s="606"/>
      <c r="V39" s="214"/>
      <c r="W39" s="214"/>
      <c r="X39" s="606"/>
      <c r="Y39" s="606"/>
      <c r="Z39" s="606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</row>
    <row r="40" spans="1:38">
      <c r="A40" s="214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606"/>
      <c r="R40" s="606"/>
      <c r="S40" s="606"/>
      <c r="T40" s="606"/>
      <c r="U40" s="606"/>
      <c r="V40" s="214"/>
      <c r="W40" s="214"/>
      <c r="X40" s="606"/>
      <c r="Y40" s="606"/>
      <c r="Z40" s="606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</row>
    <row r="41" spans="1:38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606"/>
      <c r="Q41" s="606"/>
      <c r="R41" s="606"/>
      <c r="S41" s="606"/>
      <c r="T41" s="606"/>
      <c r="U41" s="606"/>
      <c r="V41" s="214"/>
      <c r="W41" s="214"/>
      <c r="X41" s="606"/>
      <c r="Y41" s="606"/>
      <c r="Z41" s="606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</row>
    <row r="42" spans="1:38">
      <c r="A42" s="214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606"/>
      <c r="Q42" s="606"/>
      <c r="R42" s="606"/>
      <c r="S42" s="606"/>
      <c r="T42" s="606"/>
      <c r="U42" s="606"/>
      <c r="V42" s="214"/>
      <c r="W42" s="214"/>
      <c r="X42" s="606"/>
      <c r="Y42" s="606"/>
      <c r="Z42" s="606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</row>
    <row r="43" spans="1:38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606"/>
      <c r="Q43" s="606"/>
      <c r="R43" s="606"/>
      <c r="S43" s="606"/>
      <c r="T43" s="606"/>
      <c r="U43" s="606"/>
      <c r="V43" s="214"/>
      <c r="W43" s="214"/>
      <c r="X43" s="606"/>
      <c r="Y43" s="606"/>
      <c r="Z43" s="606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</row>
    <row r="44" spans="1:38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606"/>
      <c r="Q44" s="606"/>
      <c r="R44" s="606"/>
      <c r="S44" s="606"/>
      <c r="T44" s="606"/>
      <c r="U44" s="606"/>
      <c r="V44" s="214"/>
      <c r="W44" s="214"/>
      <c r="X44" s="606"/>
      <c r="Y44" s="606"/>
      <c r="Z44" s="606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</row>
    <row r="45" spans="1:38">
      <c r="A45" s="21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606"/>
      <c r="Q45" s="606"/>
      <c r="R45" s="606"/>
      <c r="S45" s="606"/>
      <c r="T45" s="606"/>
      <c r="U45" s="606"/>
      <c r="V45" s="214"/>
      <c r="W45" s="214"/>
      <c r="X45" s="606"/>
      <c r="Y45" s="606"/>
      <c r="Z45" s="606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</row>
    <row r="46" spans="1:38">
      <c r="A46" s="214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606"/>
      <c r="Q46" s="606"/>
      <c r="R46" s="606"/>
      <c r="S46" s="606"/>
      <c r="T46" s="606"/>
      <c r="U46" s="606"/>
      <c r="V46" s="214"/>
      <c r="W46" s="214"/>
      <c r="X46" s="606"/>
      <c r="Y46" s="606"/>
      <c r="Z46" s="606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</row>
    <row r="47" spans="1:38">
      <c r="A47" s="214"/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606"/>
      <c r="Q47" s="606"/>
      <c r="R47" s="606"/>
      <c r="S47" s="606"/>
      <c r="T47" s="606"/>
      <c r="U47" s="606"/>
      <c r="V47" s="214"/>
      <c r="W47" s="214"/>
      <c r="X47" s="606"/>
      <c r="Y47" s="606"/>
      <c r="Z47" s="606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</row>
    <row r="48" spans="1:38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606"/>
      <c r="Q48" s="606"/>
      <c r="R48" s="606"/>
      <c r="S48" s="606"/>
      <c r="T48" s="606"/>
      <c r="U48" s="606"/>
      <c r="V48" s="214"/>
      <c r="W48" s="214"/>
      <c r="X48" s="606"/>
      <c r="Y48" s="606"/>
      <c r="Z48" s="606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</row>
    <row r="49" spans="1:38">
      <c r="A49" s="214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606"/>
      <c r="Q49" s="606"/>
      <c r="R49" s="606"/>
      <c r="S49" s="606"/>
      <c r="T49" s="606"/>
      <c r="U49" s="606"/>
      <c r="V49" s="214"/>
      <c r="W49" s="214"/>
      <c r="X49" s="606"/>
      <c r="Y49" s="606"/>
      <c r="Z49" s="606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</row>
    <row r="50" spans="1:38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606"/>
      <c r="Q50" s="606"/>
      <c r="R50" s="606"/>
      <c r="S50" s="606"/>
      <c r="T50" s="606"/>
      <c r="U50" s="606"/>
      <c r="V50" s="214"/>
      <c r="W50" s="214"/>
      <c r="X50" s="606"/>
      <c r="Y50" s="606"/>
      <c r="Z50" s="606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</row>
    <row r="51" spans="1:38">
      <c r="A51" s="214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606"/>
      <c r="Q51" s="606"/>
      <c r="R51" s="606"/>
      <c r="S51" s="606"/>
      <c r="T51" s="606"/>
      <c r="U51" s="606"/>
      <c r="V51" s="214"/>
      <c r="W51" s="214"/>
      <c r="X51" s="606"/>
      <c r="Y51" s="606"/>
      <c r="Z51" s="606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</row>
    <row r="52" spans="1:38">
      <c r="A52" s="214"/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606"/>
      <c r="Q52" s="606"/>
      <c r="R52" s="606"/>
      <c r="S52" s="606"/>
      <c r="T52" s="606"/>
      <c r="U52" s="606"/>
      <c r="V52" s="214"/>
      <c r="W52" s="214"/>
      <c r="X52" s="606"/>
      <c r="Y52" s="606"/>
      <c r="Z52" s="606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</row>
    <row r="53" spans="1:38">
      <c r="A53" s="214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606"/>
      <c r="Q53" s="606"/>
      <c r="R53" s="606"/>
      <c r="S53" s="606"/>
      <c r="T53" s="606"/>
      <c r="U53" s="606"/>
      <c r="V53" s="214"/>
      <c r="W53" s="214"/>
      <c r="X53" s="606"/>
      <c r="Y53" s="606"/>
      <c r="Z53" s="606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</row>
    <row r="54" spans="1:38">
      <c r="A54" s="214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606"/>
      <c r="Q54" s="606"/>
      <c r="R54" s="606"/>
      <c r="S54" s="606"/>
      <c r="T54" s="606"/>
      <c r="U54" s="606"/>
      <c r="V54" s="214"/>
      <c r="W54" s="214"/>
      <c r="X54" s="606"/>
      <c r="Y54" s="606"/>
      <c r="Z54" s="606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</row>
    <row r="55" spans="1:38">
      <c r="A55" s="214"/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606"/>
      <c r="Q55" s="606"/>
      <c r="R55" s="606"/>
      <c r="S55" s="606"/>
      <c r="T55" s="606"/>
      <c r="U55" s="606"/>
      <c r="V55" s="214"/>
      <c r="W55" s="214"/>
      <c r="X55" s="606"/>
      <c r="Y55" s="606"/>
      <c r="Z55" s="606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</row>
    <row r="56" spans="1:38">
      <c r="A56" s="214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606"/>
      <c r="Q56" s="606"/>
      <c r="R56" s="606"/>
      <c r="S56" s="606"/>
      <c r="T56" s="606"/>
      <c r="U56" s="606"/>
      <c r="V56" s="214"/>
      <c r="W56" s="214"/>
      <c r="X56" s="606"/>
      <c r="Y56" s="606"/>
      <c r="Z56" s="606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</row>
    <row r="57" spans="1:38">
      <c r="A57" s="214"/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606"/>
      <c r="Q57" s="606"/>
      <c r="R57" s="606"/>
      <c r="S57" s="606"/>
      <c r="T57" s="606"/>
      <c r="U57" s="606"/>
      <c r="V57" s="214"/>
      <c r="W57" s="214"/>
      <c r="X57" s="606"/>
      <c r="Y57" s="606"/>
      <c r="Z57" s="606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</row>
    <row r="58" spans="1:38">
      <c r="A58" s="214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606"/>
      <c r="Q58" s="606"/>
      <c r="R58" s="606"/>
      <c r="S58" s="606"/>
      <c r="T58" s="606"/>
      <c r="U58" s="606"/>
      <c r="V58" s="214"/>
      <c r="W58" s="214"/>
      <c r="X58" s="606"/>
      <c r="Y58" s="606"/>
      <c r="Z58" s="606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</row>
    <row r="59" spans="1:38">
      <c r="A59" s="214"/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606"/>
      <c r="Q59" s="606"/>
      <c r="R59" s="606"/>
      <c r="S59" s="606"/>
      <c r="T59" s="606"/>
      <c r="U59" s="606"/>
      <c r="V59" s="214"/>
      <c r="W59" s="214"/>
      <c r="X59" s="606"/>
      <c r="Y59" s="606"/>
      <c r="Z59" s="606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</row>
    <row r="60" spans="1:38">
      <c r="A60" s="214"/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606"/>
      <c r="Q60" s="606"/>
      <c r="R60" s="606"/>
      <c r="S60" s="606"/>
      <c r="T60" s="606"/>
      <c r="U60" s="606"/>
      <c r="V60" s="214"/>
      <c r="W60" s="214"/>
      <c r="X60" s="606"/>
      <c r="Y60" s="606"/>
      <c r="Z60" s="606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</row>
    <row r="61" spans="1:38">
      <c r="A61" s="214"/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606"/>
      <c r="Q61" s="606"/>
      <c r="R61" s="606"/>
      <c r="S61" s="606"/>
      <c r="T61" s="606"/>
      <c r="U61" s="606"/>
      <c r="V61" s="214"/>
      <c r="W61" s="214"/>
      <c r="X61" s="606"/>
      <c r="Y61" s="606"/>
      <c r="Z61" s="606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</row>
    <row r="62" spans="1:38">
      <c r="A62" s="214"/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606"/>
      <c r="Q62" s="606"/>
      <c r="R62" s="606"/>
      <c r="S62" s="606"/>
      <c r="T62" s="606"/>
      <c r="U62" s="606"/>
      <c r="V62" s="214"/>
      <c r="W62" s="214"/>
      <c r="X62" s="606"/>
      <c r="Y62" s="606"/>
      <c r="Z62" s="606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</row>
    <row r="63" spans="1:38">
      <c r="A63" s="214"/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606"/>
      <c r="Q63" s="606"/>
      <c r="R63" s="606"/>
      <c r="S63" s="606"/>
      <c r="T63" s="606"/>
      <c r="U63" s="606"/>
      <c r="V63" s="214"/>
      <c r="W63" s="214"/>
      <c r="X63" s="606"/>
      <c r="Y63" s="606"/>
      <c r="Z63" s="606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</row>
    <row r="64" spans="1:38">
      <c r="A64" s="214"/>
      <c r="B64" s="214"/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606"/>
      <c r="Q64" s="606"/>
      <c r="R64" s="606"/>
      <c r="S64" s="606"/>
      <c r="T64" s="606"/>
      <c r="U64" s="606"/>
      <c r="V64" s="214"/>
      <c r="W64" s="214"/>
      <c r="X64" s="606"/>
      <c r="Y64" s="606"/>
      <c r="Z64" s="606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</row>
    <row r="65" spans="1:38">
      <c r="A65" s="214"/>
      <c r="B65" s="214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606"/>
      <c r="Q65" s="606"/>
      <c r="R65" s="606"/>
      <c r="S65" s="606"/>
      <c r="T65" s="606"/>
      <c r="U65" s="606"/>
      <c r="V65" s="214"/>
      <c r="W65" s="214"/>
      <c r="X65" s="606"/>
      <c r="Y65" s="606"/>
      <c r="Z65" s="606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</row>
    <row r="66" spans="1:38">
      <c r="A66" s="214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606"/>
      <c r="Q66" s="606"/>
      <c r="R66" s="606"/>
      <c r="S66" s="606"/>
      <c r="T66" s="606"/>
      <c r="U66" s="606"/>
      <c r="V66" s="214"/>
      <c r="W66" s="214"/>
      <c r="X66" s="606"/>
      <c r="Y66" s="606"/>
      <c r="Z66" s="606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</row>
    <row r="67" spans="1:38">
      <c r="A67" s="214"/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606"/>
      <c r="Q67" s="606"/>
      <c r="R67" s="606"/>
      <c r="S67" s="606"/>
      <c r="T67" s="606"/>
      <c r="U67" s="606"/>
      <c r="V67" s="214"/>
      <c r="W67" s="214"/>
      <c r="X67" s="606"/>
      <c r="Y67" s="606"/>
      <c r="Z67" s="606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</row>
    <row r="68" spans="1:38">
      <c r="A68" s="214"/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606"/>
      <c r="Q68" s="606"/>
      <c r="R68" s="606"/>
      <c r="S68" s="606"/>
      <c r="T68" s="606"/>
      <c r="U68" s="606"/>
      <c r="V68" s="214"/>
      <c r="W68" s="214"/>
      <c r="X68" s="606"/>
      <c r="Y68" s="606"/>
      <c r="Z68" s="606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</row>
    <row r="69" spans="1:38">
      <c r="A69" s="214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606"/>
      <c r="Q69" s="606"/>
      <c r="R69" s="606"/>
      <c r="S69" s="606"/>
      <c r="T69" s="606"/>
      <c r="U69" s="606"/>
      <c r="V69" s="214"/>
      <c r="W69" s="214"/>
      <c r="X69" s="606"/>
      <c r="Y69" s="606"/>
      <c r="Z69" s="606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</row>
    <row r="70" spans="1:38">
      <c r="A70" s="214"/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</row>
  </sheetData>
  <sheetProtection algorithmName="SHA-512" hashValue="mHDB2Am26yH2dJg5aLoxCv3Sc2XtRQ4INJre591kBXREmg7KhQWOAcNAulNLEsI+0npj5D34KDclSh6pId7S/g==" saltValue="RimI3jWnhtF2Bo7DuJkc2Q==" spinCount="100000" sheet="1" objects="1" scenarios="1"/>
  <mergeCells count="16">
    <mergeCell ref="C21:D21"/>
    <mergeCell ref="C7:D7"/>
    <mergeCell ref="C11:D11"/>
    <mergeCell ref="C17:D17"/>
    <mergeCell ref="C6:M6"/>
    <mergeCell ref="C16:M16"/>
    <mergeCell ref="O26:P26"/>
    <mergeCell ref="Q21:R21"/>
    <mergeCell ref="Q26:R26"/>
    <mergeCell ref="O13:P13"/>
    <mergeCell ref="Q13:R13"/>
    <mergeCell ref="E3:I3"/>
    <mergeCell ref="L3:M3"/>
    <mergeCell ref="O8:P8"/>
    <mergeCell ref="Q8:R8"/>
    <mergeCell ref="O21:P21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O63"/>
  <sheetViews>
    <sheetView view="pageBreakPreview" topLeftCell="A19" zoomScaleNormal="100" zoomScaleSheetLayoutView="100" workbookViewId="0">
      <selection activeCell="F40" sqref="F40"/>
    </sheetView>
  </sheetViews>
  <sheetFormatPr defaultRowHeight="14.4"/>
  <cols>
    <col min="3" max="3" width="14.5" customWidth="1"/>
    <col min="4" max="4" width="14.69921875" customWidth="1"/>
    <col min="6" max="6" width="15.5" customWidth="1"/>
    <col min="9" max="9" width="9.69921875" customWidth="1"/>
    <col min="10" max="10" width="16.19921875" customWidth="1"/>
    <col min="11" max="11" width="15.09765625" customWidth="1"/>
  </cols>
  <sheetData>
    <row r="1" spans="1:15" ht="15" thickBot="1">
      <c r="G1" s="1311" t="s">
        <v>8734</v>
      </c>
      <c r="H1" s="1312"/>
    </row>
    <row r="2" spans="1:15" ht="16.8" thickBot="1">
      <c r="B2" s="1309" t="s">
        <v>8678</v>
      </c>
      <c r="C2" s="1310"/>
      <c r="G2" s="1313"/>
      <c r="H2" s="1314"/>
      <c r="L2" t="str">
        <f>個人データ入力用!D3</f>
        <v>一般・大学生版</v>
      </c>
    </row>
    <row r="4" spans="1:15">
      <c r="A4" t="s">
        <v>10195</v>
      </c>
      <c r="B4" s="23" t="s">
        <v>400</v>
      </c>
      <c r="C4" s="23" t="s">
        <v>401</v>
      </c>
      <c r="D4" s="23" t="s">
        <v>402</v>
      </c>
      <c r="E4" s="23" t="s">
        <v>403</v>
      </c>
      <c r="F4" s="23" t="s">
        <v>404</v>
      </c>
      <c r="G4" s="36" t="s">
        <v>405</v>
      </c>
      <c r="H4" s="23" t="s">
        <v>406</v>
      </c>
      <c r="I4" s="23" t="s">
        <v>47</v>
      </c>
      <c r="J4" s="23" t="s">
        <v>52</v>
      </c>
      <c r="K4" s="23" t="s">
        <v>407</v>
      </c>
      <c r="L4" s="23" t="s">
        <v>408</v>
      </c>
      <c r="M4" s="23" t="s">
        <v>409</v>
      </c>
      <c r="N4" s="29" t="s">
        <v>410</v>
      </c>
      <c r="O4" s="117"/>
    </row>
    <row r="5" spans="1:15">
      <c r="A5" s="987">
        <f>'男子リレ-入力'!E14</f>
        <v>0</v>
      </c>
      <c r="B5" s="987" t="e">
        <f>1+C5+8200</f>
        <v>#VALUE!</v>
      </c>
      <c r="C5" s="988" t="str">
        <f>'男子リレ-入力'!$I$14</f>
        <v/>
      </c>
      <c r="D5" s="987" t="str">
        <f>'男子リレ-入力'!$G$14</f>
        <v/>
      </c>
      <c r="E5" s="987"/>
      <c r="F5" s="987">
        <f>'男子リレ-入力'!$H$14</f>
        <v>0</v>
      </c>
      <c r="G5" s="989"/>
      <c r="H5" s="987">
        <f>'男子リレ-入力'!D14</f>
        <v>1</v>
      </c>
      <c r="I5" s="986">
        <f>A5+2500</f>
        <v>2500</v>
      </c>
      <c r="J5" s="986" t="str">
        <f>'男子リレ-入力'!F14</f>
        <v/>
      </c>
      <c r="K5" s="987">
        <v>59</v>
      </c>
      <c r="L5" s="1006">
        <f>'男子リレ-入力'!I11</f>
        <v>0</v>
      </c>
      <c r="M5" s="986"/>
      <c r="N5" s="117"/>
      <c r="O5" s="117"/>
    </row>
    <row r="6" spans="1:15">
      <c r="A6" s="987">
        <f>'男子リレ-入力'!E15</f>
        <v>0</v>
      </c>
      <c r="B6" s="987" t="e">
        <f t="shared" ref="B6:B10" si="0">1+C6+8200</f>
        <v>#VALUE!</v>
      </c>
      <c r="C6" s="988" t="str">
        <f>'男子リレ-入力'!$I$14</f>
        <v/>
      </c>
      <c r="D6" s="987" t="str">
        <f>'男子リレ-入力'!$G$14</f>
        <v/>
      </c>
      <c r="E6" s="987"/>
      <c r="F6" s="987">
        <f>'男子リレ-入力'!$H$14</f>
        <v>0</v>
      </c>
      <c r="G6" s="989"/>
      <c r="H6" s="987">
        <f>'男子リレ-入力'!D15</f>
        <v>2</v>
      </c>
      <c r="I6" s="986">
        <f t="shared" ref="I6:I28" si="1">A6+2500</f>
        <v>2500</v>
      </c>
      <c r="J6" s="986" t="str">
        <f>'男子リレ-入力'!F15</f>
        <v/>
      </c>
      <c r="K6" s="987">
        <v>59</v>
      </c>
      <c r="L6" s="986"/>
      <c r="M6" s="986"/>
      <c r="N6" s="117"/>
      <c r="O6" s="117"/>
    </row>
    <row r="7" spans="1:15">
      <c r="A7" s="987">
        <f>'男子リレ-入力'!E16</f>
        <v>0</v>
      </c>
      <c r="B7" s="987" t="e">
        <f t="shared" si="0"/>
        <v>#VALUE!</v>
      </c>
      <c r="C7" s="988" t="str">
        <f>'男子リレ-入力'!$I$14</f>
        <v/>
      </c>
      <c r="D7" s="987" t="str">
        <f>'男子リレ-入力'!$G$14</f>
        <v/>
      </c>
      <c r="E7" s="987"/>
      <c r="F7" s="987">
        <f>'男子リレ-入力'!$H$14</f>
        <v>0</v>
      </c>
      <c r="G7" s="989"/>
      <c r="H7" s="987">
        <f>'男子リレ-入力'!D16</f>
        <v>3</v>
      </c>
      <c r="I7" s="986">
        <f t="shared" si="1"/>
        <v>2500</v>
      </c>
      <c r="J7" s="986" t="str">
        <f>'男子リレ-入力'!F16</f>
        <v/>
      </c>
      <c r="K7" s="987">
        <v>59</v>
      </c>
      <c r="L7" s="986"/>
      <c r="M7" s="986"/>
      <c r="N7" s="117"/>
      <c r="O7" s="117"/>
    </row>
    <row r="8" spans="1:15">
      <c r="A8" s="987">
        <f>'男子リレ-入力'!E17</f>
        <v>0</v>
      </c>
      <c r="B8" s="987" t="e">
        <f t="shared" si="0"/>
        <v>#VALUE!</v>
      </c>
      <c r="C8" s="988" t="str">
        <f>'男子リレ-入力'!$I$14</f>
        <v/>
      </c>
      <c r="D8" s="987" t="str">
        <f>'男子リレ-入力'!$G$14</f>
        <v/>
      </c>
      <c r="E8" s="987"/>
      <c r="F8" s="987">
        <f>'男子リレ-入力'!$H$14</f>
        <v>0</v>
      </c>
      <c r="G8" s="989"/>
      <c r="H8" s="987">
        <f>'男子リレ-入力'!D17</f>
        <v>4</v>
      </c>
      <c r="I8" s="986">
        <f t="shared" si="1"/>
        <v>2500</v>
      </c>
      <c r="J8" s="986" t="str">
        <f>'男子リレ-入力'!F17</f>
        <v/>
      </c>
      <c r="K8" s="987">
        <v>59</v>
      </c>
      <c r="L8" s="986"/>
      <c r="M8" s="986"/>
      <c r="N8" s="117"/>
      <c r="O8" s="117"/>
    </row>
    <row r="9" spans="1:15">
      <c r="A9" s="987">
        <f>'男子リレ-入力'!E18</f>
        <v>0</v>
      </c>
      <c r="B9" s="987" t="e">
        <f t="shared" si="0"/>
        <v>#VALUE!</v>
      </c>
      <c r="C9" s="988" t="str">
        <f>'男子リレ-入力'!$I$14</f>
        <v/>
      </c>
      <c r="D9" s="987" t="str">
        <f>'男子リレ-入力'!$G$14</f>
        <v/>
      </c>
      <c r="E9" s="987"/>
      <c r="F9" s="987">
        <f>'男子リレ-入力'!$H$14</f>
        <v>0</v>
      </c>
      <c r="G9" s="989"/>
      <c r="H9" s="987">
        <f>'男子リレ-入力'!D18</f>
        <v>5</v>
      </c>
      <c r="I9" s="986">
        <f t="shared" si="1"/>
        <v>2500</v>
      </c>
      <c r="J9" s="986" t="str">
        <f>'男子リレ-入力'!F18</f>
        <v/>
      </c>
      <c r="K9" s="987">
        <v>59</v>
      </c>
      <c r="L9" s="986"/>
      <c r="M9" s="986"/>
      <c r="N9" s="117"/>
      <c r="O9" s="117"/>
    </row>
    <row r="10" spans="1:15">
      <c r="A10" s="987">
        <f>'男子リレ-入力'!E19</f>
        <v>0</v>
      </c>
      <c r="B10" s="987" t="e">
        <f t="shared" si="0"/>
        <v>#VALUE!</v>
      </c>
      <c r="C10" s="988" t="str">
        <f>'男子リレ-入力'!$I$14</f>
        <v/>
      </c>
      <c r="D10" s="987" t="str">
        <f>'男子リレ-入力'!$G$14</f>
        <v/>
      </c>
      <c r="E10" s="987"/>
      <c r="F10" s="987">
        <f>'男子リレ-入力'!$H$14</f>
        <v>0</v>
      </c>
      <c r="G10" s="989"/>
      <c r="H10" s="987">
        <f>'男子リレ-入力'!D19</f>
        <v>6</v>
      </c>
      <c r="I10" s="986">
        <f t="shared" si="1"/>
        <v>2500</v>
      </c>
      <c r="J10" s="986" t="str">
        <f>'男子リレ-入力'!F19</f>
        <v/>
      </c>
      <c r="K10" s="987">
        <v>59</v>
      </c>
      <c r="L10" s="986"/>
      <c r="M10" s="986"/>
      <c r="N10" s="117"/>
      <c r="O10" s="117"/>
    </row>
    <row r="11" spans="1:15">
      <c r="A11" s="477">
        <f>'男子リレ-入力'!E24</f>
        <v>0</v>
      </c>
      <c r="B11" s="477" t="e">
        <f>2+C11+8201</f>
        <v>#VALUE!</v>
      </c>
      <c r="C11" s="478" t="str">
        <f>'男子リレ-入力'!$I$24</f>
        <v/>
      </c>
      <c r="D11" s="477" t="str">
        <f>'男子リレ-入力'!$G$24</f>
        <v/>
      </c>
      <c r="E11" s="479"/>
      <c r="F11" s="477">
        <f>'男子リレ-入力'!$H$24</f>
        <v>0</v>
      </c>
      <c r="G11" s="479"/>
      <c r="H11" s="477">
        <f>'男子リレ-入力'!D24</f>
        <v>1</v>
      </c>
      <c r="I11" s="479">
        <f t="shared" si="1"/>
        <v>2500</v>
      </c>
      <c r="J11" s="479" t="str">
        <f>'男子リレ-入力'!F24</f>
        <v/>
      </c>
      <c r="K11" s="477">
        <v>59</v>
      </c>
      <c r="L11" s="1007">
        <f>'男子リレ-入力'!I21</f>
        <v>0</v>
      </c>
      <c r="M11" s="479"/>
      <c r="N11" s="117"/>
      <c r="O11" s="117"/>
    </row>
    <row r="12" spans="1:15">
      <c r="A12" s="477">
        <f>'男子リレ-入力'!E25</f>
        <v>0</v>
      </c>
      <c r="B12" s="477" t="e">
        <f t="shared" ref="B12:B16" si="2">2+C12+8201</f>
        <v>#VALUE!</v>
      </c>
      <c r="C12" s="478" t="str">
        <f>'男子リレ-入力'!$I$24</f>
        <v/>
      </c>
      <c r="D12" s="477" t="str">
        <f>'男子リレ-入力'!$G$24</f>
        <v/>
      </c>
      <c r="E12" s="479"/>
      <c r="F12" s="477">
        <f>'男子リレ-入力'!$H$24</f>
        <v>0</v>
      </c>
      <c r="G12" s="479"/>
      <c r="H12" s="477">
        <f>'男子リレ-入力'!D25</f>
        <v>2</v>
      </c>
      <c r="I12" s="479">
        <f t="shared" si="1"/>
        <v>2500</v>
      </c>
      <c r="J12" s="479" t="str">
        <f>'男子リレ-入力'!F25</f>
        <v/>
      </c>
      <c r="K12" s="477">
        <v>59</v>
      </c>
      <c r="L12" s="479"/>
      <c r="M12" s="479"/>
      <c r="N12" s="117"/>
      <c r="O12" s="117"/>
    </row>
    <row r="13" spans="1:15">
      <c r="A13" s="477">
        <f>'男子リレ-入力'!E26</f>
        <v>0</v>
      </c>
      <c r="B13" s="477" t="e">
        <f t="shared" si="2"/>
        <v>#VALUE!</v>
      </c>
      <c r="C13" s="478" t="str">
        <f>'男子リレ-入力'!$I$24</f>
        <v/>
      </c>
      <c r="D13" s="477" t="str">
        <f>'男子リレ-入力'!$G$24</f>
        <v/>
      </c>
      <c r="E13" s="479"/>
      <c r="F13" s="477">
        <f>'男子リレ-入力'!$H$24</f>
        <v>0</v>
      </c>
      <c r="G13" s="479"/>
      <c r="H13" s="477">
        <f>'男子リレ-入力'!D26</f>
        <v>3</v>
      </c>
      <c r="I13" s="479">
        <f t="shared" si="1"/>
        <v>2500</v>
      </c>
      <c r="J13" s="479" t="str">
        <f>'男子リレ-入力'!F26</f>
        <v/>
      </c>
      <c r="K13" s="477">
        <v>59</v>
      </c>
      <c r="L13" s="479"/>
      <c r="M13" s="479"/>
      <c r="N13" s="117"/>
      <c r="O13" s="117"/>
    </row>
    <row r="14" spans="1:15">
      <c r="A14" s="477">
        <f>'男子リレ-入力'!E27</f>
        <v>0</v>
      </c>
      <c r="B14" s="477" t="e">
        <f t="shared" si="2"/>
        <v>#VALUE!</v>
      </c>
      <c r="C14" s="478" t="str">
        <f>'男子リレ-入力'!$I$24</f>
        <v/>
      </c>
      <c r="D14" s="477" t="str">
        <f>'男子リレ-入力'!$G$24</f>
        <v/>
      </c>
      <c r="E14" s="479"/>
      <c r="F14" s="477">
        <f>'男子リレ-入力'!$H$24</f>
        <v>0</v>
      </c>
      <c r="G14" s="479"/>
      <c r="H14" s="477">
        <f>'男子リレ-入力'!D27</f>
        <v>4</v>
      </c>
      <c r="I14" s="479">
        <f t="shared" si="1"/>
        <v>2500</v>
      </c>
      <c r="J14" s="479" t="str">
        <f>'男子リレ-入力'!F27</f>
        <v/>
      </c>
      <c r="K14" s="477">
        <v>59</v>
      </c>
      <c r="L14" s="479"/>
      <c r="M14" s="479"/>
      <c r="N14" s="117"/>
      <c r="O14" s="117"/>
    </row>
    <row r="15" spans="1:15">
      <c r="A15" s="477">
        <f>'男子リレ-入力'!E28</f>
        <v>0</v>
      </c>
      <c r="B15" s="477" t="e">
        <f t="shared" si="2"/>
        <v>#VALUE!</v>
      </c>
      <c r="C15" s="478" t="str">
        <f>'男子リレ-入力'!$I$24</f>
        <v/>
      </c>
      <c r="D15" s="477" t="str">
        <f>'男子リレ-入力'!$G$24</f>
        <v/>
      </c>
      <c r="E15" s="479"/>
      <c r="F15" s="477">
        <f>'男子リレ-入力'!$H$24</f>
        <v>0</v>
      </c>
      <c r="G15" s="479"/>
      <c r="H15" s="477">
        <f>'男子リレ-入力'!D28</f>
        <v>5</v>
      </c>
      <c r="I15" s="479">
        <f t="shared" si="1"/>
        <v>2500</v>
      </c>
      <c r="J15" s="479" t="str">
        <f>'男子リレ-入力'!F28</f>
        <v/>
      </c>
      <c r="K15" s="477">
        <v>59</v>
      </c>
      <c r="L15" s="479"/>
      <c r="M15" s="479"/>
      <c r="N15" s="117"/>
      <c r="O15" s="117"/>
    </row>
    <row r="16" spans="1:15">
      <c r="A16" s="477">
        <f>'男子リレ-入力'!E29</f>
        <v>0</v>
      </c>
      <c r="B16" s="477" t="e">
        <f t="shared" si="2"/>
        <v>#VALUE!</v>
      </c>
      <c r="C16" s="478" t="str">
        <f>'男子リレ-入力'!$I$24</f>
        <v/>
      </c>
      <c r="D16" s="477" t="str">
        <f>'男子リレ-入力'!$G$24</f>
        <v/>
      </c>
      <c r="E16" s="479"/>
      <c r="F16" s="477">
        <f>'男子リレ-入力'!$H$24</f>
        <v>0</v>
      </c>
      <c r="G16" s="479"/>
      <c r="H16" s="477">
        <f>'男子リレ-入力'!D29</f>
        <v>6</v>
      </c>
      <c r="I16" s="479">
        <f t="shared" si="1"/>
        <v>2500</v>
      </c>
      <c r="J16" s="479" t="str">
        <f>'男子リレ-入力'!F29</f>
        <v/>
      </c>
      <c r="K16" s="477">
        <v>59</v>
      </c>
      <c r="L16" s="479"/>
      <c r="M16" s="479"/>
      <c r="N16" s="117"/>
      <c r="O16" s="117"/>
    </row>
    <row r="17" spans="1:15">
      <c r="A17" s="990">
        <f>'男子リレ-入力'!E36</f>
        <v>0</v>
      </c>
      <c r="B17" s="990" t="e">
        <f>3+C17+8202</f>
        <v>#VALUE!</v>
      </c>
      <c r="C17" s="991" t="str">
        <f>'男子リレ-入力'!$I$38</f>
        <v/>
      </c>
      <c r="D17" s="990">
        <f>'男子リレ-入力'!$G$36</f>
        <v>0</v>
      </c>
      <c r="E17" s="992"/>
      <c r="F17" s="990">
        <f>'男子リレ-入力'!$H$36</f>
        <v>0</v>
      </c>
      <c r="G17" s="992"/>
      <c r="H17" s="990">
        <f>'男子リレ-入力'!D36</f>
        <v>1</v>
      </c>
      <c r="I17" s="992">
        <f t="shared" si="1"/>
        <v>2500</v>
      </c>
      <c r="J17" s="992">
        <f>'男子リレ-入力'!F36</f>
        <v>0</v>
      </c>
      <c r="K17" s="990">
        <v>59</v>
      </c>
      <c r="L17" s="1008">
        <f>'男子リレ-入力'!I32</f>
        <v>0</v>
      </c>
      <c r="M17" s="992"/>
      <c r="N17" s="117"/>
      <c r="O17" s="117"/>
    </row>
    <row r="18" spans="1:15">
      <c r="A18" s="990">
        <f>'男子リレ-入力'!E37</f>
        <v>0</v>
      </c>
      <c r="B18" s="990" t="e">
        <f t="shared" ref="B18:B22" si="3">3+C18+8202</f>
        <v>#VALUE!</v>
      </c>
      <c r="C18" s="991" t="str">
        <f>'男子リレ-入力'!$I$38</f>
        <v/>
      </c>
      <c r="D18" s="990">
        <f>'男子リレ-入力'!$G$36</f>
        <v>0</v>
      </c>
      <c r="E18" s="992"/>
      <c r="F18" s="990">
        <f>'男子リレ-入力'!$H$36</f>
        <v>0</v>
      </c>
      <c r="G18" s="992"/>
      <c r="H18" s="990">
        <f>'男子リレ-入力'!D37</f>
        <v>2</v>
      </c>
      <c r="I18" s="992">
        <f t="shared" si="1"/>
        <v>2500</v>
      </c>
      <c r="J18" s="992">
        <f>'男子リレ-入力'!F37</f>
        <v>0</v>
      </c>
      <c r="K18" s="990">
        <v>59</v>
      </c>
      <c r="L18" s="992"/>
      <c r="M18" s="992"/>
      <c r="N18" s="117"/>
      <c r="O18" s="117"/>
    </row>
    <row r="19" spans="1:15">
      <c r="A19" s="990">
        <f>'男子リレ-入力'!E38</f>
        <v>0</v>
      </c>
      <c r="B19" s="990" t="e">
        <f t="shared" si="3"/>
        <v>#VALUE!</v>
      </c>
      <c r="C19" s="991" t="str">
        <f>'男子リレ-入力'!$I$38</f>
        <v/>
      </c>
      <c r="D19" s="990">
        <f>'男子リレ-入力'!$G$36</f>
        <v>0</v>
      </c>
      <c r="E19" s="992"/>
      <c r="F19" s="990">
        <f>'男子リレ-入力'!$H$36</f>
        <v>0</v>
      </c>
      <c r="G19" s="992"/>
      <c r="H19" s="990">
        <f>'男子リレ-入力'!D38</f>
        <v>3</v>
      </c>
      <c r="I19" s="992">
        <f t="shared" si="1"/>
        <v>2500</v>
      </c>
      <c r="J19" s="992">
        <f>'男子リレ-入力'!F38</f>
        <v>0</v>
      </c>
      <c r="K19" s="990">
        <v>59</v>
      </c>
      <c r="L19" s="992"/>
      <c r="M19" s="992"/>
      <c r="N19" s="117"/>
      <c r="O19" s="117"/>
    </row>
    <row r="20" spans="1:15">
      <c r="A20" s="990">
        <f>'男子リレ-入力'!E39</f>
        <v>0</v>
      </c>
      <c r="B20" s="990" t="e">
        <f t="shared" si="3"/>
        <v>#VALUE!</v>
      </c>
      <c r="C20" s="991" t="str">
        <f>'男子リレ-入力'!$I$38</f>
        <v/>
      </c>
      <c r="D20" s="990">
        <f>'男子リレ-入力'!$G$36</f>
        <v>0</v>
      </c>
      <c r="E20" s="992"/>
      <c r="F20" s="990">
        <f>'男子リレ-入力'!$H$36</f>
        <v>0</v>
      </c>
      <c r="G20" s="992"/>
      <c r="H20" s="990">
        <f>'男子リレ-入力'!D39</f>
        <v>4</v>
      </c>
      <c r="I20" s="992">
        <f t="shared" si="1"/>
        <v>2500</v>
      </c>
      <c r="J20" s="992">
        <f>'男子リレ-入力'!F39</f>
        <v>0</v>
      </c>
      <c r="K20" s="990">
        <v>59</v>
      </c>
      <c r="L20" s="992"/>
      <c r="M20" s="992"/>
      <c r="N20" s="117"/>
      <c r="O20" s="117"/>
    </row>
    <row r="21" spans="1:15">
      <c r="A21" s="990">
        <f>'男子リレ-入力'!E40</f>
        <v>0</v>
      </c>
      <c r="B21" s="990" t="e">
        <f t="shared" si="3"/>
        <v>#VALUE!</v>
      </c>
      <c r="C21" s="991" t="str">
        <f>'男子リレ-入力'!$I$38</f>
        <v/>
      </c>
      <c r="D21" s="990">
        <f>'男子リレ-入力'!$G$36</f>
        <v>0</v>
      </c>
      <c r="E21" s="992"/>
      <c r="F21" s="990">
        <f>'男子リレ-入力'!$H$36</f>
        <v>0</v>
      </c>
      <c r="G21" s="992"/>
      <c r="H21" s="990">
        <f>'男子リレ-入力'!D40</f>
        <v>5</v>
      </c>
      <c r="I21" s="992">
        <f t="shared" si="1"/>
        <v>2500</v>
      </c>
      <c r="J21" s="992">
        <f>'男子リレ-入力'!F40</f>
        <v>0</v>
      </c>
      <c r="K21" s="990">
        <v>59</v>
      </c>
      <c r="L21" s="992"/>
      <c r="M21" s="992"/>
      <c r="N21" s="117"/>
      <c r="O21" s="117"/>
    </row>
    <row r="22" spans="1:15">
      <c r="A22" s="990">
        <f>'男子リレ-入力'!E41</f>
        <v>0</v>
      </c>
      <c r="B22" s="990" t="e">
        <f t="shared" si="3"/>
        <v>#VALUE!</v>
      </c>
      <c r="C22" s="991" t="str">
        <f>'男子リレ-入力'!$I$38</f>
        <v/>
      </c>
      <c r="D22" s="990">
        <f>'男子リレ-入力'!$G$36</f>
        <v>0</v>
      </c>
      <c r="E22" s="992"/>
      <c r="F22" s="990">
        <f>'男子リレ-入力'!$H$36</f>
        <v>0</v>
      </c>
      <c r="G22" s="992"/>
      <c r="H22" s="990">
        <f>'男子リレ-入力'!D41</f>
        <v>6</v>
      </c>
      <c r="I22" s="992">
        <f t="shared" si="1"/>
        <v>2500</v>
      </c>
      <c r="J22" s="992">
        <f>'男子リレ-入力'!F41</f>
        <v>0</v>
      </c>
      <c r="K22" s="990">
        <v>59</v>
      </c>
      <c r="L22" s="992"/>
      <c r="M22" s="992"/>
      <c r="N22" s="117"/>
      <c r="O22" s="117"/>
    </row>
    <row r="23" spans="1:15">
      <c r="A23" s="983">
        <f>'男子リレ-入力'!E47</f>
        <v>0</v>
      </c>
      <c r="B23" s="987" t="e">
        <f>4+C23+8203</f>
        <v>#VALUE!</v>
      </c>
      <c r="C23" s="984" t="str">
        <f>'男子リレ-入力'!$I$47</f>
        <v/>
      </c>
      <c r="D23" s="983">
        <f>'男子リレ-入力'!$G$47</f>
        <v>0</v>
      </c>
      <c r="E23" s="985"/>
      <c r="F23" s="983">
        <f>'男子リレ-入力'!$H$47</f>
        <v>0</v>
      </c>
      <c r="G23" s="985"/>
      <c r="H23" s="983">
        <f>'男子リレ-入力'!D47</f>
        <v>1</v>
      </c>
      <c r="I23" s="985">
        <f t="shared" si="1"/>
        <v>2500</v>
      </c>
      <c r="J23" s="985">
        <f>'男子リレ-入力'!F47</f>
        <v>0</v>
      </c>
      <c r="K23" s="983">
        <v>59</v>
      </c>
      <c r="L23" s="1009">
        <f>'男子リレ-入力'!I43</f>
        <v>0</v>
      </c>
      <c r="M23" s="985"/>
      <c r="N23" s="117"/>
      <c r="O23" s="117"/>
    </row>
    <row r="24" spans="1:15">
      <c r="A24" s="983">
        <f>'男子リレ-入力'!E48</f>
        <v>0</v>
      </c>
      <c r="B24" s="987" t="e">
        <f t="shared" ref="B24:B28" si="4">4+C24+8203</f>
        <v>#VALUE!</v>
      </c>
      <c r="C24" s="984" t="str">
        <f>'男子リレ-入力'!$I$47</f>
        <v/>
      </c>
      <c r="D24" s="983">
        <f>'男子リレ-入力'!$G$47</f>
        <v>0</v>
      </c>
      <c r="E24" s="985"/>
      <c r="F24" s="983">
        <f>'男子リレ-入力'!$H$47</f>
        <v>0</v>
      </c>
      <c r="G24" s="985"/>
      <c r="H24" s="983">
        <f>'男子リレ-入力'!D48</f>
        <v>2</v>
      </c>
      <c r="I24" s="985">
        <f t="shared" si="1"/>
        <v>2500</v>
      </c>
      <c r="J24" s="985">
        <f>'男子リレ-入力'!F48</f>
        <v>0</v>
      </c>
      <c r="K24" s="983">
        <v>59</v>
      </c>
      <c r="L24" s="985"/>
      <c r="M24" s="985"/>
      <c r="N24" s="117"/>
      <c r="O24" s="117"/>
    </row>
    <row r="25" spans="1:15">
      <c r="A25" s="983">
        <f>'男子リレ-入力'!E49</f>
        <v>0</v>
      </c>
      <c r="B25" s="987" t="e">
        <f t="shared" si="4"/>
        <v>#VALUE!</v>
      </c>
      <c r="C25" s="984" t="str">
        <f>'男子リレ-入力'!$I$47</f>
        <v/>
      </c>
      <c r="D25" s="983">
        <f>'男子リレ-入力'!$G$47</f>
        <v>0</v>
      </c>
      <c r="E25" s="985"/>
      <c r="F25" s="983">
        <f>'男子リレ-入力'!$H$47</f>
        <v>0</v>
      </c>
      <c r="G25" s="985"/>
      <c r="H25" s="983">
        <f>'男子リレ-入力'!D49</f>
        <v>3</v>
      </c>
      <c r="I25" s="985">
        <f t="shared" si="1"/>
        <v>2500</v>
      </c>
      <c r="J25" s="985">
        <f>'男子リレ-入力'!F49</f>
        <v>0</v>
      </c>
      <c r="K25" s="983">
        <v>59</v>
      </c>
      <c r="L25" s="985"/>
      <c r="M25" s="985"/>
      <c r="N25" s="117"/>
      <c r="O25" s="117"/>
    </row>
    <row r="26" spans="1:15">
      <c r="A26" s="983">
        <f>'男子リレ-入力'!E50</f>
        <v>0</v>
      </c>
      <c r="B26" s="987" t="e">
        <f t="shared" si="4"/>
        <v>#VALUE!</v>
      </c>
      <c r="C26" s="984" t="str">
        <f>'男子リレ-入力'!$I$47</f>
        <v/>
      </c>
      <c r="D26" s="983">
        <f>'男子リレ-入力'!$G$47</f>
        <v>0</v>
      </c>
      <c r="E26" s="985"/>
      <c r="F26" s="983">
        <f>'男子リレ-入力'!$H$47</f>
        <v>0</v>
      </c>
      <c r="G26" s="985"/>
      <c r="H26" s="983">
        <f>'男子リレ-入力'!D50</f>
        <v>4</v>
      </c>
      <c r="I26" s="985">
        <f t="shared" si="1"/>
        <v>2500</v>
      </c>
      <c r="J26" s="985">
        <f>'男子リレ-入力'!F50</f>
        <v>0</v>
      </c>
      <c r="K26" s="983">
        <v>59</v>
      </c>
      <c r="L26" s="985"/>
      <c r="M26" s="985"/>
      <c r="N26" s="117"/>
      <c r="O26" s="117"/>
    </row>
    <row r="27" spans="1:15">
      <c r="A27" s="983">
        <f>'男子リレ-入力'!E51</f>
        <v>0</v>
      </c>
      <c r="B27" s="987" t="e">
        <f t="shared" si="4"/>
        <v>#VALUE!</v>
      </c>
      <c r="C27" s="984" t="str">
        <f>'男子リレ-入力'!$I$47</f>
        <v/>
      </c>
      <c r="D27" s="983">
        <f>'男子リレ-入力'!$G$47</f>
        <v>0</v>
      </c>
      <c r="E27" s="985"/>
      <c r="F27" s="983">
        <f>'男子リレ-入力'!$H$47</f>
        <v>0</v>
      </c>
      <c r="G27" s="985"/>
      <c r="H27" s="983">
        <f>'男子リレ-入力'!D51</f>
        <v>5</v>
      </c>
      <c r="I27" s="985">
        <f t="shared" si="1"/>
        <v>2500</v>
      </c>
      <c r="J27" s="985">
        <f>'男子リレ-入力'!F51</f>
        <v>0</v>
      </c>
      <c r="K27" s="983">
        <v>59</v>
      </c>
      <c r="L27" s="985"/>
      <c r="M27" s="985"/>
      <c r="N27" s="117"/>
      <c r="O27" s="117"/>
    </row>
    <row r="28" spans="1:15">
      <c r="A28" s="983">
        <f>'男子リレ-入力'!E52</f>
        <v>0</v>
      </c>
      <c r="B28" s="987" t="e">
        <f t="shared" si="4"/>
        <v>#VALUE!</v>
      </c>
      <c r="C28" s="984" t="str">
        <f>'男子リレ-入力'!$I$47</f>
        <v/>
      </c>
      <c r="D28" s="983">
        <f>'男子リレ-入力'!$G$47</f>
        <v>0</v>
      </c>
      <c r="E28" s="985"/>
      <c r="F28" s="983">
        <f>'男子リレ-入力'!$H$47</f>
        <v>0</v>
      </c>
      <c r="G28" s="985"/>
      <c r="H28" s="983">
        <f>'男子リレ-入力'!D52</f>
        <v>6</v>
      </c>
      <c r="I28" s="985">
        <f t="shared" si="1"/>
        <v>2500</v>
      </c>
      <c r="J28" s="985">
        <f>'男子リレ-入力'!F52</f>
        <v>0</v>
      </c>
      <c r="K28" s="983">
        <v>59</v>
      </c>
      <c r="L28" s="985"/>
      <c r="M28" s="985"/>
      <c r="N28" s="117"/>
      <c r="O28" s="117"/>
    </row>
    <row r="29" spans="1:15">
      <c r="B29" s="23"/>
    </row>
    <row r="30" spans="1:15" ht="15" thickBot="1">
      <c r="B30" s="23"/>
    </row>
    <row r="31" spans="1:15" ht="16.8" thickBot="1">
      <c r="B31" s="1309" t="s">
        <v>8675</v>
      </c>
      <c r="C31" s="1310"/>
      <c r="L31" t="str">
        <f>個人データ入力用!D3</f>
        <v>一般・大学生版</v>
      </c>
    </row>
    <row r="32" spans="1:15">
      <c r="B32" s="23"/>
    </row>
    <row r="33" spans="1:15">
      <c r="B33" s="23" t="s">
        <v>400</v>
      </c>
      <c r="C33" s="23" t="s">
        <v>401</v>
      </c>
      <c r="D33" s="23" t="s">
        <v>402</v>
      </c>
      <c r="E33" s="23" t="s">
        <v>403</v>
      </c>
      <c r="F33" s="23" t="s">
        <v>404</v>
      </c>
      <c r="G33" s="36" t="s">
        <v>405</v>
      </c>
      <c r="H33" s="23" t="s">
        <v>406</v>
      </c>
      <c r="I33" s="23" t="s">
        <v>47</v>
      </c>
      <c r="J33" s="23" t="s">
        <v>52</v>
      </c>
      <c r="K33" s="23" t="s">
        <v>407</v>
      </c>
      <c r="L33" s="23" t="s">
        <v>408</v>
      </c>
      <c r="M33" s="23" t="s">
        <v>409</v>
      </c>
      <c r="N33" s="118" t="s">
        <v>410</v>
      </c>
      <c r="O33" s="119"/>
    </row>
    <row r="34" spans="1:15">
      <c r="A34" s="165">
        <f>'男子リレ-入力'!Q14</f>
        <v>0</v>
      </c>
      <c r="B34" s="987" t="e">
        <f>1+C34+8210</f>
        <v>#VALUE!</v>
      </c>
      <c r="C34" s="166" t="str">
        <f>'男子リレ-入力'!$U$14</f>
        <v/>
      </c>
      <c r="D34" s="165" t="str">
        <f>'男子リレ-入力'!$S$14</f>
        <v/>
      </c>
      <c r="E34" s="165"/>
      <c r="F34" s="165">
        <f>'男子リレ-入力'!$T$14</f>
        <v>0</v>
      </c>
      <c r="G34" s="168"/>
      <c r="H34" s="165">
        <f>'男子リレ-入力'!P14</f>
        <v>1</v>
      </c>
      <c r="I34" s="993">
        <f t="shared" ref="I34:I57" si="5">A34+2500</f>
        <v>2500</v>
      </c>
      <c r="J34" s="167" t="str">
        <f>'男子リレ-入力'!R14</f>
        <v/>
      </c>
      <c r="K34" s="165">
        <v>60</v>
      </c>
      <c r="L34" s="1010">
        <f>'男子リレ-入力'!U11</f>
        <v>0</v>
      </c>
      <c r="M34" s="167"/>
      <c r="N34" s="119"/>
      <c r="O34" s="119"/>
    </row>
    <row r="35" spans="1:15">
      <c r="A35" s="165">
        <f>'男子リレ-入力'!Q15</f>
        <v>0</v>
      </c>
      <c r="B35" s="987" t="e">
        <f t="shared" ref="B35:B39" si="6">1+C35+8210</f>
        <v>#VALUE!</v>
      </c>
      <c r="C35" s="166" t="str">
        <f>'男子リレ-入力'!$U$14</f>
        <v/>
      </c>
      <c r="D35" s="165" t="str">
        <f>'男子リレ-入力'!$S$14</f>
        <v/>
      </c>
      <c r="E35" s="165"/>
      <c r="F35" s="165">
        <f>'男子リレ-入力'!$T$14</f>
        <v>0</v>
      </c>
      <c r="G35" s="168"/>
      <c r="H35" s="165">
        <f>'男子リレ-入力'!P15</f>
        <v>2</v>
      </c>
      <c r="I35" s="993">
        <f t="shared" si="5"/>
        <v>2500</v>
      </c>
      <c r="J35" s="167" t="str">
        <f>'男子リレ-入力'!R15</f>
        <v/>
      </c>
      <c r="K35" s="165">
        <v>60</v>
      </c>
      <c r="L35" s="167"/>
      <c r="M35" s="167"/>
      <c r="N35" s="119"/>
      <c r="O35" s="119"/>
    </row>
    <row r="36" spans="1:15">
      <c r="A36" s="165">
        <f>'男子リレ-入力'!Q16</f>
        <v>0</v>
      </c>
      <c r="B36" s="987" t="e">
        <f t="shared" si="6"/>
        <v>#VALUE!</v>
      </c>
      <c r="C36" s="166" t="str">
        <f>'男子リレ-入力'!$U$14</f>
        <v/>
      </c>
      <c r="D36" s="165" t="str">
        <f>'男子リレ-入力'!$S$14</f>
        <v/>
      </c>
      <c r="E36" s="165"/>
      <c r="F36" s="165">
        <f>'男子リレ-入力'!$T$14</f>
        <v>0</v>
      </c>
      <c r="G36" s="168"/>
      <c r="H36" s="165">
        <f>'男子リレ-入力'!P16</f>
        <v>3</v>
      </c>
      <c r="I36" s="993">
        <f t="shared" si="5"/>
        <v>2500</v>
      </c>
      <c r="J36" s="167" t="str">
        <f>'男子リレ-入力'!R16</f>
        <v/>
      </c>
      <c r="K36" s="165">
        <v>60</v>
      </c>
      <c r="L36" s="167"/>
      <c r="M36" s="167"/>
      <c r="N36" s="119"/>
      <c r="O36" s="119"/>
    </row>
    <row r="37" spans="1:15">
      <c r="A37" s="165">
        <f>'男子リレ-入力'!Q17</f>
        <v>0</v>
      </c>
      <c r="B37" s="987" t="e">
        <f t="shared" si="6"/>
        <v>#VALUE!</v>
      </c>
      <c r="C37" s="166" t="str">
        <f>'男子リレ-入力'!$U$14</f>
        <v/>
      </c>
      <c r="D37" s="165" t="str">
        <f>'男子リレ-入力'!$S$14</f>
        <v/>
      </c>
      <c r="E37" s="165"/>
      <c r="F37" s="165">
        <f>'男子リレ-入力'!$T$14</f>
        <v>0</v>
      </c>
      <c r="G37" s="168"/>
      <c r="H37" s="165">
        <f>'男子リレ-入力'!P17</f>
        <v>4</v>
      </c>
      <c r="I37" s="993">
        <f t="shared" si="5"/>
        <v>2500</v>
      </c>
      <c r="J37" s="167" t="str">
        <f>'男子リレ-入力'!R17</f>
        <v/>
      </c>
      <c r="K37" s="165">
        <v>60</v>
      </c>
      <c r="L37" s="167"/>
      <c r="M37" s="167"/>
      <c r="N37" s="119"/>
      <c r="O37" s="119"/>
    </row>
    <row r="38" spans="1:15">
      <c r="A38" s="165">
        <f>'男子リレ-入力'!Q18</f>
        <v>0</v>
      </c>
      <c r="B38" s="987" t="e">
        <f t="shared" si="6"/>
        <v>#VALUE!</v>
      </c>
      <c r="C38" s="166" t="str">
        <f>'男子リレ-入力'!$U$14</f>
        <v/>
      </c>
      <c r="D38" s="165" t="str">
        <f>'男子リレ-入力'!$S$14</f>
        <v/>
      </c>
      <c r="E38" s="165"/>
      <c r="F38" s="165">
        <f>'男子リレ-入力'!$T$14</f>
        <v>0</v>
      </c>
      <c r="G38" s="168"/>
      <c r="H38" s="165">
        <f>'男子リレ-入力'!P18</f>
        <v>5</v>
      </c>
      <c r="I38" s="993">
        <f t="shared" si="5"/>
        <v>2500</v>
      </c>
      <c r="J38" s="167" t="str">
        <f>'男子リレ-入力'!R18</f>
        <v/>
      </c>
      <c r="K38" s="165">
        <v>60</v>
      </c>
      <c r="L38" s="167"/>
      <c r="M38" s="167"/>
      <c r="N38" s="119"/>
      <c r="O38" s="119"/>
    </row>
    <row r="39" spans="1:15">
      <c r="A39" s="165">
        <f>'男子リレ-入力'!Q19</f>
        <v>0</v>
      </c>
      <c r="B39" s="987" t="e">
        <f t="shared" si="6"/>
        <v>#VALUE!</v>
      </c>
      <c r="C39" s="166" t="str">
        <f>'男子リレ-入力'!$U$14</f>
        <v/>
      </c>
      <c r="D39" s="165" t="str">
        <f>'男子リレ-入力'!$S$14</f>
        <v/>
      </c>
      <c r="E39" s="165"/>
      <c r="F39" s="165">
        <f>'男子リレ-入力'!$T$14</f>
        <v>0</v>
      </c>
      <c r="G39" s="168"/>
      <c r="H39" s="165">
        <f>'男子リレ-入力'!P19</f>
        <v>6</v>
      </c>
      <c r="I39" s="993">
        <f t="shared" si="5"/>
        <v>2500</v>
      </c>
      <c r="J39" s="167" t="str">
        <f>'男子リレ-入力'!R19</f>
        <v/>
      </c>
      <c r="K39" s="165">
        <v>60</v>
      </c>
      <c r="L39" s="167"/>
      <c r="M39" s="167"/>
      <c r="N39" s="119"/>
      <c r="O39" s="119"/>
    </row>
    <row r="40" spans="1:15">
      <c r="A40" s="161">
        <f>'男子リレ-入力'!Q24</f>
        <v>0</v>
      </c>
      <c r="B40" s="161" t="e">
        <f>2+C40+8211</f>
        <v>#VALUE!</v>
      </c>
      <c r="C40" s="162" t="str">
        <f>'男子リレ-入力'!$U$24</f>
        <v/>
      </c>
      <c r="D40" s="161" t="str">
        <f>'男子リレ-入力'!$S$24</f>
        <v/>
      </c>
      <c r="E40" s="163"/>
      <c r="F40" s="161">
        <f>'男子リレ-入力'!$T$24</f>
        <v>0</v>
      </c>
      <c r="G40" s="163"/>
      <c r="H40" s="161">
        <f>'男子リレ-入力'!P24</f>
        <v>1</v>
      </c>
      <c r="I40" s="163">
        <f t="shared" si="5"/>
        <v>2500</v>
      </c>
      <c r="J40" s="163" t="str">
        <f>'男子リレ-入力'!R24</f>
        <v/>
      </c>
      <c r="K40" s="161">
        <v>60</v>
      </c>
      <c r="L40" s="1011">
        <f>'男子リレ-入力'!U21</f>
        <v>0</v>
      </c>
      <c r="M40" s="163"/>
      <c r="N40" s="119"/>
      <c r="O40" s="119"/>
    </row>
    <row r="41" spans="1:15">
      <c r="A41" s="161">
        <f>'男子リレ-入力'!Q25</f>
        <v>0</v>
      </c>
      <c r="B41" s="161" t="e">
        <f t="shared" ref="B41:B45" si="7">2+C41+8211</f>
        <v>#VALUE!</v>
      </c>
      <c r="C41" s="162" t="str">
        <f>'男子リレ-入力'!$U$24</f>
        <v/>
      </c>
      <c r="D41" s="161" t="str">
        <f>'男子リレ-入力'!$S$24</f>
        <v/>
      </c>
      <c r="E41" s="163"/>
      <c r="F41" s="161">
        <f>'男子リレ-入力'!$T$24</f>
        <v>0</v>
      </c>
      <c r="G41" s="163"/>
      <c r="H41" s="161">
        <f>'男子リレ-入力'!P25</f>
        <v>2</v>
      </c>
      <c r="I41" s="163">
        <f t="shared" si="5"/>
        <v>2500</v>
      </c>
      <c r="J41" s="163" t="str">
        <f>'男子リレ-入力'!R25</f>
        <v/>
      </c>
      <c r="K41" s="161">
        <v>60</v>
      </c>
      <c r="L41" s="163"/>
      <c r="M41" s="163"/>
      <c r="N41" s="119"/>
      <c r="O41" s="119"/>
    </row>
    <row r="42" spans="1:15">
      <c r="A42" s="161">
        <f>'男子リレ-入力'!Q26</f>
        <v>0</v>
      </c>
      <c r="B42" s="161" t="e">
        <f t="shared" si="7"/>
        <v>#VALUE!</v>
      </c>
      <c r="C42" s="162" t="str">
        <f>'男子リレ-入力'!$U$24</f>
        <v/>
      </c>
      <c r="D42" s="161" t="str">
        <f>'男子リレ-入力'!$S$24</f>
        <v/>
      </c>
      <c r="E42" s="163"/>
      <c r="F42" s="161">
        <f>'男子リレ-入力'!$T$24</f>
        <v>0</v>
      </c>
      <c r="G42" s="163"/>
      <c r="H42" s="161">
        <f>'男子リレ-入力'!P26</f>
        <v>3</v>
      </c>
      <c r="I42" s="163">
        <f t="shared" si="5"/>
        <v>2500</v>
      </c>
      <c r="J42" s="163" t="str">
        <f>'男子リレ-入力'!R26</f>
        <v/>
      </c>
      <c r="K42" s="161">
        <v>60</v>
      </c>
      <c r="L42" s="163"/>
      <c r="M42" s="163"/>
      <c r="N42" s="119"/>
      <c r="O42" s="119"/>
    </row>
    <row r="43" spans="1:15">
      <c r="A43" s="161">
        <f>'男子リレ-入力'!Q27</f>
        <v>0</v>
      </c>
      <c r="B43" s="161" t="e">
        <f t="shared" si="7"/>
        <v>#VALUE!</v>
      </c>
      <c r="C43" s="162" t="str">
        <f>'男子リレ-入力'!$U$24</f>
        <v/>
      </c>
      <c r="D43" s="161" t="str">
        <f>'男子リレ-入力'!$S$24</f>
        <v/>
      </c>
      <c r="E43" s="163"/>
      <c r="F43" s="161">
        <f>'男子リレ-入力'!$T$24</f>
        <v>0</v>
      </c>
      <c r="G43" s="163"/>
      <c r="H43" s="161">
        <f>'男子リレ-入力'!P27</f>
        <v>4</v>
      </c>
      <c r="I43" s="163">
        <f t="shared" si="5"/>
        <v>2500</v>
      </c>
      <c r="J43" s="163" t="str">
        <f>'男子リレ-入力'!R27</f>
        <v/>
      </c>
      <c r="K43" s="161">
        <v>60</v>
      </c>
      <c r="L43" s="163"/>
      <c r="M43" s="163"/>
      <c r="N43" s="119"/>
      <c r="O43" s="119"/>
    </row>
    <row r="44" spans="1:15">
      <c r="A44" s="161">
        <f>'男子リレ-入力'!Q28</f>
        <v>0</v>
      </c>
      <c r="B44" s="161" t="e">
        <f t="shared" si="7"/>
        <v>#VALUE!</v>
      </c>
      <c r="C44" s="162" t="str">
        <f>'男子リレ-入力'!$U$24</f>
        <v/>
      </c>
      <c r="D44" s="161" t="str">
        <f>'男子リレ-入力'!$S$24</f>
        <v/>
      </c>
      <c r="E44" s="163"/>
      <c r="F44" s="161">
        <f>'男子リレ-入力'!$T$24</f>
        <v>0</v>
      </c>
      <c r="G44" s="163"/>
      <c r="H44" s="161">
        <f>'男子リレ-入力'!P28</f>
        <v>5</v>
      </c>
      <c r="I44" s="163">
        <f t="shared" si="5"/>
        <v>2500</v>
      </c>
      <c r="J44" s="163" t="str">
        <f>'男子リレ-入力'!R28</f>
        <v/>
      </c>
      <c r="K44" s="161">
        <v>60</v>
      </c>
      <c r="L44" s="163"/>
      <c r="M44" s="163"/>
      <c r="N44" s="119"/>
      <c r="O44" s="119"/>
    </row>
    <row r="45" spans="1:15">
      <c r="A45" s="161">
        <f>'男子リレ-入力'!Q29</f>
        <v>0</v>
      </c>
      <c r="B45" s="161" t="e">
        <f t="shared" si="7"/>
        <v>#VALUE!</v>
      </c>
      <c r="C45" s="162" t="str">
        <f>'男子リレ-入力'!$U$24</f>
        <v/>
      </c>
      <c r="D45" s="161" t="str">
        <f>'男子リレ-入力'!$S$24</f>
        <v/>
      </c>
      <c r="E45" s="163"/>
      <c r="F45" s="161">
        <f>'男子リレ-入力'!$T$24</f>
        <v>0</v>
      </c>
      <c r="G45" s="163"/>
      <c r="H45" s="161">
        <f>'男子リレ-入力'!P29</f>
        <v>6</v>
      </c>
      <c r="I45" s="163">
        <f t="shared" si="5"/>
        <v>2500</v>
      </c>
      <c r="J45" s="163" t="str">
        <f>'男子リレ-入力'!R29</f>
        <v/>
      </c>
      <c r="K45" s="161">
        <v>60</v>
      </c>
      <c r="L45" s="163"/>
      <c r="M45" s="163"/>
      <c r="N45" s="118"/>
      <c r="O45" s="119"/>
    </row>
    <row r="46" spans="1:15">
      <c r="A46" s="28">
        <f>'男子リレ-入力'!Q36</f>
        <v>0</v>
      </c>
      <c r="B46" s="28" t="e">
        <f>3+C46+8212</f>
        <v>#VALUE!</v>
      </c>
      <c r="C46" s="55" t="str">
        <f>'男子リレ-入力'!$U$36</f>
        <v/>
      </c>
      <c r="D46" s="28">
        <f>'男子リレ-入力'!$S$36</f>
        <v>0</v>
      </c>
      <c r="E46" s="214"/>
      <c r="F46" s="28">
        <f>'男子リレ-入力'!$T$36</f>
        <v>0</v>
      </c>
      <c r="G46" s="214"/>
      <c r="H46" s="28">
        <f>'男子リレ-入力'!P36</f>
        <v>1</v>
      </c>
      <c r="I46" s="214">
        <f t="shared" si="5"/>
        <v>2500</v>
      </c>
      <c r="J46" s="214">
        <f>'男子リレ-入力'!R36</f>
        <v>0</v>
      </c>
      <c r="K46" s="28">
        <v>60</v>
      </c>
      <c r="L46" s="606">
        <f>'男子リレ-入力'!U32</f>
        <v>0</v>
      </c>
      <c r="M46" s="214"/>
      <c r="N46" s="118"/>
      <c r="O46" s="119"/>
    </row>
    <row r="47" spans="1:15">
      <c r="A47" s="28">
        <f>'男子リレ-入力'!Q37</f>
        <v>0</v>
      </c>
      <c r="B47" s="28" t="e">
        <f t="shared" ref="B47:B51" si="8">3+C47+8212</f>
        <v>#VALUE!</v>
      </c>
      <c r="C47" s="55" t="str">
        <f>'男子リレ-入力'!$U$36</f>
        <v/>
      </c>
      <c r="D47" s="28">
        <f>'男子リレ-入力'!$S$36</f>
        <v>0</v>
      </c>
      <c r="E47" s="214"/>
      <c r="F47" s="28">
        <f>'男子リレ-入力'!$T$36</f>
        <v>0</v>
      </c>
      <c r="G47" s="214"/>
      <c r="H47" s="28">
        <f>'男子リレ-入力'!P37</f>
        <v>2</v>
      </c>
      <c r="I47" s="214">
        <f t="shared" si="5"/>
        <v>2500</v>
      </c>
      <c r="J47" s="214">
        <f>'男子リレ-入力'!R37</f>
        <v>0</v>
      </c>
      <c r="K47" s="28">
        <v>60</v>
      </c>
      <c r="L47" s="214"/>
      <c r="M47" s="214"/>
      <c r="N47" s="118"/>
      <c r="O47" s="119"/>
    </row>
    <row r="48" spans="1:15">
      <c r="A48" s="28">
        <f>'男子リレ-入力'!Q38</f>
        <v>0</v>
      </c>
      <c r="B48" s="28" t="e">
        <f t="shared" si="8"/>
        <v>#VALUE!</v>
      </c>
      <c r="C48" s="55" t="str">
        <f>'男子リレ-入力'!$U$36</f>
        <v/>
      </c>
      <c r="D48" s="28">
        <f>'男子リレ-入力'!$S$36</f>
        <v>0</v>
      </c>
      <c r="E48" s="214"/>
      <c r="F48" s="28">
        <f>'男子リレ-入力'!$T$36</f>
        <v>0</v>
      </c>
      <c r="G48" s="214"/>
      <c r="H48" s="28">
        <f>'男子リレ-入力'!P38</f>
        <v>3</v>
      </c>
      <c r="I48" s="214">
        <f t="shared" si="5"/>
        <v>2500</v>
      </c>
      <c r="J48" s="214">
        <f>'男子リレ-入力'!R38</f>
        <v>0</v>
      </c>
      <c r="K48" s="28">
        <v>60</v>
      </c>
      <c r="L48" s="214"/>
      <c r="M48" s="214"/>
      <c r="N48" s="118"/>
      <c r="O48" s="119"/>
    </row>
    <row r="49" spans="1:15">
      <c r="A49" s="28">
        <f>'男子リレ-入力'!Q39</f>
        <v>0</v>
      </c>
      <c r="B49" s="28" t="e">
        <f t="shared" si="8"/>
        <v>#VALUE!</v>
      </c>
      <c r="C49" s="55" t="str">
        <f>'男子リレ-入力'!$U$36</f>
        <v/>
      </c>
      <c r="D49" s="28">
        <f>'男子リレ-入力'!$S$36</f>
        <v>0</v>
      </c>
      <c r="E49" s="214"/>
      <c r="F49" s="28">
        <f>'男子リレ-入力'!$T$36</f>
        <v>0</v>
      </c>
      <c r="G49" s="214"/>
      <c r="H49" s="28">
        <f>'男子リレ-入力'!P39</f>
        <v>4</v>
      </c>
      <c r="I49" s="214">
        <f t="shared" si="5"/>
        <v>2500</v>
      </c>
      <c r="J49" s="214">
        <f>'男子リレ-入力'!R39</f>
        <v>0</v>
      </c>
      <c r="K49" s="28">
        <v>60</v>
      </c>
      <c r="L49" s="214"/>
      <c r="M49" s="214"/>
      <c r="N49" s="118"/>
      <c r="O49" s="119"/>
    </row>
    <row r="50" spans="1:15">
      <c r="A50" s="28">
        <f>'男子リレ-入力'!Q40</f>
        <v>0</v>
      </c>
      <c r="B50" s="28" t="e">
        <f t="shared" si="8"/>
        <v>#VALUE!</v>
      </c>
      <c r="C50" s="55" t="str">
        <f>'男子リレ-入力'!$U$36</f>
        <v/>
      </c>
      <c r="D50" s="28">
        <f>'男子リレ-入力'!$S$36</f>
        <v>0</v>
      </c>
      <c r="E50" s="214"/>
      <c r="F50" s="28">
        <f>'男子リレ-入力'!$T$36</f>
        <v>0</v>
      </c>
      <c r="G50" s="214"/>
      <c r="H50" s="28">
        <f>'男子リレ-入力'!P40</f>
        <v>5</v>
      </c>
      <c r="I50" s="214">
        <f t="shared" si="5"/>
        <v>2500</v>
      </c>
      <c r="J50" s="214">
        <f>'男子リレ-入力'!R40</f>
        <v>0</v>
      </c>
      <c r="K50" s="28">
        <v>60</v>
      </c>
      <c r="L50" s="214"/>
      <c r="M50" s="214"/>
      <c r="N50" s="118"/>
      <c r="O50" s="119"/>
    </row>
    <row r="51" spans="1:15">
      <c r="A51" s="28">
        <f>'男子リレ-入力'!Q41</f>
        <v>0</v>
      </c>
      <c r="B51" s="28" t="e">
        <f t="shared" si="8"/>
        <v>#VALUE!</v>
      </c>
      <c r="C51" s="55" t="str">
        <f>'男子リレ-入力'!$U$36</f>
        <v/>
      </c>
      <c r="D51" s="28">
        <f>'男子リレ-入力'!$S$36</f>
        <v>0</v>
      </c>
      <c r="E51" s="214"/>
      <c r="F51" s="28">
        <f>'男子リレ-入力'!$T$36</f>
        <v>0</v>
      </c>
      <c r="G51" s="214"/>
      <c r="H51" s="28">
        <f>'男子リレ-入力'!P41</f>
        <v>6</v>
      </c>
      <c r="I51" s="214">
        <f t="shared" si="5"/>
        <v>2500</v>
      </c>
      <c r="J51" s="214">
        <f>'男子リレ-入力'!R41</f>
        <v>0</v>
      </c>
      <c r="K51" s="28">
        <v>60</v>
      </c>
      <c r="L51" s="214"/>
      <c r="M51" s="214"/>
      <c r="N51" s="119"/>
      <c r="O51" s="119"/>
    </row>
    <row r="52" spans="1:15">
      <c r="A52" s="47">
        <f>'男子リレ-入力'!Q47</f>
        <v>0</v>
      </c>
      <c r="B52" s="47" t="e">
        <f>4+C52+8213</f>
        <v>#VALUE!</v>
      </c>
      <c r="C52" s="48" t="str">
        <f>'男子リレ-入力'!$U$47</f>
        <v/>
      </c>
      <c r="D52" s="47">
        <f>'男子リレ-入力'!$S$47</f>
        <v>0</v>
      </c>
      <c r="E52" s="46"/>
      <c r="F52" s="47">
        <f>'男子リレ-入力'!$T$47</f>
        <v>0</v>
      </c>
      <c r="G52" s="46"/>
      <c r="H52" s="47">
        <f>'男子リレ-入力'!P47</f>
        <v>1</v>
      </c>
      <c r="I52" s="46">
        <f t="shared" si="5"/>
        <v>2500</v>
      </c>
      <c r="J52" s="46">
        <f>'男子リレ-入力'!R47</f>
        <v>0</v>
      </c>
      <c r="K52" s="47">
        <v>60</v>
      </c>
      <c r="L52" s="1012">
        <f>'男子リレ-入力'!U43</f>
        <v>0</v>
      </c>
      <c r="M52" s="46"/>
      <c r="N52" s="119"/>
      <c r="O52" s="119"/>
    </row>
    <row r="53" spans="1:15">
      <c r="A53" s="47">
        <f>'男子リレ-入力'!Q48</f>
        <v>0</v>
      </c>
      <c r="B53" s="47" t="e">
        <f t="shared" ref="B53:B57" si="9">4+C53+8213</f>
        <v>#VALUE!</v>
      </c>
      <c r="C53" s="48" t="str">
        <f>'男子リレ-入力'!$U$47</f>
        <v/>
      </c>
      <c r="D53" s="47">
        <f>'男子リレ-入力'!$S$47</f>
        <v>0</v>
      </c>
      <c r="E53" s="46"/>
      <c r="F53" s="47">
        <f>'男子リレ-入力'!$T$47</f>
        <v>0</v>
      </c>
      <c r="G53" s="46"/>
      <c r="H53" s="47">
        <f>'男子リレ-入力'!P48</f>
        <v>2</v>
      </c>
      <c r="I53" s="46">
        <f t="shared" si="5"/>
        <v>2500</v>
      </c>
      <c r="J53" s="46">
        <f>'男子リレ-入力'!R48</f>
        <v>0</v>
      </c>
      <c r="K53" s="47">
        <v>60</v>
      </c>
      <c r="L53" s="46"/>
      <c r="M53" s="46"/>
      <c r="N53" s="119"/>
      <c r="O53" s="119"/>
    </row>
    <row r="54" spans="1:15">
      <c r="A54" s="47">
        <f>'男子リレ-入力'!Q49</f>
        <v>0</v>
      </c>
      <c r="B54" s="47" t="e">
        <f t="shared" si="9"/>
        <v>#VALUE!</v>
      </c>
      <c r="C54" s="48" t="str">
        <f>'男子リレ-入力'!$U$47</f>
        <v/>
      </c>
      <c r="D54" s="47">
        <f>'男子リレ-入力'!$S$47</f>
        <v>0</v>
      </c>
      <c r="E54" s="46"/>
      <c r="F54" s="47">
        <f>'男子リレ-入力'!$T$47</f>
        <v>0</v>
      </c>
      <c r="G54" s="46"/>
      <c r="H54" s="47">
        <f>'男子リレ-入力'!P49</f>
        <v>3</v>
      </c>
      <c r="I54" s="46">
        <f t="shared" si="5"/>
        <v>2500</v>
      </c>
      <c r="J54" s="46">
        <f>'男子リレ-入力'!R49</f>
        <v>0</v>
      </c>
      <c r="K54" s="47">
        <v>60</v>
      </c>
      <c r="L54" s="46"/>
      <c r="M54" s="46"/>
      <c r="N54" s="119"/>
      <c r="O54" s="119"/>
    </row>
    <row r="55" spans="1:15">
      <c r="A55" s="47">
        <f>'男子リレ-入力'!Q50</f>
        <v>0</v>
      </c>
      <c r="B55" s="47" t="e">
        <f t="shared" si="9"/>
        <v>#VALUE!</v>
      </c>
      <c r="C55" s="48" t="str">
        <f>'男子リレ-入力'!$U$47</f>
        <v/>
      </c>
      <c r="D55" s="47">
        <f>'男子リレ-入力'!$S$47</f>
        <v>0</v>
      </c>
      <c r="E55" s="46"/>
      <c r="F55" s="47">
        <f>'男子リレ-入力'!$T$47</f>
        <v>0</v>
      </c>
      <c r="G55" s="46"/>
      <c r="H55" s="47">
        <f>'男子リレ-入力'!P50</f>
        <v>4</v>
      </c>
      <c r="I55" s="46">
        <f t="shared" si="5"/>
        <v>2500</v>
      </c>
      <c r="J55" s="46">
        <f>'男子リレ-入力'!R50</f>
        <v>0</v>
      </c>
      <c r="K55" s="47">
        <v>60</v>
      </c>
      <c r="L55" s="46"/>
      <c r="M55" s="46"/>
      <c r="N55" s="119"/>
      <c r="O55" s="119"/>
    </row>
    <row r="56" spans="1:15">
      <c r="A56" s="47">
        <f>'男子リレ-入力'!Q51</f>
        <v>0</v>
      </c>
      <c r="B56" s="47" t="e">
        <f t="shared" si="9"/>
        <v>#VALUE!</v>
      </c>
      <c r="C56" s="48" t="str">
        <f>'男子リレ-入力'!$U$47</f>
        <v/>
      </c>
      <c r="D56" s="47">
        <f>'男子リレ-入力'!$S$47</f>
        <v>0</v>
      </c>
      <c r="E56" s="46"/>
      <c r="F56" s="47">
        <f>'男子リレ-入力'!$T$47</f>
        <v>0</v>
      </c>
      <c r="G56" s="46"/>
      <c r="H56" s="47">
        <f>'男子リレ-入力'!P51</f>
        <v>5</v>
      </c>
      <c r="I56" s="46">
        <f t="shared" si="5"/>
        <v>2500</v>
      </c>
      <c r="J56" s="46">
        <f>'男子リレ-入力'!R51</f>
        <v>0</v>
      </c>
      <c r="K56" s="47">
        <v>60</v>
      </c>
      <c r="L56" s="46"/>
      <c r="M56" s="46"/>
      <c r="N56" s="119"/>
      <c r="O56" s="119"/>
    </row>
    <row r="57" spans="1:15">
      <c r="A57" s="47">
        <f>'男子リレ-入力'!Q52</f>
        <v>0</v>
      </c>
      <c r="B57" s="47" t="e">
        <f t="shared" si="9"/>
        <v>#VALUE!</v>
      </c>
      <c r="C57" s="48" t="str">
        <f>'男子リレ-入力'!$U$47</f>
        <v/>
      </c>
      <c r="D57" s="47">
        <f>'男子リレ-入力'!$S$47</f>
        <v>0</v>
      </c>
      <c r="E57" s="46"/>
      <c r="F57" s="47">
        <f>'男子リレ-入力'!$T$47</f>
        <v>0</v>
      </c>
      <c r="G57" s="46"/>
      <c r="H57" s="47">
        <f>'男子リレ-入力'!P52</f>
        <v>6</v>
      </c>
      <c r="I57" s="46">
        <f t="shared" si="5"/>
        <v>2500</v>
      </c>
      <c r="J57" s="46">
        <f>'男子リレ-入力'!R52</f>
        <v>0</v>
      </c>
      <c r="K57" s="47">
        <v>60</v>
      </c>
      <c r="L57" s="46"/>
      <c r="M57" s="46"/>
      <c r="N57" s="119"/>
      <c r="O57" s="119"/>
    </row>
    <row r="58" spans="1:15">
      <c r="N58" s="119"/>
      <c r="O58" s="119"/>
    </row>
    <row r="59" spans="1:15">
      <c r="N59" s="119"/>
      <c r="O59" s="119"/>
    </row>
    <row r="60" spans="1:15">
      <c r="N60" s="119"/>
      <c r="O60" s="119"/>
    </row>
    <row r="61" spans="1:15">
      <c r="N61" s="119"/>
      <c r="O61" s="119"/>
    </row>
    <row r="62" spans="1:15">
      <c r="N62" s="119"/>
      <c r="O62" s="119"/>
    </row>
    <row r="63" spans="1:15">
      <c r="N63" s="119"/>
      <c r="O63" s="119"/>
    </row>
  </sheetData>
  <sheetProtection password="F475" sheet="1" objects="1" scenarios="1"/>
  <mergeCells count="3">
    <mergeCell ref="B2:C2"/>
    <mergeCell ref="B31:C31"/>
    <mergeCell ref="G1:H2"/>
  </mergeCells>
  <phoneticPr fontId="3"/>
  <pageMargins left="0.23622047244094491" right="0.23622047244094491" top="0.74803149606299213" bottom="0.74803149606299213" header="0.31496062992125984" footer="0.31496062992125984"/>
  <pageSetup paperSize="9" scale="90" fitToWidth="0" orientation="landscape" r:id="rId1"/>
  <rowBreaks count="1" manualBreakCount="1">
    <brk id="29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AT166"/>
  <sheetViews>
    <sheetView zoomScaleNormal="100" workbookViewId="0">
      <selection activeCell="G6" sqref="G6"/>
    </sheetView>
  </sheetViews>
  <sheetFormatPr defaultColWidth="9" defaultRowHeight="13.2"/>
  <cols>
    <col min="1" max="1" width="9" style="16"/>
    <col min="2" max="3" width="13.69921875" style="15" customWidth="1"/>
    <col min="4" max="5" width="9" style="16"/>
    <col min="6" max="6" width="17.09765625" style="15" customWidth="1"/>
    <col min="7" max="8" width="9" style="16"/>
    <col min="9" max="11" width="14.69921875" style="16" customWidth="1"/>
    <col min="12" max="12" width="9" style="16"/>
    <col min="13" max="13" width="18.5" style="15" customWidth="1"/>
    <col min="14" max="15" width="9" style="16"/>
    <col min="16" max="16" width="13.19921875" style="16" customWidth="1"/>
    <col min="17" max="20" width="9" style="16"/>
    <col min="21" max="24" width="9" style="15"/>
    <col min="25" max="25" width="14" style="15" customWidth="1"/>
    <col min="26" max="28" width="9" style="15"/>
    <col min="29" max="29" width="31.69921875" style="15" customWidth="1"/>
    <col min="30" max="30" width="13.796875" style="16" customWidth="1"/>
    <col min="31" max="31" width="12.3984375" style="16" customWidth="1"/>
    <col min="32" max="32" width="11.59765625" style="15" customWidth="1"/>
    <col min="33" max="33" width="12" style="15" customWidth="1"/>
    <col min="34" max="34" width="9" style="15"/>
    <col min="35" max="35" width="14.59765625" style="15" customWidth="1"/>
    <col min="36" max="36" width="32.19921875" style="15" customWidth="1"/>
    <col min="37" max="37" width="9" style="15"/>
    <col min="38" max="38" width="8.5" style="16" customWidth="1"/>
    <col min="39" max="39" width="7.09765625" style="15" customWidth="1"/>
    <col min="40" max="40" width="9" style="15"/>
    <col min="41" max="41" width="4.8984375" style="15" customWidth="1"/>
    <col min="42" max="42" width="9" style="15" customWidth="1"/>
    <col min="43" max="43" width="26.19921875" style="15" customWidth="1"/>
    <col min="44" max="16384" width="9" style="15"/>
  </cols>
  <sheetData>
    <row r="1" spans="1:46" ht="14.4" customHeight="1" thickBot="1">
      <c r="A1" s="34" t="s">
        <v>390</v>
      </c>
      <c r="B1" s="34" t="s">
        <v>81</v>
      </c>
      <c r="C1" s="34"/>
      <c r="D1" s="34" t="s">
        <v>390</v>
      </c>
      <c r="E1" s="484" t="s">
        <v>390</v>
      </c>
      <c r="F1" s="485" t="s">
        <v>389</v>
      </c>
      <c r="G1" s="484" t="s">
        <v>390</v>
      </c>
      <c r="H1" s="484" t="s">
        <v>390</v>
      </c>
      <c r="I1" s="489" t="s">
        <v>390</v>
      </c>
      <c r="J1" s="490" t="s">
        <v>8603</v>
      </c>
      <c r="K1" s="489" t="s">
        <v>390</v>
      </c>
      <c r="L1" s="155" t="s">
        <v>390</v>
      </c>
      <c r="M1" s="156" t="s">
        <v>82</v>
      </c>
      <c r="N1" s="155" t="s">
        <v>390</v>
      </c>
      <c r="O1" s="67" t="s">
        <v>390</v>
      </c>
      <c r="P1" s="35" t="s">
        <v>392</v>
      </c>
      <c r="Q1" s="67" t="s">
        <v>390</v>
      </c>
      <c r="R1" s="35"/>
      <c r="S1" s="35"/>
      <c r="T1" s="35" t="s">
        <v>391</v>
      </c>
      <c r="U1" s="37">
        <v>3</v>
      </c>
      <c r="V1" s="495" t="s">
        <v>8877</v>
      </c>
      <c r="W1" s="1" t="s">
        <v>23</v>
      </c>
      <c r="X1" s="2">
        <v>1</v>
      </c>
      <c r="Y1" s="1316" t="s">
        <v>9228</v>
      </c>
      <c r="Z1" s="1316"/>
      <c r="AA1" s="1316"/>
      <c r="AB1" s="643"/>
      <c r="AC1" s="652" t="s">
        <v>9231</v>
      </c>
      <c r="AD1" s="653" t="s">
        <v>8916</v>
      </c>
      <c r="AE1" s="505" t="s">
        <v>8917</v>
      </c>
      <c r="AF1" s="505" t="s">
        <v>8918</v>
      </c>
      <c r="AG1" s="21" t="s">
        <v>8864</v>
      </c>
      <c r="AH1" s="15" t="s">
        <v>8865</v>
      </c>
      <c r="AI1" s="16" t="s">
        <v>10039</v>
      </c>
      <c r="AJ1" s="842" t="s">
        <v>10040</v>
      </c>
      <c r="AK1" s="843"/>
      <c r="AL1" s="844" t="s">
        <v>10041</v>
      </c>
      <c r="AM1" s="845" t="s">
        <v>10042</v>
      </c>
      <c r="AN1" s="22"/>
      <c r="AQ1" s="16" t="s">
        <v>10039</v>
      </c>
      <c r="AR1" s="842" t="s">
        <v>10040</v>
      </c>
      <c r="AS1" s="842" t="s">
        <v>10041</v>
      </c>
      <c r="AT1" s="845" t="s">
        <v>10042</v>
      </c>
    </row>
    <row r="2" spans="1:46" ht="14.4" customHeight="1" thickTop="1">
      <c r="A2" s="34"/>
      <c r="B2" s="34"/>
      <c r="C2" s="34"/>
      <c r="D2" s="34"/>
      <c r="E2" s="484"/>
      <c r="F2" s="485" t="s">
        <v>8984</v>
      </c>
      <c r="G2" s="484"/>
      <c r="H2" s="484"/>
      <c r="I2" s="489"/>
      <c r="J2" s="490"/>
      <c r="K2" s="489"/>
      <c r="L2" s="155"/>
      <c r="M2" s="156"/>
      <c r="N2" s="155"/>
      <c r="O2" s="36"/>
      <c r="P2" s="36"/>
      <c r="Q2" s="36"/>
      <c r="R2" s="36"/>
      <c r="S2" s="36"/>
      <c r="T2" s="36"/>
      <c r="U2"/>
      <c r="V2"/>
      <c r="W2" s="1" t="s">
        <v>24</v>
      </c>
      <c r="X2" s="2">
        <v>2</v>
      </c>
      <c r="Y2" s="644" t="s">
        <v>10111</v>
      </c>
      <c r="Z2" s="645"/>
      <c r="AA2" s="646" t="s">
        <v>8878</v>
      </c>
      <c r="AB2" s="647" t="s">
        <v>382</v>
      </c>
      <c r="AC2" s="654" t="s">
        <v>88</v>
      </c>
      <c r="AD2" s="655" t="s">
        <v>89</v>
      </c>
      <c r="AE2" s="504" t="s">
        <v>8906</v>
      </c>
      <c r="AF2" s="28">
        <v>2</v>
      </c>
      <c r="AG2" s="23">
        <v>1</v>
      </c>
      <c r="AH2" s="23">
        <v>1</v>
      </c>
      <c r="AI2" s="762"/>
      <c r="AJ2" s="763" t="s">
        <v>9963</v>
      </c>
      <c r="AK2" s="764">
        <v>2</v>
      </c>
      <c r="AL2" s="765" t="s">
        <v>9964</v>
      </c>
      <c r="AM2" s="766" t="s">
        <v>382</v>
      </c>
      <c r="AN2" s="767" t="s">
        <v>9965</v>
      </c>
      <c r="AP2" s="846"/>
      <c r="AQ2" s="823" t="s">
        <v>10043</v>
      </c>
      <c r="AR2" s="823">
        <v>2</v>
      </c>
      <c r="AS2" s="824">
        <v>76</v>
      </c>
      <c r="AT2" s="827" t="s">
        <v>10044</v>
      </c>
    </row>
    <row r="3" spans="1:46" ht="14.4" customHeight="1">
      <c r="A3" s="32">
        <v>1054</v>
      </c>
      <c r="B3" s="31" t="s">
        <v>84</v>
      </c>
      <c r="C3" s="32">
        <v>1054</v>
      </c>
      <c r="D3" s="32" t="str">
        <f>CONCATENATE("03",A3)</f>
        <v>031054</v>
      </c>
      <c r="E3" s="483">
        <v>1001</v>
      </c>
      <c r="F3" s="486" t="s">
        <v>85</v>
      </c>
      <c r="G3" s="483">
        <v>1001</v>
      </c>
      <c r="H3" s="483" t="s">
        <v>9690</v>
      </c>
      <c r="I3" s="487">
        <v>1245</v>
      </c>
      <c r="J3" s="488" t="s">
        <v>87</v>
      </c>
      <c r="K3" s="487" t="str">
        <f>CONCATENATE("03",I3)</f>
        <v>031245</v>
      </c>
      <c r="L3" s="157">
        <v>1120</v>
      </c>
      <c r="M3" s="158" t="s">
        <v>92</v>
      </c>
      <c r="N3" s="157" t="str">
        <f>CONCATENATE("03",L3)</f>
        <v>031120</v>
      </c>
      <c r="O3" s="36"/>
      <c r="P3" s="36"/>
      <c r="Q3" s="36"/>
      <c r="R3" s="36"/>
      <c r="S3" s="36"/>
      <c r="T3" s="36"/>
      <c r="U3" s="23"/>
      <c r="V3" s="23"/>
      <c r="W3"/>
      <c r="X3"/>
      <c r="Y3" s="644" t="s">
        <v>10112</v>
      </c>
      <c r="Z3" s="648"/>
      <c r="AA3" s="649" t="s">
        <v>8880</v>
      </c>
      <c r="AB3" s="650" t="s">
        <v>383</v>
      </c>
      <c r="AC3" s="654" t="s">
        <v>94</v>
      </c>
      <c r="AD3" s="655" t="s">
        <v>95</v>
      </c>
      <c r="AE3" s="504" t="s">
        <v>8907</v>
      </c>
      <c r="AF3" s="28">
        <v>3</v>
      </c>
      <c r="AG3" s="23">
        <v>1</v>
      </c>
      <c r="AH3" s="23">
        <v>1</v>
      </c>
      <c r="AI3" s="768"/>
      <c r="AJ3" s="769" t="s">
        <v>9966</v>
      </c>
      <c r="AK3" s="770">
        <v>3</v>
      </c>
      <c r="AL3" s="771" t="s">
        <v>9967</v>
      </c>
      <c r="AM3" s="772" t="s">
        <v>383</v>
      </c>
      <c r="AN3" s="773" t="s">
        <v>9965</v>
      </c>
      <c r="AP3" s="828"/>
      <c r="AQ3" s="829" t="s">
        <v>10045</v>
      </c>
      <c r="AR3" s="829">
        <v>3</v>
      </c>
      <c r="AS3" s="830">
        <v>77</v>
      </c>
      <c r="AT3" s="833" t="s">
        <v>8943</v>
      </c>
    </row>
    <row r="4" spans="1:46" ht="14.4" customHeight="1">
      <c r="A4" s="32">
        <v>1055</v>
      </c>
      <c r="B4" s="31" t="s">
        <v>90</v>
      </c>
      <c r="C4" s="32">
        <v>1055</v>
      </c>
      <c r="D4" s="32" t="str">
        <f t="shared" ref="D4:D67" si="0">CONCATENATE("03",A4)</f>
        <v>031055</v>
      </c>
      <c r="E4" s="483">
        <v>1002</v>
      </c>
      <c r="F4" s="486" t="s">
        <v>91</v>
      </c>
      <c r="G4" s="483">
        <v>1002</v>
      </c>
      <c r="H4" s="483" t="s">
        <v>9691</v>
      </c>
      <c r="I4" s="487">
        <v>1246</v>
      </c>
      <c r="J4" s="488" t="s">
        <v>93</v>
      </c>
      <c r="K4" s="487" t="str">
        <f t="shared" ref="K4:K59" si="1">CONCATENATE("03",I4)</f>
        <v>031246</v>
      </c>
      <c r="L4" s="157">
        <v>1121</v>
      </c>
      <c r="M4" s="158" t="s">
        <v>98</v>
      </c>
      <c r="N4" s="157" t="str">
        <f t="shared" ref="N4:N67" si="2">CONCATENATE("03",L4)</f>
        <v>031121</v>
      </c>
      <c r="O4" s="36"/>
      <c r="P4" s="36"/>
      <c r="Q4" s="36"/>
      <c r="R4" s="36"/>
      <c r="S4" s="36"/>
      <c r="T4" s="36"/>
      <c r="U4" s="23"/>
      <c r="V4" s="23"/>
      <c r="W4"/>
      <c r="X4"/>
      <c r="Y4" s="644" t="s">
        <v>10113</v>
      </c>
      <c r="Z4" s="649"/>
      <c r="AA4" s="649" t="s">
        <v>8877</v>
      </c>
      <c r="AB4" s="647" t="s">
        <v>384</v>
      </c>
      <c r="AC4" s="654" t="s">
        <v>42</v>
      </c>
      <c r="AD4" s="655" t="s">
        <v>100</v>
      </c>
      <c r="AE4" s="504" t="s">
        <v>8908</v>
      </c>
      <c r="AF4" s="28">
        <v>4</v>
      </c>
      <c r="AG4" s="23">
        <v>1</v>
      </c>
      <c r="AH4" s="23">
        <v>1</v>
      </c>
      <c r="AI4" s="768"/>
      <c r="AJ4" s="769" t="s">
        <v>9968</v>
      </c>
      <c r="AK4" s="770">
        <v>4</v>
      </c>
      <c r="AL4" s="771" t="s">
        <v>9969</v>
      </c>
      <c r="AM4" s="772" t="s">
        <v>8908</v>
      </c>
      <c r="AN4" s="773" t="s">
        <v>9965</v>
      </c>
      <c r="AP4" s="828"/>
      <c r="AQ4" s="829" t="s">
        <v>10046</v>
      </c>
      <c r="AR4" s="829">
        <v>4</v>
      </c>
      <c r="AS4" s="830">
        <v>78</v>
      </c>
      <c r="AT4" s="833" t="s">
        <v>8943</v>
      </c>
    </row>
    <row r="5" spans="1:46" ht="14.4" customHeight="1">
      <c r="A5" s="32">
        <v>1056</v>
      </c>
      <c r="B5" s="31" t="s">
        <v>96</v>
      </c>
      <c r="C5" s="32">
        <v>1056</v>
      </c>
      <c r="D5" s="32" t="str">
        <f t="shared" si="0"/>
        <v>031056</v>
      </c>
      <c r="E5" s="483">
        <v>1003</v>
      </c>
      <c r="F5" s="486" t="s">
        <v>97</v>
      </c>
      <c r="G5" s="483">
        <v>1003</v>
      </c>
      <c r="H5" s="483" t="s">
        <v>9692</v>
      </c>
      <c r="I5" s="487">
        <v>1247</v>
      </c>
      <c r="J5" s="488" t="s">
        <v>99</v>
      </c>
      <c r="K5" s="487" t="str">
        <f t="shared" si="1"/>
        <v>031247</v>
      </c>
      <c r="L5" s="157">
        <v>1122</v>
      </c>
      <c r="M5" s="158" t="s">
        <v>101</v>
      </c>
      <c r="N5" s="157" t="str">
        <f t="shared" si="2"/>
        <v>031122</v>
      </c>
      <c r="O5" s="36"/>
      <c r="P5" s="36"/>
      <c r="Q5" s="36"/>
      <c r="R5" s="36"/>
      <c r="S5" s="36"/>
      <c r="T5" s="36"/>
      <c r="U5" s="23"/>
      <c r="V5" s="23"/>
      <c r="W5"/>
      <c r="X5"/>
      <c r="Y5" s="644" t="s">
        <v>10114</v>
      </c>
      <c r="Z5" s="649"/>
      <c r="AA5" s="649" t="s">
        <v>9230</v>
      </c>
      <c r="AB5" s="647" t="s">
        <v>385</v>
      </c>
      <c r="AC5" s="654" t="s">
        <v>43</v>
      </c>
      <c r="AD5" s="655" t="s">
        <v>103</v>
      </c>
      <c r="AE5" s="504" t="s">
        <v>8909</v>
      </c>
      <c r="AF5" s="28">
        <v>5</v>
      </c>
      <c r="AG5" s="23">
        <v>1</v>
      </c>
      <c r="AH5" s="23">
        <v>1</v>
      </c>
      <c r="AI5" s="768"/>
      <c r="AJ5" s="769" t="s">
        <v>9970</v>
      </c>
      <c r="AK5" s="770">
        <v>5</v>
      </c>
      <c r="AL5" s="771" t="s">
        <v>9971</v>
      </c>
      <c r="AM5" s="772" t="s">
        <v>8909</v>
      </c>
      <c r="AN5" s="773" t="s">
        <v>9965</v>
      </c>
      <c r="AP5" s="828"/>
      <c r="AQ5" s="829" t="s">
        <v>10047</v>
      </c>
      <c r="AR5" s="829">
        <v>5</v>
      </c>
      <c r="AS5" s="830">
        <v>79</v>
      </c>
      <c r="AT5" s="833" t="s">
        <v>8943</v>
      </c>
    </row>
    <row r="6" spans="1:46" ht="14.4" customHeight="1">
      <c r="A6" s="32">
        <v>1057</v>
      </c>
      <c r="B6" s="327" t="s">
        <v>8766</v>
      </c>
      <c r="C6" s="32">
        <v>1057</v>
      </c>
      <c r="D6" s="32" t="str">
        <f t="shared" si="0"/>
        <v>031057</v>
      </c>
      <c r="E6" s="483">
        <v>1004</v>
      </c>
      <c r="F6" s="486" t="s">
        <v>9693</v>
      </c>
      <c r="G6" s="483">
        <v>1004</v>
      </c>
      <c r="H6" s="483" t="s">
        <v>9694</v>
      </c>
      <c r="I6" s="487">
        <v>1248</v>
      </c>
      <c r="J6" s="488" t="s">
        <v>102</v>
      </c>
      <c r="K6" s="487" t="str">
        <f t="shared" si="1"/>
        <v>031248</v>
      </c>
      <c r="L6" s="157">
        <v>1123</v>
      </c>
      <c r="M6" s="158" t="s">
        <v>104</v>
      </c>
      <c r="N6" s="157" t="str">
        <f t="shared" si="2"/>
        <v>031123</v>
      </c>
      <c r="O6" s="36"/>
      <c r="P6" s="36"/>
      <c r="Q6" s="36"/>
      <c r="R6" s="36"/>
      <c r="S6" s="36"/>
      <c r="T6" s="36"/>
      <c r="U6" s="23"/>
      <c r="V6" s="23"/>
      <c r="W6"/>
      <c r="X6"/>
      <c r="AB6" s="647" t="s">
        <v>386</v>
      </c>
      <c r="AC6" s="654" t="s">
        <v>106</v>
      </c>
      <c r="AD6" s="655" t="s">
        <v>107</v>
      </c>
      <c r="AE6" s="504" t="s">
        <v>8910</v>
      </c>
      <c r="AF6" s="28">
        <v>7</v>
      </c>
      <c r="AG6" s="23">
        <v>1</v>
      </c>
      <c r="AH6" s="23">
        <v>1</v>
      </c>
      <c r="AI6" s="768"/>
      <c r="AJ6" s="769" t="s">
        <v>9972</v>
      </c>
      <c r="AK6" s="770">
        <v>7</v>
      </c>
      <c r="AL6" s="771" t="s">
        <v>9973</v>
      </c>
      <c r="AM6" s="772" t="s">
        <v>8910</v>
      </c>
      <c r="AN6" s="773" t="s">
        <v>8936</v>
      </c>
      <c r="AP6" s="847" t="s">
        <v>8632</v>
      </c>
      <c r="AQ6" s="829" t="s">
        <v>10048</v>
      </c>
      <c r="AR6" s="829">
        <v>7</v>
      </c>
      <c r="AS6" s="830">
        <v>80</v>
      </c>
      <c r="AT6" s="833" t="s">
        <v>8943</v>
      </c>
    </row>
    <row r="7" spans="1:46" ht="14.4" customHeight="1">
      <c r="A7" s="32">
        <v>1058</v>
      </c>
      <c r="B7" s="327" t="s">
        <v>8767</v>
      </c>
      <c r="C7" s="32">
        <v>1058</v>
      </c>
      <c r="D7" s="32" t="str">
        <f t="shared" si="0"/>
        <v>031058</v>
      </c>
      <c r="E7" s="483">
        <v>1005</v>
      </c>
      <c r="F7" s="486" t="s">
        <v>9019</v>
      </c>
      <c r="G7" s="483">
        <v>1005</v>
      </c>
      <c r="H7" s="483" t="s">
        <v>9695</v>
      </c>
      <c r="I7" s="487">
        <v>1249</v>
      </c>
      <c r="J7" s="488" t="s">
        <v>105</v>
      </c>
      <c r="K7" s="487" t="str">
        <f t="shared" si="1"/>
        <v>031249</v>
      </c>
      <c r="L7" s="157">
        <v>1124</v>
      </c>
      <c r="M7" s="158" t="s">
        <v>110</v>
      </c>
      <c r="N7" s="157" t="str">
        <f t="shared" si="2"/>
        <v>031124</v>
      </c>
      <c r="O7" s="36"/>
      <c r="P7" s="36"/>
      <c r="Q7" s="36"/>
      <c r="R7" s="36"/>
      <c r="S7" s="36"/>
      <c r="T7" s="36"/>
      <c r="U7" s="23"/>
      <c r="V7" s="23"/>
      <c r="W7"/>
      <c r="X7"/>
      <c r="Y7" s="644" t="s">
        <v>10115</v>
      </c>
      <c r="Z7" s="649"/>
      <c r="AA7" s="646" t="s">
        <v>8878</v>
      </c>
      <c r="AB7" s="647" t="s">
        <v>387</v>
      </c>
      <c r="AC7" s="654" t="s">
        <v>112</v>
      </c>
      <c r="AD7" s="655" t="s">
        <v>9232</v>
      </c>
      <c r="AE7" s="504" t="s">
        <v>8911</v>
      </c>
      <c r="AF7" s="28"/>
      <c r="AG7" s="23">
        <v>1</v>
      </c>
      <c r="AH7" s="23">
        <v>1</v>
      </c>
      <c r="AI7" s="768"/>
      <c r="AJ7" s="769" t="s">
        <v>9974</v>
      </c>
      <c r="AK7" s="770">
        <v>9</v>
      </c>
      <c r="AL7" s="774" t="s">
        <v>9975</v>
      </c>
      <c r="AM7" s="772" t="s">
        <v>8911</v>
      </c>
      <c r="AN7" s="773" t="s">
        <v>8936</v>
      </c>
      <c r="AP7" s="828"/>
      <c r="AQ7" s="829" t="s">
        <v>10049</v>
      </c>
      <c r="AR7" s="829">
        <v>8</v>
      </c>
      <c r="AS7" s="830">
        <v>81</v>
      </c>
      <c r="AT7" s="833" t="s">
        <v>8943</v>
      </c>
    </row>
    <row r="8" spans="1:46" ht="14.4" customHeight="1">
      <c r="A8" s="32">
        <v>1059</v>
      </c>
      <c r="B8" s="31" t="s">
        <v>108</v>
      </c>
      <c r="C8" s="32">
        <v>1059</v>
      </c>
      <c r="D8" s="32" t="str">
        <f t="shared" si="0"/>
        <v>031059</v>
      </c>
      <c r="E8" s="483">
        <v>1006</v>
      </c>
      <c r="F8" s="486" t="s">
        <v>109</v>
      </c>
      <c r="G8" s="483">
        <v>1006</v>
      </c>
      <c r="H8" s="483" t="s">
        <v>9696</v>
      </c>
      <c r="I8" s="487">
        <v>1250</v>
      </c>
      <c r="J8" s="488" t="s">
        <v>111</v>
      </c>
      <c r="K8" s="487" t="str">
        <f t="shared" si="1"/>
        <v>031250</v>
      </c>
      <c r="L8" s="157">
        <v>1125</v>
      </c>
      <c r="M8" s="158" t="s">
        <v>115</v>
      </c>
      <c r="N8" s="157" t="str">
        <f t="shared" si="2"/>
        <v>031125</v>
      </c>
      <c r="O8" s="36"/>
      <c r="P8" s="36"/>
      <c r="Q8" s="36"/>
      <c r="R8" s="36"/>
      <c r="S8" s="36"/>
      <c r="T8" s="36"/>
      <c r="U8" s="23"/>
      <c r="V8" s="23"/>
      <c r="W8"/>
      <c r="X8"/>
      <c r="Y8" s="644" t="s">
        <v>10116</v>
      </c>
      <c r="Z8" s="649"/>
      <c r="AA8" s="649" t="s">
        <v>8880</v>
      </c>
      <c r="AB8" s="651"/>
      <c r="AC8" s="654" t="s">
        <v>117</v>
      </c>
      <c r="AD8" s="655" t="s">
        <v>118</v>
      </c>
      <c r="AE8" s="504" t="s">
        <v>8912</v>
      </c>
      <c r="AF8" s="29">
        <v>9</v>
      </c>
      <c r="AG8" s="23">
        <v>1</v>
      </c>
      <c r="AH8" s="23">
        <v>1</v>
      </c>
      <c r="AI8" s="775" t="s">
        <v>9976</v>
      </c>
      <c r="AJ8" s="769" t="s">
        <v>9977</v>
      </c>
      <c r="AK8" s="770">
        <v>19</v>
      </c>
      <c r="AL8" s="774" t="s">
        <v>9234</v>
      </c>
      <c r="AM8" s="772" t="s">
        <v>8912</v>
      </c>
      <c r="AN8" s="773" t="s">
        <v>8936</v>
      </c>
      <c r="AP8" s="828"/>
      <c r="AQ8" s="829" t="s">
        <v>10050</v>
      </c>
      <c r="AR8" s="829">
        <v>15</v>
      </c>
      <c r="AS8" s="830">
        <v>82</v>
      </c>
      <c r="AT8" s="833" t="s">
        <v>8943</v>
      </c>
    </row>
    <row r="9" spans="1:46" ht="14.4" customHeight="1">
      <c r="A9" s="32">
        <v>1060</v>
      </c>
      <c r="B9" s="31" t="s">
        <v>113</v>
      </c>
      <c r="C9" s="32">
        <v>1060</v>
      </c>
      <c r="D9" s="32" t="str">
        <f t="shared" si="0"/>
        <v>031060</v>
      </c>
      <c r="E9" s="483">
        <v>1007</v>
      </c>
      <c r="F9" s="486" t="s">
        <v>114</v>
      </c>
      <c r="G9" s="483">
        <v>1007</v>
      </c>
      <c r="H9" s="483" t="s">
        <v>9697</v>
      </c>
      <c r="I9" s="487">
        <v>1251</v>
      </c>
      <c r="J9" s="488" t="s">
        <v>116</v>
      </c>
      <c r="K9" s="487" t="str">
        <f t="shared" si="1"/>
        <v>031251</v>
      </c>
      <c r="L9" s="157">
        <v>1126</v>
      </c>
      <c r="M9" s="158" t="s">
        <v>120</v>
      </c>
      <c r="N9" s="157" t="str">
        <f t="shared" si="2"/>
        <v>031126</v>
      </c>
      <c r="O9" s="36"/>
      <c r="P9" s="36"/>
      <c r="Q9" s="36"/>
      <c r="R9" s="36"/>
      <c r="S9" s="36"/>
      <c r="T9" s="36"/>
      <c r="U9" s="23"/>
      <c r="V9" s="23"/>
      <c r="W9"/>
      <c r="X9"/>
      <c r="Y9" s="644" t="s">
        <v>10117</v>
      </c>
      <c r="Z9" s="649"/>
      <c r="AA9" s="649" t="s">
        <v>8877</v>
      </c>
      <c r="AB9" s="651"/>
      <c r="AC9" s="654" t="s">
        <v>8881</v>
      </c>
      <c r="AD9" s="655" t="s">
        <v>8882</v>
      </c>
      <c r="AE9" s="504" t="s">
        <v>8913</v>
      </c>
      <c r="AF9" s="29"/>
      <c r="AG9" s="23">
        <v>1</v>
      </c>
      <c r="AH9" s="23">
        <v>1</v>
      </c>
      <c r="AI9" s="775" t="s">
        <v>9978</v>
      </c>
      <c r="AJ9" s="769" t="s">
        <v>9979</v>
      </c>
      <c r="AK9" s="770">
        <v>23</v>
      </c>
      <c r="AL9" s="774" t="s">
        <v>8884</v>
      </c>
      <c r="AM9" s="772" t="s">
        <v>8913</v>
      </c>
      <c r="AN9" s="773" t="s">
        <v>8936</v>
      </c>
      <c r="AP9" s="828"/>
      <c r="AQ9" s="829" t="s">
        <v>10051</v>
      </c>
      <c r="AR9" s="829">
        <v>21</v>
      </c>
      <c r="AS9" s="830">
        <v>83</v>
      </c>
      <c r="AT9" s="833" t="s">
        <v>8943</v>
      </c>
    </row>
    <row r="10" spans="1:46" ht="14.4" customHeight="1">
      <c r="A10" s="32">
        <v>1061</v>
      </c>
      <c r="B10" s="31" t="s">
        <v>119</v>
      </c>
      <c r="C10" s="32">
        <v>1061</v>
      </c>
      <c r="D10" s="32" t="str">
        <f t="shared" si="0"/>
        <v>031061</v>
      </c>
      <c r="E10" s="483">
        <v>1008</v>
      </c>
      <c r="F10" s="24" t="s">
        <v>9005</v>
      </c>
      <c r="G10" s="483">
        <v>1008</v>
      </c>
      <c r="H10" s="483" t="s">
        <v>9698</v>
      </c>
      <c r="I10" s="487">
        <v>1252</v>
      </c>
      <c r="J10" s="488" t="s">
        <v>121</v>
      </c>
      <c r="K10" s="487" t="str">
        <f t="shared" si="1"/>
        <v>031252</v>
      </c>
      <c r="L10" s="157">
        <v>1127</v>
      </c>
      <c r="M10" s="158" t="s">
        <v>124</v>
      </c>
      <c r="N10" s="157" t="str">
        <f t="shared" si="2"/>
        <v>031127</v>
      </c>
      <c r="O10" s="36"/>
      <c r="P10" s="36"/>
      <c r="Q10" s="36"/>
      <c r="R10" s="36"/>
      <c r="S10" s="36"/>
      <c r="T10" s="36"/>
      <c r="U10" s="23"/>
      <c r="V10" s="23"/>
      <c r="W10"/>
      <c r="X10"/>
      <c r="Y10" s="644" t="s">
        <v>10118</v>
      </c>
      <c r="Z10" s="649"/>
      <c r="AA10" s="649" t="s">
        <v>9230</v>
      </c>
      <c r="AB10" s="651"/>
      <c r="AC10" s="656" t="s">
        <v>9233</v>
      </c>
      <c r="AD10" s="655" t="s">
        <v>9234</v>
      </c>
      <c r="AE10" s="504" t="s">
        <v>8914</v>
      </c>
      <c r="AF10" s="29">
        <v>19</v>
      </c>
      <c r="AG10" s="23">
        <v>1</v>
      </c>
      <c r="AH10" s="23">
        <v>1</v>
      </c>
      <c r="AI10" s="768"/>
      <c r="AJ10" s="776" t="s">
        <v>9980</v>
      </c>
      <c r="AK10" s="770">
        <v>26</v>
      </c>
      <c r="AL10" s="774" t="s">
        <v>9981</v>
      </c>
      <c r="AM10" s="772" t="s">
        <v>9982</v>
      </c>
      <c r="AN10" s="773" t="s">
        <v>8936</v>
      </c>
      <c r="AP10" s="848" t="s">
        <v>9976</v>
      </c>
      <c r="AQ10" s="829" t="s">
        <v>10052</v>
      </c>
      <c r="AR10" s="829">
        <v>25</v>
      </c>
      <c r="AS10" s="830">
        <v>84</v>
      </c>
      <c r="AT10" s="833" t="s">
        <v>8943</v>
      </c>
    </row>
    <row r="11" spans="1:46" ht="14.4" customHeight="1">
      <c r="A11" s="32">
        <v>1062</v>
      </c>
      <c r="B11" s="31" t="s">
        <v>122</v>
      </c>
      <c r="C11" s="32">
        <v>1062</v>
      </c>
      <c r="D11" s="32" t="str">
        <f t="shared" si="0"/>
        <v>031062</v>
      </c>
      <c r="E11" s="483">
        <v>1009</v>
      </c>
      <c r="F11" s="486" t="s">
        <v>123</v>
      </c>
      <c r="G11" s="483">
        <v>1009</v>
      </c>
      <c r="H11" s="483" t="s">
        <v>9699</v>
      </c>
      <c r="I11" s="487">
        <v>1253</v>
      </c>
      <c r="J11" s="488" t="s">
        <v>125</v>
      </c>
      <c r="K11" s="487" t="str">
        <f t="shared" si="1"/>
        <v>031253</v>
      </c>
      <c r="L11" s="157">
        <v>1128</v>
      </c>
      <c r="M11" s="158" t="s">
        <v>129</v>
      </c>
      <c r="N11" s="157" t="str">
        <f t="shared" si="2"/>
        <v>031128</v>
      </c>
      <c r="O11" s="36"/>
      <c r="P11" s="36"/>
      <c r="Q11" s="36"/>
      <c r="R11" s="36"/>
      <c r="S11" s="36"/>
      <c r="T11" s="36"/>
      <c r="U11" s="23"/>
      <c r="V11" s="23"/>
      <c r="W11"/>
      <c r="X11"/>
      <c r="Y11" s="2"/>
      <c r="AB11" s="651"/>
      <c r="AC11" s="656" t="s">
        <v>9235</v>
      </c>
      <c r="AD11" s="655" t="s">
        <v>8883</v>
      </c>
      <c r="AE11" s="504" t="s">
        <v>8915</v>
      </c>
      <c r="AF11" s="29">
        <v>23</v>
      </c>
      <c r="AG11" s="23">
        <v>1</v>
      </c>
      <c r="AH11" s="23">
        <v>1</v>
      </c>
      <c r="AI11" s="768"/>
      <c r="AJ11" s="776" t="s">
        <v>9983</v>
      </c>
      <c r="AK11" s="770">
        <v>28</v>
      </c>
      <c r="AL11" s="774" t="s">
        <v>9250</v>
      </c>
      <c r="AM11" s="772" t="s">
        <v>8914</v>
      </c>
      <c r="AN11" s="773" t="s">
        <v>8936</v>
      </c>
      <c r="AP11" s="848" t="s">
        <v>9978</v>
      </c>
      <c r="AQ11" s="829" t="s">
        <v>10053</v>
      </c>
      <c r="AR11" s="829">
        <v>28</v>
      </c>
      <c r="AS11" s="830">
        <v>85</v>
      </c>
      <c r="AT11" s="833" t="s">
        <v>8943</v>
      </c>
    </row>
    <row r="12" spans="1:46" ht="14.4" customHeight="1">
      <c r="A12" s="32">
        <v>1063</v>
      </c>
      <c r="B12" s="31" t="s">
        <v>127</v>
      </c>
      <c r="C12" s="32">
        <v>1063</v>
      </c>
      <c r="D12" s="32" t="str">
        <f t="shared" si="0"/>
        <v>031063</v>
      </c>
      <c r="E12" s="483">
        <v>1010</v>
      </c>
      <c r="F12" s="486" t="s">
        <v>128</v>
      </c>
      <c r="G12" s="483">
        <v>1010</v>
      </c>
      <c r="H12" s="483" t="s">
        <v>9700</v>
      </c>
      <c r="I12" s="487">
        <v>1254</v>
      </c>
      <c r="J12" s="488" t="s">
        <v>130</v>
      </c>
      <c r="K12" s="487" t="str">
        <f t="shared" si="1"/>
        <v>031254</v>
      </c>
      <c r="L12" s="157">
        <v>1129</v>
      </c>
      <c r="M12" s="158" t="s">
        <v>133</v>
      </c>
      <c r="N12" s="157" t="str">
        <f t="shared" si="2"/>
        <v>031129</v>
      </c>
      <c r="O12" s="198"/>
      <c r="P12" s="198"/>
      <c r="Q12" s="198"/>
      <c r="R12" s="1315" t="s">
        <v>8732</v>
      </c>
      <c r="S12" s="1315"/>
      <c r="T12" s="1315"/>
      <c r="U12" s="1315"/>
      <c r="V12" s="1315"/>
      <c r="W12" s="1315"/>
      <c r="X12" s="199"/>
      <c r="Y12" s="2"/>
      <c r="AB12" s="1"/>
      <c r="AC12" s="656" t="s">
        <v>9236</v>
      </c>
      <c r="AD12" s="655" t="s">
        <v>8884</v>
      </c>
      <c r="AE12" s="504" t="s">
        <v>8919</v>
      </c>
      <c r="AF12" s="29">
        <v>24</v>
      </c>
      <c r="AG12" s="23">
        <v>1</v>
      </c>
      <c r="AH12" s="23">
        <v>1</v>
      </c>
      <c r="AI12" s="768"/>
      <c r="AJ12" s="769" t="s">
        <v>9984</v>
      </c>
      <c r="AK12" s="770">
        <v>34</v>
      </c>
      <c r="AL12" s="774" t="s">
        <v>9985</v>
      </c>
      <c r="AM12" s="772" t="s">
        <v>8915</v>
      </c>
      <c r="AN12" s="773" t="s">
        <v>8936</v>
      </c>
      <c r="AP12" s="828"/>
      <c r="AQ12" s="829" t="s">
        <v>10054</v>
      </c>
      <c r="AR12" s="829">
        <v>34</v>
      </c>
      <c r="AS12" s="830">
        <v>86</v>
      </c>
      <c r="AT12" s="833" t="s">
        <v>8943</v>
      </c>
    </row>
    <row r="13" spans="1:46" ht="14.4" customHeight="1">
      <c r="A13" s="32">
        <v>1064</v>
      </c>
      <c r="B13" s="31" t="s">
        <v>131</v>
      </c>
      <c r="C13" s="32">
        <v>1064</v>
      </c>
      <c r="D13" s="32" t="str">
        <f t="shared" si="0"/>
        <v>031064</v>
      </c>
      <c r="E13" s="483">
        <v>1011</v>
      </c>
      <c r="F13" s="486" t="s">
        <v>132</v>
      </c>
      <c r="G13" s="483">
        <v>1011</v>
      </c>
      <c r="H13" s="483" t="s">
        <v>9701</v>
      </c>
      <c r="I13" s="487">
        <v>1255</v>
      </c>
      <c r="J13" s="488" t="s">
        <v>134</v>
      </c>
      <c r="K13" s="487" t="str">
        <f t="shared" si="1"/>
        <v>031255</v>
      </c>
      <c r="L13" s="157">
        <v>1130</v>
      </c>
      <c r="M13" s="158" t="s">
        <v>137</v>
      </c>
      <c r="N13" s="157" t="str">
        <f t="shared" si="2"/>
        <v>031130</v>
      </c>
      <c r="O13" s="36"/>
      <c r="P13" s="36"/>
      <c r="Q13" s="36"/>
      <c r="R13" s="36"/>
      <c r="S13" s="36"/>
      <c r="T13" s="36"/>
      <c r="U13" s="23"/>
      <c r="V13" s="23"/>
      <c r="W13"/>
      <c r="X13"/>
      <c r="Y13" s="2"/>
      <c r="AB13" s="1"/>
      <c r="AC13" s="656" t="s">
        <v>9237</v>
      </c>
      <c r="AD13" s="655" t="s">
        <v>139</v>
      </c>
      <c r="AE13" s="504" t="s">
        <v>8920</v>
      </c>
      <c r="AF13" s="28">
        <v>28</v>
      </c>
      <c r="AG13" s="23">
        <v>1</v>
      </c>
      <c r="AH13" s="23">
        <v>1</v>
      </c>
      <c r="AI13" s="768"/>
      <c r="AJ13" s="769" t="s">
        <v>9986</v>
      </c>
      <c r="AK13" s="770">
        <v>35</v>
      </c>
      <c r="AL13" s="774" t="s">
        <v>9987</v>
      </c>
      <c r="AM13" s="772" t="s">
        <v>8919</v>
      </c>
      <c r="AN13" s="773" t="s">
        <v>8936</v>
      </c>
      <c r="AP13" s="828"/>
      <c r="AQ13" s="829" t="s">
        <v>10055</v>
      </c>
      <c r="AR13" s="829">
        <v>35</v>
      </c>
      <c r="AS13" s="830">
        <v>87</v>
      </c>
      <c r="AT13" s="833" t="s">
        <v>8943</v>
      </c>
    </row>
    <row r="14" spans="1:46" ht="14.4" customHeight="1">
      <c r="A14" s="32">
        <v>1065</v>
      </c>
      <c r="B14" s="31" t="s">
        <v>135</v>
      </c>
      <c r="C14" s="32">
        <v>1065</v>
      </c>
      <c r="D14" s="32" t="str">
        <f t="shared" si="0"/>
        <v>031065</v>
      </c>
      <c r="E14" s="483">
        <v>1012</v>
      </c>
      <c r="F14" s="486" t="s">
        <v>136</v>
      </c>
      <c r="G14" s="483">
        <v>1012</v>
      </c>
      <c r="H14" s="483" t="s">
        <v>9702</v>
      </c>
      <c r="I14" s="487">
        <v>1256</v>
      </c>
      <c r="J14" s="488" t="s">
        <v>138</v>
      </c>
      <c r="K14" s="487" t="str">
        <f t="shared" si="1"/>
        <v>031256</v>
      </c>
      <c r="L14" s="157">
        <v>1131</v>
      </c>
      <c r="M14" s="158" t="s">
        <v>142</v>
      </c>
      <c r="N14" s="157" t="str">
        <f t="shared" si="2"/>
        <v>031131</v>
      </c>
      <c r="O14" s="36"/>
      <c r="P14" s="36"/>
      <c r="Q14" s="36"/>
      <c r="R14" s="36"/>
      <c r="S14" s="36"/>
      <c r="T14" s="36"/>
      <c r="U14" s="23"/>
      <c r="V14" s="23"/>
      <c r="W14"/>
      <c r="X14"/>
      <c r="Z14" s="2"/>
      <c r="AA14" s="2"/>
      <c r="AB14" s="1"/>
      <c r="AC14" s="654" t="s">
        <v>148</v>
      </c>
      <c r="AD14" s="655" t="s">
        <v>149</v>
      </c>
      <c r="AE14" s="504" t="s">
        <v>8921</v>
      </c>
      <c r="AF14" s="28">
        <v>30</v>
      </c>
      <c r="AG14" s="23">
        <v>1</v>
      </c>
      <c r="AH14" s="23">
        <v>1</v>
      </c>
      <c r="AI14" s="768"/>
      <c r="AJ14" s="769" t="s">
        <v>9988</v>
      </c>
      <c r="AK14" s="770">
        <v>36</v>
      </c>
      <c r="AL14" s="771" t="s">
        <v>9989</v>
      </c>
      <c r="AM14" s="772" t="s">
        <v>8920</v>
      </c>
      <c r="AN14" s="773" t="s">
        <v>8936</v>
      </c>
      <c r="AP14" s="828"/>
      <c r="AQ14" s="829" t="s">
        <v>10056</v>
      </c>
      <c r="AR14" s="829">
        <v>36</v>
      </c>
      <c r="AS14" s="830">
        <v>88</v>
      </c>
      <c r="AT14" s="833" t="s">
        <v>8943</v>
      </c>
    </row>
    <row r="15" spans="1:46" ht="14.4" customHeight="1">
      <c r="A15" s="32">
        <v>1066</v>
      </c>
      <c r="B15" s="31" t="s">
        <v>140</v>
      </c>
      <c r="C15" s="32">
        <v>1066</v>
      </c>
      <c r="D15" s="32" t="str">
        <f t="shared" si="0"/>
        <v>031066</v>
      </c>
      <c r="E15" s="483">
        <v>1013</v>
      </c>
      <c r="F15" s="486" t="s">
        <v>141</v>
      </c>
      <c r="G15" s="483">
        <v>1013</v>
      </c>
      <c r="H15" s="483" t="s">
        <v>9703</v>
      </c>
      <c r="I15" s="487">
        <v>1257</v>
      </c>
      <c r="J15" s="488" t="s">
        <v>143</v>
      </c>
      <c r="K15" s="487" t="str">
        <f t="shared" si="1"/>
        <v>031257</v>
      </c>
      <c r="L15" s="157">
        <v>1132</v>
      </c>
      <c r="M15" s="158" t="s">
        <v>146</v>
      </c>
      <c r="N15" s="157" t="str">
        <f t="shared" si="2"/>
        <v>031132</v>
      </c>
      <c r="O15" s="36"/>
      <c r="P15" s="36"/>
      <c r="Q15" s="36"/>
      <c r="R15" s="36"/>
      <c r="S15" s="36"/>
      <c r="T15" s="36"/>
      <c r="U15" s="23"/>
      <c r="V15" s="23"/>
      <c r="W15"/>
      <c r="X15"/>
      <c r="Y15" s="2"/>
      <c r="Z15" s="2"/>
      <c r="AA15" s="2"/>
      <c r="AB15" s="1"/>
      <c r="AC15" s="654" t="s">
        <v>162</v>
      </c>
      <c r="AD15" s="655" t="s">
        <v>163</v>
      </c>
      <c r="AE15" s="504" t="s">
        <v>8922</v>
      </c>
      <c r="AF15" s="28">
        <v>32</v>
      </c>
      <c r="AG15" s="23">
        <v>1</v>
      </c>
      <c r="AH15" s="23">
        <v>1</v>
      </c>
      <c r="AI15" s="768"/>
      <c r="AJ15" s="769" t="s">
        <v>9990</v>
      </c>
      <c r="AK15" s="770">
        <v>37</v>
      </c>
      <c r="AL15" s="771" t="s">
        <v>9991</v>
      </c>
      <c r="AM15" s="772" t="s">
        <v>8921</v>
      </c>
      <c r="AN15" s="773" t="s">
        <v>8936</v>
      </c>
      <c r="AP15" s="828"/>
      <c r="AQ15" s="829" t="s">
        <v>10057</v>
      </c>
      <c r="AR15" s="829">
        <v>37</v>
      </c>
      <c r="AS15" s="830">
        <v>89</v>
      </c>
      <c r="AT15" s="833" t="s">
        <v>8943</v>
      </c>
    </row>
    <row r="16" spans="1:46" ht="14.4" customHeight="1">
      <c r="A16" s="32">
        <v>1067</v>
      </c>
      <c r="B16" s="31" t="s">
        <v>144</v>
      </c>
      <c r="C16" s="32">
        <v>1067</v>
      </c>
      <c r="D16" s="32" t="str">
        <f t="shared" si="0"/>
        <v>031067</v>
      </c>
      <c r="E16" s="483">
        <v>1014</v>
      </c>
      <c r="F16" s="486" t="s">
        <v>145</v>
      </c>
      <c r="G16" s="483">
        <v>1014</v>
      </c>
      <c r="H16" s="483" t="s">
        <v>9704</v>
      </c>
      <c r="I16" s="487">
        <v>1258</v>
      </c>
      <c r="J16" s="488" t="s">
        <v>147</v>
      </c>
      <c r="K16" s="487" t="str">
        <f t="shared" si="1"/>
        <v>031258</v>
      </c>
      <c r="L16" s="157">
        <v>1133</v>
      </c>
      <c r="M16" s="158" t="s">
        <v>152</v>
      </c>
      <c r="N16" s="157" t="str">
        <f t="shared" si="2"/>
        <v>031133</v>
      </c>
      <c r="O16" s="36"/>
      <c r="P16" s="36"/>
      <c r="Q16" s="36"/>
      <c r="R16" s="36"/>
      <c r="S16" s="36"/>
      <c r="T16" s="36"/>
      <c r="U16" s="23"/>
      <c r="V16" s="23"/>
      <c r="W16"/>
      <c r="X16"/>
      <c r="Y16" s="2"/>
      <c r="Z16" s="2"/>
      <c r="AA16" s="2"/>
      <c r="AB16" s="1"/>
      <c r="AC16" s="654" t="s">
        <v>168</v>
      </c>
      <c r="AD16" s="655" t="s">
        <v>169</v>
      </c>
      <c r="AE16" s="504" t="s">
        <v>8923</v>
      </c>
      <c r="AF16" s="28">
        <v>34</v>
      </c>
      <c r="AG16" s="23">
        <v>1</v>
      </c>
      <c r="AH16" s="23">
        <v>1</v>
      </c>
      <c r="AI16" s="768"/>
      <c r="AJ16" s="769" t="s">
        <v>9992</v>
      </c>
      <c r="AK16" s="770">
        <v>43</v>
      </c>
      <c r="AL16" s="771" t="s">
        <v>9993</v>
      </c>
      <c r="AM16" s="772" t="s">
        <v>8922</v>
      </c>
      <c r="AN16" s="773" t="s">
        <v>8936</v>
      </c>
      <c r="AP16" s="828"/>
      <c r="AQ16" s="829" t="s">
        <v>10058</v>
      </c>
      <c r="AR16" s="829">
        <v>40</v>
      </c>
      <c r="AS16" s="830">
        <v>90</v>
      </c>
      <c r="AT16" s="833" t="s">
        <v>8943</v>
      </c>
    </row>
    <row r="17" spans="1:46" ht="14.4" customHeight="1">
      <c r="A17" s="32">
        <v>1068</v>
      </c>
      <c r="B17" s="31" t="s">
        <v>150</v>
      </c>
      <c r="C17" s="32">
        <v>1068</v>
      </c>
      <c r="D17" s="32" t="str">
        <f t="shared" si="0"/>
        <v>031068</v>
      </c>
      <c r="E17" s="483">
        <v>1015</v>
      </c>
      <c r="F17" s="486" t="s">
        <v>151</v>
      </c>
      <c r="G17" s="483">
        <v>1015</v>
      </c>
      <c r="H17" s="483" t="s">
        <v>9705</v>
      </c>
      <c r="I17" s="487">
        <v>1259</v>
      </c>
      <c r="J17" s="488" t="s">
        <v>153</v>
      </c>
      <c r="K17" s="487" t="str">
        <f t="shared" si="1"/>
        <v>031259</v>
      </c>
      <c r="L17" s="157">
        <v>1134</v>
      </c>
      <c r="M17" s="158" t="s">
        <v>156</v>
      </c>
      <c r="N17" s="157" t="str">
        <f t="shared" si="2"/>
        <v>031134</v>
      </c>
      <c r="O17" s="36"/>
      <c r="P17" s="36"/>
      <c r="Q17" s="36"/>
      <c r="R17" s="36"/>
      <c r="S17" s="36"/>
      <c r="T17" s="36"/>
      <c r="U17" s="23"/>
      <c r="V17" s="23"/>
      <c r="W17"/>
      <c r="X17"/>
      <c r="Y17" s="2"/>
      <c r="Z17" s="2"/>
      <c r="AA17" s="2"/>
      <c r="AB17" s="1"/>
      <c r="AC17" s="654" t="s">
        <v>173</v>
      </c>
      <c r="AD17" s="655" t="s">
        <v>174</v>
      </c>
      <c r="AE17" s="504" t="s">
        <v>8924</v>
      </c>
      <c r="AF17" s="28">
        <v>35</v>
      </c>
      <c r="AG17" s="23">
        <v>1</v>
      </c>
      <c r="AH17" s="23">
        <v>1</v>
      </c>
      <c r="AI17" s="768"/>
      <c r="AJ17" s="769" t="s">
        <v>9994</v>
      </c>
      <c r="AK17" s="770">
        <v>48</v>
      </c>
      <c r="AL17" s="774" t="s">
        <v>8886</v>
      </c>
      <c r="AM17" s="772" t="s">
        <v>8923</v>
      </c>
      <c r="AN17" s="773" t="s">
        <v>8936</v>
      </c>
      <c r="AP17" s="828"/>
      <c r="AQ17" s="829" t="s">
        <v>10059</v>
      </c>
      <c r="AR17" s="829">
        <v>45</v>
      </c>
      <c r="AS17" s="830">
        <v>91</v>
      </c>
      <c r="AT17" s="833" t="s">
        <v>8943</v>
      </c>
    </row>
    <row r="18" spans="1:46" ht="14.4" customHeight="1">
      <c r="A18" s="32">
        <v>1069</v>
      </c>
      <c r="B18" s="31" t="s">
        <v>154</v>
      </c>
      <c r="C18" s="32">
        <v>1069</v>
      </c>
      <c r="D18" s="32" t="str">
        <f t="shared" si="0"/>
        <v>031069</v>
      </c>
      <c r="E18" s="483">
        <v>1016</v>
      </c>
      <c r="F18" s="486" t="s">
        <v>155</v>
      </c>
      <c r="G18" s="483">
        <v>1016</v>
      </c>
      <c r="H18" s="483" t="s">
        <v>9706</v>
      </c>
      <c r="I18" s="487">
        <v>1260</v>
      </c>
      <c r="J18" s="488" t="s">
        <v>157</v>
      </c>
      <c r="K18" s="487" t="str">
        <f t="shared" si="1"/>
        <v>031260</v>
      </c>
      <c r="L18" s="157">
        <v>1135</v>
      </c>
      <c r="M18" s="158" t="s">
        <v>160</v>
      </c>
      <c r="N18" s="157" t="str">
        <f t="shared" si="2"/>
        <v>031135</v>
      </c>
      <c r="O18" s="36"/>
      <c r="P18" s="36"/>
      <c r="Q18" s="36"/>
      <c r="R18" s="36"/>
      <c r="S18" s="36"/>
      <c r="T18" s="36"/>
      <c r="U18" s="23"/>
      <c r="V18" s="23"/>
      <c r="W18"/>
      <c r="X18"/>
      <c r="Y18" s="2"/>
      <c r="Z18" s="2"/>
      <c r="AA18" s="2"/>
      <c r="AB18" s="1"/>
      <c r="AC18" s="654" t="s">
        <v>179</v>
      </c>
      <c r="AD18" s="655" t="s">
        <v>180</v>
      </c>
      <c r="AE18" s="504" t="s">
        <v>8925</v>
      </c>
      <c r="AF18" s="28">
        <v>36</v>
      </c>
      <c r="AG18" s="23">
        <v>1</v>
      </c>
      <c r="AH18" s="23">
        <v>1</v>
      </c>
      <c r="AI18" s="768"/>
      <c r="AJ18" s="769" t="s">
        <v>9995</v>
      </c>
      <c r="AK18" s="770">
        <v>53</v>
      </c>
      <c r="AL18" s="774" t="s">
        <v>9246</v>
      </c>
      <c r="AM18" s="772" t="s">
        <v>8924</v>
      </c>
      <c r="AN18" s="773" t="s">
        <v>8936</v>
      </c>
      <c r="AP18" s="828"/>
      <c r="AQ18" s="829" t="s">
        <v>10060</v>
      </c>
      <c r="AR18" s="829">
        <v>50</v>
      </c>
      <c r="AS18" s="830">
        <v>92</v>
      </c>
      <c r="AT18" s="833" t="s">
        <v>8943</v>
      </c>
    </row>
    <row r="19" spans="1:46" ht="14.4" customHeight="1">
      <c r="A19" s="32">
        <v>1070</v>
      </c>
      <c r="B19" s="31" t="s">
        <v>158</v>
      </c>
      <c r="C19" s="32">
        <v>1070</v>
      </c>
      <c r="D19" s="32" t="str">
        <f t="shared" si="0"/>
        <v>031070</v>
      </c>
      <c r="E19" s="483">
        <v>1017</v>
      </c>
      <c r="F19" s="486" t="s">
        <v>159</v>
      </c>
      <c r="G19" s="483">
        <v>1017</v>
      </c>
      <c r="H19" s="483" t="s">
        <v>9707</v>
      </c>
      <c r="I19" s="487">
        <v>1261</v>
      </c>
      <c r="J19" s="488" t="s">
        <v>161</v>
      </c>
      <c r="K19" s="487" t="str">
        <f t="shared" si="1"/>
        <v>031261</v>
      </c>
      <c r="L19" s="157">
        <v>1136</v>
      </c>
      <c r="M19" s="158" t="s">
        <v>166</v>
      </c>
      <c r="N19" s="157" t="str">
        <f t="shared" si="2"/>
        <v>031136</v>
      </c>
      <c r="O19" s="36"/>
      <c r="P19" s="36"/>
      <c r="Q19" s="36"/>
      <c r="R19" s="36"/>
      <c r="S19" s="36"/>
      <c r="T19" s="36"/>
      <c r="U19" s="23"/>
      <c r="V19" s="23"/>
      <c r="W19"/>
      <c r="X19"/>
      <c r="Y19" s="2"/>
      <c r="Z19" s="2"/>
      <c r="AA19" s="2"/>
      <c r="AB19" s="1"/>
      <c r="AC19" s="585" t="s">
        <v>9238</v>
      </c>
      <c r="AD19" s="655" t="s">
        <v>8885</v>
      </c>
      <c r="AE19" s="504" t="s">
        <v>8926</v>
      </c>
      <c r="AF19" s="28">
        <v>37</v>
      </c>
      <c r="AG19" s="23">
        <v>1</v>
      </c>
      <c r="AH19" s="23">
        <v>1</v>
      </c>
      <c r="AI19" s="777"/>
      <c r="AJ19" s="778" t="s">
        <v>9996</v>
      </c>
      <c r="AK19" s="779">
        <v>57</v>
      </c>
      <c r="AL19" s="780" t="s">
        <v>9997</v>
      </c>
      <c r="AM19" s="781" t="s">
        <v>8925</v>
      </c>
      <c r="AN19" s="782" t="s">
        <v>8936</v>
      </c>
      <c r="AP19" s="834"/>
      <c r="AQ19" s="835" t="s">
        <v>10061</v>
      </c>
      <c r="AR19" s="835">
        <v>55</v>
      </c>
      <c r="AS19" s="836">
        <v>93</v>
      </c>
      <c r="AT19" s="839" t="s">
        <v>8943</v>
      </c>
    </row>
    <row r="20" spans="1:46" ht="14.4" customHeight="1">
      <c r="A20" s="32">
        <v>1071</v>
      </c>
      <c r="B20" s="31" t="s">
        <v>164</v>
      </c>
      <c r="C20" s="32">
        <v>1071</v>
      </c>
      <c r="D20" s="32" t="str">
        <f t="shared" si="0"/>
        <v>031071</v>
      </c>
      <c r="E20" s="483">
        <v>1018</v>
      </c>
      <c r="F20" s="486" t="s">
        <v>165</v>
      </c>
      <c r="G20" s="483">
        <v>1018</v>
      </c>
      <c r="H20" s="483" t="s">
        <v>9708</v>
      </c>
      <c r="I20" s="487">
        <v>1262</v>
      </c>
      <c r="J20" s="488" t="s">
        <v>167</v>
      </c>
      <c r="K20" s="487" t="str">
        <f t="shared" si="1"/>
        <v>031262</v>
      </c>
      <c r="L20" s="157">
        <v>1137</v>
      </c>
      <c r="M20" s="158" t="s">
        <v>171</v>
      </c>
      <c r="N20" s="157" t="str">
        <f t="shared" si="2"/>
        <v>031137</v>
      </c>
      <c r="O20" s="36"/>
      <c r="P20" s="36"/>
      <c r="Q20" s="36"/>
      <c r="R20" s="36"/>
      <c r="S20" s="36"/>
      <c r="T20" s="36"/>
      <c r="U20" s="23"/>
      <c r="V20" s="23"/>
      <c r="W20"/>
      <c r="X20"/>
      <c r="Y20" s="2"/>
      <c r="Z20" s="2"/>
      <c r="AA20" s="2"/>
      <c r="AB20" s="1"/>
      <c r="AC20" s="657" t="s">
        <v>9239</v>
      </c>
      <c r="AD20" s="658" t="s">
        <v>9240</v>
      </c>
      <c r="AE20" s="504" t="s">
        <v>8927</v>
      </c>
      <c r="AF20" s="458" t="s">
        <v>8866</v>
      </c>
      <c r="AG20" s="458" t="s">
        <v>8867</v>
      </c>
      <c r="AH20" s="23">
        <v>1</v>
      </c>
      <c r="AI20" s="812" t="s">
        <v>10003</v>
      </c>
      <c r="AJ20" s="813" t="s">
        <v>10004</v>
      </c>
      <c r="AK20" s="814">
        <v>2</v>
      </c>
      <c r="AL20" s="815"/>
      <c r="AM20" s="816" t="s">
        <v>10005</v>
      </c>
      <c r="AN20" s="817" t="s">
        <v>10006</v>
      </c>
      <c r="AP20" s="849"/>
      <c r="AQ20" s="850" t="s">
        <v>10062</v>
      </c>
      <c r="AR20" s="850">
        <v>2</v>
      </c>
      <c r="AS20" s="851">
        <v>94</v>
      </c>
      <c r="AT20" s="852" t="s">
        <v>8944</v>
      </c>
    </row>
    <row r="21" spans="1:46" ht="14.4" customHeight="1">
      <c r="A21" s="32">
        <v>1072</v>
      </c>
      <c r="B21" s="31" t="s">
        <v>170</v>
      </c>
      <c r="C21" s="32">
        <v>1072</v>
      </c>
      <c r="D21" s="32" t="str">
        <f t="shared" si="0"/>
        <v>031072</v>
      </c>
      <c r="E21" s="483">
        <v>1019</v>
      </c>
      <c r="F21" s="486" t="s">
        <v>9670</v>
      </c>
      <c r="G21" s="483">
        <v>1019</v>
      </c>
      <c r="H21" s="483" t="s">
        <v>9709</v>
      </c>
      <c r="I21" s="487">
        <v>1263</v>
      </c>
      <c r="J21" s="488" t="s">
        <v>172</v>
      </c>
      <c r="K21" s="487" t="str">
        <f t="shared" si="1"/>
        <v>031263</v>
      </c>
      <c r="L21" s="157">
        <v>1138</v>
      </c>
      <c r="M21" s="158" t="s">
        <v>177</v>
      </c>
      <c r="N21" s="157" t="str">
        <f t="shared" si="2"/>
        <v>031138</v>
      </c>
      <c r="O21" s="36"/>
      <c r="P21" s="36"/>
      <c r="Q21" s="36"/>
      <c r="R21" s="36"/>
      <c r="S21" s="36"/>
      <c r="T21" s="36"/>
      <c r="U21" s="23"/>
      <c r="V21" s="23"/>
      <c r="W21"/>
      <c r="X21"/>
      <c r="Y21" s="2"/>
      <c r="Z21" s="27"/>
      <c r="AA21" s="27"/>
      <c r="AB21" s="1"/>
      <c r="AC21" s="585" t="s">
        <v>9241</v>
      </c>
      <c r="AD21" s="659" t="s">
        <v>9261</v>
      </c>
      <c r="AE21" s="504" t="s">
        <v>8928</v>
      </c>
      <c r="AF21" s="29">
        <v>43</v>
      </c>
      <c r="AG21" s="23">
        <v>1</v>
      </c>
      <c r="AH21" s="23">
        <v>1</v>
      </c>
      <c r="AI21" s="783"/>
      <c r="AJ21" s="818" t="s">
        <v>10007</v>
      </c>
      <c r="AK21" s="784">
        <v>5</v>
      </c>
      <c r="AL21" s="785"/>
      <c r="AM21" s="786" t="s">
        <v>10008</v>
      </c>
      <c r="AN21" s="819" t="s">
        <v>10006</v>
      </c>
      <c r="AP21" s="853"/>
      <c r="AQ21" s="854" t="s">
        <v>10063</v>
      </c>
      <c r="AR21" s="854">
        <v>3</v>
      </c>
      <c r="AS21" s="855">
        <v>95</v>
      </c>
      <c r="AT21" s="856" t="s">
        <v>8944</v>
      </c>
    </row>
    <row r="22" spans="1:46" ht="14.4" customHeight="1">
      <c r="A22" s="32">
        <v>1073</v>
      </c>
      <c r="B22" s="31" t="s">
        <v>175</v>
      </c>
      <c r="C22" s="32">
        <v>1073</v>
      </c>
      <c r="D22" s="32" t="str">
        <f t="shared" si="0"/>
        <v>031073</v>
      </c>
      <c r="E22" s="483">
        <v>1020</v>
      </c>
      <c r="F22" s="486" t="s">
        <v>176</v>
      </c>
      <c r="G22" s="483">
        <v>1020</v>
      </c>
      <c r="H22" s="483" t="s">
        <v>9710</v>
      </c>
      <c r="I22" s="487">
        <v>1264</v>
      </c>
      <c r="J22" s="488" t="s">
        <v>178</v>
      </c>
      <c r="K22" s="487" t="str">
        <f t="shared" si="1"/>
        <v>031264</v>
      </c>
      <c r="L22" s="157">
        <v>1139</v>
      </c>
      <c r="M22" s="158" t="s">
        <v>183</v>
      </c>
      <c r="N22" s="157" t="str">
        <f t="shared" si="2"/>
        <v>031139</v>
      </c>
      <c r="O22" s="36"/>
      <c r="P22" s="36"/>
      <c r="Q22" s="36"/>
      <c r="R22" s="36"/>
      <c r="S22" s="36"/>
      <c r="T22" s="36"/>
      <c r="U22" s="23"/>
      <c r="V22" s="23"/>
      <c r="W22"/>
      <c r="X22"/>
      <c r="Y22" s="27"/>
      <c r="Z22" s="27"/>
      <c r="AA22" s="27"/>
      <c r="AB22"/>
      <c r="AC22" s="585" t="s">
        <v>9242</v>
      </c>
      <c r="AD22" s="655" t="s">
        <v>8886</v>
      </c>
      <c r="AE22" s="504" t="s">
        <v>8929</v>
      </c>
      <c r="AF22" s="29">
        <v>48</v>
      </c>
      <c r="AG22" s="458" t="s">
        <v>382</v>
      </c>
      <c r="AH22" s="23">
        <v>1</v>
      </c>
      <c r="AI22" s="783"/>
      <c r="AJ22" s="818" t="s">
        <v>10009</v>
      </c>
      <c r="AK22" s="784">
        <v>9</v>
      </c>
      <c r="AL22" s="785"/>
      <c r="AM22" s="786" t="s">
        <v>10010</v>
      </c>
      <c r="AN22" s="819" t="s">
        <v>10006</v>
      </c>
      <c r="AP22" s="857"/>
      <c r="AQ22" s="854" t="s">
        <v>10064</v>
      </c>
      <c r="AR22" s="854">
        <v>4</v>
      </c>
      <c r="AS22" s="855">
        <v>96</v>
      </c>
      <c r="AT22" s="856" t="s">
        <v>8944</v>
      </c>
    </row>
    <row r="23" spans="1:46" ht="14.4" customHeight="1">
      <c r="A23" s="32">
        <v>1074</v>
      </c>
      <c r="B23" s="31" t="s">
        <v>181</v>
      </c>
      <c r="C23" s="32">
        <v>1074</v>
      </c>
      <c r="D23" s="32" t="str">
        <f t="shared" si="0"/>
        <v>031074</v>
      </c>
      <c r="E23" s="483">
        <v>1021</v>
      </c>
      <c r="F23" s="486" t="s">
        <v>182</v>
      </c>
      <c r="G23" s="483">
        <v>1021</v>
      </c>
      <c r="H23" s="483" t="s">
        <v>9711</v>
      </c>
      <c r="I23" s="487">
        <v>1265</v>
      </c>
      <c r="J23" s="488" t="s">
        <v>184</v>
      </c>
      <c r="K23" s="487" t="str">
        <f t="shared" si="1"/>
        <v>031265</v>
      </c>
      <c r="L23" s="157">
        <v>1140</v>
      </c>
      <c r="M23" s="158" t="s">
        <v>187</v>
      </c>
      <c r="N23" s="157" t="str">
        <f t="shared" si="2"/>
        <v>031140</v>
      </c>
      <c r="O23" s="36"/>
      <c r="P23" s="36"/>
      <c r="Q23" s="36"/>
      <c r="R23" s="36"/>
      <c r="S23" s="36"/>
      <c r="T23" s="36"/>
      <c r="U23" s="23"/>
      <c r="V23" s="23"/>
      <c r="W23"/>
      <c r="X23"/>
      <c r="Y23" s="27"/>
      <c r="Z23" s="27"/>
      <c r="AA23" s="27"/>
      <c r="AB23"/>
      <c r="AC23" s="657" t="s">
        <v>9243</v>
      </c>
      <c r="AD23" s="658" t="s">
        <v>9244</v>
      </c>
      <c r="AG23" s="458" t="s">
        <v>382</v>
      </c>
      <c r="AH23" s="23">
        <v>1</v>
      </c>
      <c r="AI23" s="783"/>
      <c r="AJ23" s="818" t="s">
        <v>10011</v>
      </c>
      <c r="AK23" s="784">
        <v>36</v>
      </c>
      <c r="AL23" s="785"/>
      <c r="AM23" s="786" t="s">
        <v>10012</v>
      </c>
      <c r="AN23" s="819" t="s">
        <v>10006</v>
      </c>
      <c r="AP23" s="853" t="s">
        <v>8632</v>
      </c>
      <c r="AQ23" s="854" t="s">
        <v>10065</v>
      </c>
      <c r="AR23" s="854">
        <v>5</v>
      </c>
      <c r="AS23" s="855">
        <v>97</v>
      </c>
      <c r="AT23" s="856" t="s">
        <v>8944</v>
      </c>
    </row>
    <row r="24" spans="1:46" ht="14.4" customHeight="1">
      <c r="A24" s="32">
        <v>1075</v>
      </c>
      <c r="B24" s="31" t="s">
        <v>185</v>
      </c>
      <c r="C24" s="32">
        <v>1075</v>
      </c>
      <c r="D24" s="32" t="str">
        <f t="shared" si="0"/>
        <v>031075</v>
      </c>
      <c r="E24" s="483">
        <v>1022</v>
      </c>
      <c r="F24" s="486" t="s">
        <v>186</v>
      </c>
      <c r="G24" s="483">
        <v>1022</v>
      </c>
      <c r="H24" s="483" t="s">
        <v>9712</v>
      </c>
      <c r="I24" s="487">
        <v>1266</v>
      </c>
      <c r="J24" s="488" t="s">
        <v>188</v>
      </c>
      <c r="K24" s="487" t="str">
        <f t="shared" si="1"/>
        <v>031266</v>
      </c>
      <c r="L24" s="157">
        <v>1141</v>
      </c>
      <c r="M24" s="158" t="s">
        <v>191</v>
      </c>
      <c r="N24" s="157" t="str">
        <f t="shared" si="2"/>
        <v>031141</v>
      </c>
      <c r="O24" s="36"/>
      <c r="P24" s="36"/>
      <c r="Q24" s="36"/>
      <c r="R24" s="36"/>
      <c r="S24" s="36"/>
      <c r="T24" s="36"/>
      <c r="U24" s="23"/>
      <c r="V24" s="23"/>
      <c r="W24"/>
      <c r="X24"/>
      <c r="Y24" s="27"/>
      <c r="Z24" s="27"/>
      <c r="AA24" s="27"/>
      <c r="AB24"/>
      <c r="AC24" s="585" t="s">
        <v>9245</v>
      </c>
      <c r="AD24" s="655" t="s">
        <v>9246</v>
      </c>
      <c r="AE24" s="504" t="s">
        <v>8930</v>
      </c>
      <c r="AG24" s="23">
        <v>1</v>
      </c>
      <c r="AH24" s="23">
        <v>1</v>
      </c>
      <c r="AI24" s="787"/>
      <c r="AJ24" s="820" t="s">
        <v>10013</v>
      </c>
      <c r="AK24" s="788">
        <v>48</v>
      </c>
      <c r="AL24" s="789"/>
      <c r="AM24" s="790" t="s">
        <v>10014</v>
      </c>
      <c r="AN24" s="821" t="s">
        <v>10006</v>
      </c>
      <c r="AP24" s="858"/>
      <c r="AQ24" s="854" t="s">
        <v>10066</v>
      </c>
      <c r="AR24" s="854">
        <v>7</v>
      </c>
      <c r="AS24" s="855">
        <v>98</v>
      </c>
      <c r="AT24" s="856" t="s">
        <v>8944</v>
      </c>
    </row>
    <row r="25" spans="1:46" ht="14.4" customHeight="1">
      <c r="A25" s="32">
        <v>1076</v>
      </c>
      <c r="B25" s="31" t="s">
        <v>189</v>
      </c>
      <c r="C25" s="32">
        <v>1076</v>
      </c>
      <c r="D25" s="32" t="str">
        <f t="shared" si="0"/>
        <v>031076</v>
      </c>
      <c r="E25" s="483">
        <v>1023</v>
      </c>
      <c r="F25" s="486" t="s">
        <v>190</v>
      </c>
      <c r="G25" s="483">
        <v>1023</v>
      </c>
      <c r="H25" s="483" t="s">
        <v>9713</v>
      </c>
      <c r="I25" s="487">
        <v>1267</v>
      </c>
      <c r="J25" s="488" t="s">
        <v>192</v>
      </c>
      <c r="K25" s="487" t="str">
        <f t="shared" si="1"/>
        <v>031267</v>
      </c>
      <c r="L25" s="157">
        <v>1142</v>
      </c>
      <c r="M25" s="158" t="s">
        <v>195</v>
      </c>
      <c r="N25" s="157" t="str">
        <f t="shared" si="2"/>
        <v>031142</v>
      </c>
      <c r="O25" s="36"/>
      <c r="P25" s="36"/>
      <c r="Q25" s="36"/>
      <c r="R25" s="36"/>
      <c r="S25" s="36"/>
      <c r="T25" s="36"/>
      <c r="U25" s="23"/>
      <c r="V25" s="23"/>
      <c r="W25"/>
      <c r="X25"/>
      <c r="Y25" s="27"/>
      <c r="Z25" s="27"/>
      <c r="AA25" s="27"/>
      <c r="AB25"/>
      <c r="AC25" s="657" t="s">
        <v>9247</v>
      </c>
      <c r="AD25" s="659" t="s">
        <v>9262</v>
      </c>
      <c r="AE25" s="504" t="s">
        <v>8931</v>
      </c>
      <c r="AF25" s="25">
        <v>52</v>
      </c>
      <c r="AG25" s="458" t="s">
        <v>382</v>
      </c>
      <c r="AH25" s="23">
        <v>1</v>
      </c>
      <c r="AI25" s="822" t="s">
        <v>10015</v>
      </c>
      <c r="AJ25" s="823" t="s">
        <v>10016</v>
      </c>
      <c r="AK25" s="824">
        <v>2</v>
      </c>
      <c r="AL25" s="825"/>
      <c r="AM25" s="826" t="s">
        <v>10017</v>
      </c>
      <c r="AN25" s="827" t="s">
        <v>10018</v>
      </c>
      <c r="AP25" s="858"/>
      <c r="AQ25" s="854" t="s">
        <v>10067</v>
      </c>
      <c r="AR25" s="854">
        <v>8</v>
      </c>
      <c r="AS25" s="855">
        <v>99</v>
      </c>
      <c r="AT25" s="856" t="s">
        <v>8944</v>
      </c>
    </row>
    <row r="26" spans="1:46" ht="14.4" customHeight="1">
      <c r="A26" s="32">
        <v>1077</v>
      </c>
      <c r="B26" s="31" t="s">
        <v>193</v>
      </c>
      <c r="C26" s="32">
        <v>1077</v>
      </c>
      <c r="D26" s="32" t="str">
        <f t="shared" si="0"/>
        <v>031077</v>
      </c>
      <c r="E26" s="483">
        <v>1024</v>
      </c>
      <c r="F26" s="486" t="s">
        <v>194</v>
      </c>
      <c r="G26" s="483">
        <v>1024</v>
      </c>
      <c r="H26" s="483" t="s">
        <v>9714</v>
      </c>
      <c r="I26" s="487">
        <v>1268</v>
      </c>
      <c r="J26" s="488" t="s">
        <v>196</v>
      </c>
      <c r="K26" s="487" t="str">
        <f t="shared" si="1"/>
        <v>031268</v>
      </c>
      <c r="L26" s="157">
        <v>1143</v>
      </c>
      <c r="M26" s="158" t="s">
        <v>199</v>
      </c>
      <c r="N26" s="157" t="str">
        <f t="shared" si="2"/>
        <v>031143</v>
      </c>
      <c r="O26" s="36"/>
      <c r="P26" s="36"/>
      <c r="Q26" s="36"/>
      <c r="R26" s="36"/>
      <c r="S26" s="36"/>
      <c r="T26" s="36"/>
      <c r="U26" s="23"/>
      <c r="V26" s="23"/>
      <c r="W26"/>
      <c r="X26"/>
      <c r="Y26" s="27"/>
      <c r="Z26" s="27"/>
      <c r="AA26" s="27"/>
      <c r="AB26"/>
      <c r="AC26" s="660" t="s">
        <v>8879</v>
      </c>
      <c r="AD26" s="655" t="s">
        <v>9248</v>
      </c>
      <c r="AE26" s="504" t="s">
        <v>8932</v>
      </c>
      <c r="AF26" s="25"/>
      <c r="AG26" s="23"/>
      <c r="AH26" s="23"/>
      <c r="AI26" s="828"/>
      <c r="AJ26" s="829" t="s">
        <v>10019</v>
      </c>
      <c r="AK26" s="830">
        <v>5</v>
      </c>
      <c r="AL26" s="831"/>
      <c r="AM26" s="832" t="s">
        <v>10020</v>
      </c>
      <c r="AN26" s="833" t="s">
        <v>10018</v>
      </c>
      <c r="AP26" s="858"/>
      <c r="AQ26" s="854" t="s">
        <v>10068</v>
      </c>
      <c r="AR26" s="854">
        <v>15</v>
      </c>
      <c r="AS26" s="855">
        <v>100</v>
      </c>
      <c r="AT26" s="856" t="s">
        <v>8944</v>
      </c>
    </row>
    <row r="27" spans="1:46" ht="14.4" customHeight="1">
      <c r="A27" s="32">
        <v>1078</v>
      </c>
      <c r="B27" s="31" t="s">
        <v>197</v>
      </c>
      <c r="C27" s="32">
        <v>1078</v>
      </c>
      <c r="D27" s="32" t="str">
        <f t="shared" si="0"/>
        <v>031078</v>
      </c>
      <c r="E27" s="483">
        <v>1025</v>
      </c>
      <c r="F27" s="486" t="s">
        <v>198</v>
      </c>
      <c r="G27" s="483">
        <v>1025</v>
      </c>
      <c r="H27" s="483" t="s">
        <v>9715</v>
      </c>
      <c r="I27" s="487">
        <v>1269</v>
      </c>
      <c r="J27" s="488" t="s">
        <v>200</v>
      </c>
      <c r="K27" s="487" t="str">
        <f t="shared" si="1"/>
        <v>031269</v>
      </c>
      <c r="L27" s="157">
        <v>1144</v>
      </c>
      <c r="M27" s="158" t="s">
        <v>203</v>
      </c>
      <c r="N27" s="157" t="str">
        <f t="shared" si="2"/>
        <v>031144</v>
      </c>
      <c r="O27" s="36"/>
      <c r="P27" s="36"/>
      <c r="Q27" s="36"/>
      <c r="R27" s="36"/>
      <c r="S27" s="36"/>
      <c r="T27" s="36"/>
      <c r="U27" s="23"/>
      <c r="V27" s="23"/>
      <c r="W27"/>
      <c r="X27"/>
      <c r="Y27" s="27"/>
      <c r="Z27" s="27"/>
      <c r="AA27" s="27"/>
      <c r="AB27"/>
      <c r="AE27" s="504" t="s">
        <v>8991</v>
      </c>
      <c r="AF27" s="28">
        <v>2</v>
      </c>
      <c r="AG27" s="23">
        <v>1</v>
      </c>
      <c r="AH27" s="23">
        <v>2</v>
      </c>
      <c r="AI27" s="828"/>
      <c r="AJ27" s="829" t="s">
        <v>10021</v>
      </c>
      <c r="AK27" s="830">
        <v>9</v>
      </c>
      <c r="AL27" s="831"/>
      <c r="AM27" s="832" t="s">
        <v>10022</v>
      </c>
      <c r="AN27" s="833" t="s">
        <v>10018</v>
      </c>
      <c r="AP27" s="858"/>
      <c r="AQ27" s="854" t="s">
        <v>10069</v>
      </c>
      <c r="AR27" s="854">
        <v>21</v>
      </c>
      <c r="AS27" s="855">
        <v>101</v>
      </c>
      <c r="AT27" s="856" t="s">
        <v>8944</v>
      </c>
    </row>
    <row r="28" spans="1:46" ht="14.4" customHeight="1">
      <c r="A28" s="32">
        <v>1079</v>
      </c>
      <c r="B28" s="31" t="s">
        <v>201</v>
      </c>
      <c r="C28" s="32">
        <v>1079</v>
      </c>
      <c r="D28" s="32" t="str">
        <f t="shared" si="0"/>
        <v>031079</v>
      </c>
      <c r="E28" s="483">
        <v>1026</v>
      </c>
      <c r="F28" s="486" t="s">
        <v>202</v>
      </c>
      <c r="G28" s="483">
        <v>1026</v>
      </c>
      <c r="H28" s="483" t="s">
        <v>9716</v>
      </c>
      <c r="I28" s="487">
        <v>1270</v>
      </c>
      <c r="J28" s="488" t="s">
        <v>204</v>
      </c>
      <c r="K28" s="487" t="str">
        <f t="shared" si="1"/>
        <v>031270</v>
      </c>
      <c r="L28" s="157">
        <v>1145</v>
      </c>
      <c r="M28" s="158" t="s">
        <v>206</v>
      </c>
      <c r="N28" s="157" t="str">
        <f t="shared" si="2"/>
        <v>031145</v>
      </c>
      <c r="O28" s="36"/>
      <c r="P28" s="36"/>
      <c r="Q28" s="36"/>
      <c r="R28" s="36"/>
      <c r="S28" s="36"/>
      <c r="T28" s="36"/>
      <c r="U28" s="23"/>
      <c r="V28" s="23"/>
      <c r="W28"/>
      <c r="X28"/>
      <c r="Y28" s="27"/>
      <c r="Z28" s="27"/>
      <c r="AA28" s="27"/>
      <c r="AB28"/>
      <c r="AC28" s="661" t="s">
        <v>10120</v>
      </c>
      <c r="AD28" s="662" t="s">
        <v>89</v>
      </c>
      <c r="AE28" s="504" t="s">
        <v>8992</v>
      </c>
      <c r="AF28" s="28">
        <v>3</v>
      </c>
      <c r="AG28" s="23">
        <v>1</v>
      </c>
      <c r="AH28" s="23">
        <v>2</v>
      </c>
      <c r="AI28" s="828"/>
      <c r="AJ28" s="829" t="s">
        <v>10023</v>
      </c>
      <c r="AK28" s="830">
        <v>34</v>
      </c>
      <c r="AL28" s="831"/>
      <c r="AM28" s="832" t="s">
        <v>10024</v>
      </c>
      <c r="AN28" s="833" t="s">
        <v>10018</v>
      </c>
      <c r="AP28" s="859" t="s">
        <v>9998</v>
      </c>
      <c r="AQ28" s="854" t="s">
        <v>10070</v>
      </c>
      <c r="AR28" s="854">
        <v>25</v>
      </c>
      <c r="AS28" s="855">
        <v>102</v>
      </c>
      <c r="AT28" s="856" t="s">
        <v>8944</v>
      </c>
    </row>
    <row r="29" spans="1:46" ht="14.4" customHeight="1">
      <c r="A29" s="32">
        <v>1080</v>
      </c>
      <c r="B29" s="31" t="s">
        <v>205</v>
      </c>
      <c r="C29" s="32">
        <v>1080</v>
      </c>
      <c r="D29" s="32" t="str">
        <f t="shared" si="0"/>
        <v>031080</v>
      </c>
      <c r="E29" s="483">
        <v>1027</v>
      </c>
      <c r="F29" s="486" t="s">
        <v>9418</v>
      </c>
      <c r="G29" s="483">
        <v>1027</v>
      </c>
      <c r="H29" s="483" t="s">
        <v>9717</v>
      </c>
      <c r="I29" s="487">
        <v>1271</v>
      </c>
      <c r="J29" s="488" t="s">
        <v>207</v>
      </c>
      <c r="K29" s="487" t="str">
        <f t="shared" si="1"/>
        <v>031271</v>
      </c>
      <c r="L29" s="157">
        <v>1146</v>
      </c>
      <c r="M29" s="158" t="s">
        <v>210</v>
      </c>
      <c r="N29" s="157" t="str">
        <f t="shared" si="2"/>
        <v>031146</v>
      </c>
      <c r="O29" s="36"/>
      <c r="P29" s="36"/>
      <c r="Q29" s="36"/>
      <c r="R29" s="36"/>
      <c r="S29" s="36"/>
      <c r="T29" s="36"/>
      <c r="U29" s="23"/>
      <c r="V29" s="23"/>
      <c r="W29"/>
      <c r="X29"/>
      <c r="Y29" s="27"/>
      <c r="Z29" s="27"/>
      <c r="AA29" s="27"/>
      <c r="AB29"/>
      <c r="AC29" s="661" t="s">
        <v>10121</v>
      </c>
      <c r="AD29" s="662" t="s">
        <v>95</v>
      </c>
      <c r="AE29" s="504" t="s">
        <v>8975</v>
      </c>
      <c r="AF29" s="28">
        <v>4</v>
      </c>
      <c r="AG29" s="23">
        <v>1</v>
      </c>
      <c r="AH29" s="23">
        <v>2</v>
      </c>
      <c r="AI29" s="834"/>
      <c r="AJ29" s="835" t="s">
        <v>10025</v>
      </c>
      <c r="AK29" s="836">
        <v>43</v>
      </c>
      <c r="AL29" s="837"/>
      <c r="AM29" s="838" t="s">
        <v>10026</v>
      </c>
      <c r="AN29" s="839" t="s">
        <v>10018</v>
      </c>
      <c r="AP29" s="859" t="s">
        <v>10071</v>
      </c>
      <c r="AQ29" s="854" t="s">
        <v>10072</v>
      </c>
      <c r="AR29" s="854">
        <v>28</v>
      </c>
      <c r="AS29" s="855">
        <v>103</v>
      </c>
      <c r="AT29" s="856" t="s">
        <v>8944</v>
      </c>
    </row>
    <row r="30" spans="1:46" ht="14.4" customHeight="1">
      <c r="A30" s="32">
        <v>1081</v>
      </c>
      <c r="B30" s="31" t="s">
        <v>208</v>
      </c>
      <c r="C30" s="32">
        <v>1081</v>
      </c>
      <c r="D30" s="32" t="str">
        <f t="shared" si="0"/>
        <v>031081</v>
      </c>
      <c r="E30" s="483">
        <v>1028</v>
      </c>
      <c r="F30" s="486" t="s">
        <v>209</v>
      </c>
      <c r="G30" s="483">
        <v>1028</v>
      </c>
      <c r="H30" s="483" t="s">
        <v>9718</v>
      </c>
      <c r="I30" s="487">
        <v>1272</v>
      </c>
      <c r="J30" s="488" t="s">
        <v>211</v>
      </c>
      <c r="K30" s="487" t="str">
        <f t="shared" si="1"/>
        <v>031272</v>
      </c>
      <c r="L30" s="157">
        <v>1147</v>
      </c>
      <c r="M30" s="158" t="s">
        <v>214</v>
      </c>
      <c r="N30" s="157" t="str">
        <f t="shared" si="2"/>
        <v>031147</v>
      </c>
      <c r="O30" s="36"/>
      <c r="P30" s="36"/>
      <c r="Q30" s="36"/>
      <c r="R30" s="36"/>
      <c r="S30" s="36"/>
      <c r="T30" s="36"/>
      <c r="U30" s="23"/>
      <c r="V30" s="23"/>
      <c r="W30"/>
      <c r="X30"/>
      <c r="Y30" s="27"/>
      <c r="Z30" s="27"/>
      <c r="AA30" s="27"/>
      <c r="AB30"/>
      <c r="AC30" s="661" t="s">
        <v>10122</v>
      </c>
      <c r="AD30" s="662" t="s">
        <v>100</v>
      </c>
      <c r="AE30" s="504" t="s">
        <v>8934</v>
      </c>
      <c r="AF30" s="28">
        <v>5</v>
      </c>
      <c r="AG30" s="23">
        <v>1</v>
      </c>
      <c r="AH30" s="23">
        <v>2</v>
      </c>
      <c r="AI30" s="795" t="s">
        <v>10027</v>
      </c>
      <c r="AJ30" s="796" t="s">
        <v>10028</v>
      </c>
      <c r="AK30" s="797">
        <v>2</v>
      </c>
      <c r="AL30" s="798"/>
      <c r="AM30" s="799" t="s">
        <v>10029</v>
      </c>
      <c r="AN30" s="800" t="s">
        <v>10030</v>
      </c>
      <c r="AP30" s="860"/>
      <c r="AQ30" s="854" t="s">
        <v>10073</v>
      </c>
      <c r="AR30" s="854">
        <v>34</v>
      </c>
      <c r="AS30" s="855">
        <v>104</v>
      </c>
      <c r="AT30" s="856" t="s">
        <v>8944</v>
      </c>
    </row>
    <row r="31" spans="1:46" ht="14.4" customHeight="1">
      <c r="A31" s="32">
        <v>1082</v>
      </c>
      <c r="B31" s="31" t="s">
        <v>212</v>
      </c>
      <c r="C31" s="32">
        <v>1082</v>
      </c>
      <c r="D31" s="32" t="str">
        <f t="shared" si="0"/>
        <v>031082</v>
      </c>
      <c r="E31" s="483">
        <v>1029</v>
      </c>
      <c r="F31" s="486" t="s">
        <v>213</v>
      </c>
      <c r="G31" s="483">
        <v>1029</v>
      </c>
      <c r="H31" s="483" t="s">
        <v>9719</v>
      </c>
      <c r="I31" s="487">
        <v>1273</v>
      </c>
      <c r="J31" s="488" t="s">
        <v>215</v>
      </c>
      <c r="K31" s="487" t="str">
        <f t="shared" si="1"/>
        <v>031273</v>
      </c>
      <c r="L31" s="157">
        <v>1148</v>
      </c>
      <c r="M31" s="158" t="s">
        <v>218</v>
      </c>
      <c r="N31" s="157" t="str">
        <f t="shared" si="2"/>
        <v>031148</v>
      </c>
      <c r="O31" s="36"/>
      <c r="P31" s="36"/>
      <c r="Q31" s="36"/>
      <c r="R31" s="36"/>
      <c r="S31" s="36"/>
      <c r="T31" s="36"/>
      <c r="U31" s="23"/>
      <c r="V31" s="23"/>
      <c r="W31"/>
      <c r="X31"/>
      <c r="Y31" s="27"/>
      <c r="Z31" s="27"/>
      <c r="AA31" s="27"/>
      <c r="AB31"/>
      <c r="AC31" s="661" t="s">
        <v>10123</v>
      </c>
      <c r="AD31" s="662" t="s">
        <v>103</v>
      </c>
      <c r="AE31" s="504" t="s">
        <v>8935</v>
      </c>
      <c r="AF31" s="28">
        <v>7</v>
      </c>
      <c r="AG31" s="23">
        <v>1</v>
      </c>
      <c r="AH31" s="23">
        <v>2</v>
      </c>
      <c r="AI31" s="840"/>
      <c r="AJ31" s="802" t="s">
        <v>10031</v>
      </c>
      <c r="AK31" s="803">
        <v>5</v>
      </c>
      <c r="AL31" s="804"/>
      <c r="AM31" s="805" t="s">
        <v>10032</v>
      </c>
      <c r="AN31" s="806" t="s">
        <v>10030</v>
      </c>
      <c r="AP31" s="858"/>
      <c r="AQ31" s="854" t="s">
        <v>10074</v>
      </c>
      <c r="AR31" s="854">
        <v>35</v>
      </c>
      <c r="AS31" s="855">
        <v>105</v>
      </c>
      <c r="AT31" s="856" t="s">
        <v>8944</v>
      </c>
    </row>
    <row r="32" spans="1:46" ht="14.4" customHeight="1">
      <c r="A32" s="32">
        <v>1083</v>
      </c>
      <c r="B32" s="31" t="s">
        <v>216</v>
      </c>
      <c r="C32" s="32">
        <v>1083</v>
      </c>
      <c r="D32" s="32" t="str">
        <f t="shared" si="0"/>
        <v>031083</v>
      </c>
      <c r="E32" s="483">
        <v>1030</v>
      </c>
      <c r="F32" s="486" t="s">
        <v>217</v>
      </c>
      <c r="G32" s="483">
        <v>1030</v>
      </c>
      <c r="H32" s="483" t="s">
        <v>9720</v>
      </c>
      <c r="I32" s="487">
        <v>1274</v>
      </c>
      <c r="J32" s="488" t="s">
        <v>219</v>
      </c>
      <c r="K32" s="487" t="str">
        <f t="shared" si="1"/>
        <v>031274</v>
      </c>
      <c r="L32" s="157">
        <v>1149</v>
      </c>
      <c r="M32" s="158" t="s">
        <v>222</v>
      </c>
      <c r="N32" s="157" t="str">
        <f t="shared" si="2"/>
        <v>031149</v>
      </c>
      <c r="O32" s="36"/>
      <c r="P32" s="36"/>
      <c r="Q32" s="36"/>
      <c r="R32" s="36"/>
      <c r="S32" s="36"/>
      <c r="T32" s="36"/>
      <c r="U32" s="23"/>
      <c r="V32" s="23"/>
      <c r="W32"/>
      <c r="X32"/>
      <c r="Y32" s="27"/>
      <c r="Z32" s="27"/>
      <c r="AA32" s="27"/>
      <c r="AB32"/>
      <c r="AC32" s="661" t="s">
        <v>10124</v>
      </c>
      <c r="AD32" s="662" t="s">
        <v>107</v>
      </c>
      <c r="AE32" s="504" t="s">
        <v>8936</v>
      </c>
      <c r="AF32" s="26">
        <v>8</v>
      </c>
      <c r="AG32" s="23">
        <v>1</v>
      </c>
      <c r="AH32" s="23">
        <v>2</v>
      </c>
      <c r="AI32" s="840"/>
      <c r="AJ32" s="802" t="s">
        <v>10033</v>
      </c>
      <c r="AK32" s="803">
        <v>8</v>
      </c>
      <c r="AL32" s="804"/>
      <c r="AM32" s="805" t="s">
        <v>10034</v>
      </c>
      <c r="AN32" s="806" t="s">
        <v>8933</v>
      </c>
      <c r="AP32" s="858"/>
      <c r="AQ32" s="854" t="s">
        <v>10075</v>
      </c>
      <c r="AR32" s="854">
        <v>36</v>
      </c>
      <c r="AS32" s="855">
        <v>106</v>
      </c>
      <c r="AT32" s="856" t="s">
        <v>8944</v>
      </c>
    </row>
    <row r="33" spans="1:46" ht="14.4" customHeight="1">
      <c r="A33" s="32">
        <v>1084</v>
      </c>
      <c r="B33" s="31" t="s">
        <v>220</v>
      </c>
      <c r="C33" s="32">
        <v>1084</v>
      </c>
      <c r="D33" s="32" t="str">
        <f t="shared" si="0"/>
        <v>031084</v>
      </c>
      <c r="E33" s="483">
        <v>1031</v>
      </c>
      <c r="F33" s="486" t="s">
        <v>221</v>
      </c>
      <c r="G33" s="483">
        <v>1031</v>
      </c>
      <c r="H33" s="483" t="s">
        <v>9721</v>
      </c>
      <c r="I33" s="487">
        <v>1275</v>
      </c>
      <c r="J33" s="488" t="s">
        <v>223</v>
      </c>
      <c r="K33" s="487" t="str">
        <f t="shared" si="1"/>
        <v>031275</v>
      </c>
      <c r="L33" s="157">
        <v>1150</v>
      </c>
      <c r="M33" s="158" t="s">
        <v>226</v>
      </c>
      <c r="N33" s="157" t="str">
        <f t="shared" si="2"/>
        <v>031150</v>
      </c>
      <c r="O33" s="36"/>
      <c r="P33" s="36"/>
      <c r="Q33" s="36"/>
      <c r="R33" s="36"/>
      <c r="S33" s="36"/>
      <c r="T33" s="36"/>
      <c r="U33" s="23"/>
      <c r="V33" s="23"/>
      <c r="W33"/>
      <c r="X33"/>
      <c r="Y33" s="27"/>
      <c r="Z33" s="27"/>
      <c r="AB33"/>
      <c r="AC33" s="661" t="s">
        <v>10125</v>
      </c>
      <c r="AD33" s="662" t="s">
        <v>9232</v>
      </c>
      <c r="AE33" s="504" t="s">
        <v>8937</v>
      </c>
      <c r="AH33" s="23">
        <v>2</v>
      </c>
      <c r="AI33" s="840"/>
      <c r="AJ33" s="802" t="s">
        <v>10035</v>
      </c>
      <c r="AK33" s="803">
        <v>36</v>
      </c>
      <c r="AL33" s="804"/>
      <c r="AM33" s="805" t="s">
        <v>10036</v>
      </c>
      <c r="AN33" s="806" t="s">
        <v>8933</v>
      </c>
      <c r="AP33" s="858"/>
      <c r="AQ33" s="854" t="s">
        <v>10076</v>
      </c>
      <c r="AR33" s="854">
        <v>37</v>
      </c>
      <c r="AS33" s="855">
        <v>107</v>
      </c>
      <c r="AT33" s="856" t="s">
        <v>8944</v>
      </c>
    </row>
    <row r="34" spans="1:46" ht="14.4" customHeight="1">
      <c r="A34" s="32">
        <v>1085</v>
      </c>
      <c r="B34" s="31" t="s">
        <v>224</v>
      </c>
      <c r="C34" s="32">
        <v>1085</v>
      </c>
      <c r="D34" s="32" t="str">
        <f t="shared" si="0"/>
        <v>031085</v>
      </c>
      <c r="E34" s="483">
        <v>1032</v>
      </c>
      <c r="F34" s="486" t="s">
        <v>225</v>
      </c>
      <c r="G34" s="483">
        <v>1032</v>
      </c>
      <c r="H34" s="483" t="s">
        <v>9722</v>
      </c>
      <c r="I34" s="487">
        <v>1276</v>
      </c>
      <c r="J34" s="488" t="s">
        <v>227</v>
      </c>
      <c r="K34" s="487" t="str">
        <f t="shared" si="1"/>
        <v>031276</v>
      </c>
      <c r="L34" s="157">
        <v>1151</v>
      </c>
      <c r="M34" s="158" t="s">
        <v>230</v>
      </c>
      <c r="N34" s="157" t="str">
        <f t="shared" si="2"/>
        <v>031151</v>
      </c>
      <c r="O34" s="36"/>
      <c r="P34" s="36"/>
      <c r="Q34" s="36"/>
      <c r="R34" s="36"/>
      <c r="S34" s="36"/>
      <c r="T34" s="36"/>
      <c r="U34" s="23"/>
      <c r="V34" s="23"/>
      <c r="W34"/>
      <c r="X34"/>
      <c r="Y34" s="27"/>
      <c r="Z34" s="27"/>
      <c r="AA34" s="27"/>
      <c r="AB34"/>
      <c r="AC34" s="661" t="s">
        <v>10126</v>
      </c>
      <c r="AD34" s="662" t="s">
        <v>118</v>
      </c>
      <c r="AE34" s="504" t="s">
        <v>8938</v>
      </c>
      <c r="AH34" s="23">
        <v>2</v>
      </c>
      <c r="AI34" s="841"/>
      <c r="AJ34" s="807" t="s">
        <v>10037</v>
      </c>
      <c r="AK34" s="808">
        <v>43</v>
      </c>
      <c r="AL34" s="809"/>
      <c r="AM34" s="810" t="s">
        <v>10038</v>
      </c>
      <c r="AN34" s="811" t="s">
        <v>8933</v>
      </c>
      <c r="AP34" s="858"/>
      <c r="AQ34" s="854" t="s">
        <v>10077</v>
      </c>
      <c r="AR34" s="854">
        <v>40</v>
      </c>
      <c r="AS34" s="855">
        <v>108</v>
      </c>
      <c r="AT34" s="856" t="s">
        <v>8944</v>
      </c>
    </row>
    <row r="35" spans="1:46" ht="14.4" customHeight="1">
      <c r="A35" s="32">
        <v>1086</v>
      </c>
      <c r="B35" s="31" t="s">
        <v>228</v>
      </c>
      <c r="C35" s="32">
        <v>1086</v>
      </c>
      <c r="D35" s="32" t="str">
        <f t="shared" si="0"/>
        <v>031086</v>
      </c>
      <c r="E35" s="483">
        <v>1033</v>
      </c>
      <c r="F35" s="486" t="s">
        <v>229</v>
      </c>
      <c r="G35" s="483">
        <v>1033</v>
      </c>
      <c r="H35" s="483" t="s">
        <v>9723</v>
      </c>
      <c r="I35" s="487">
        <v>1277</v>
      </c>
      <c r="J35" s="488" t="s">
        <v>231</v>
      </c>
      <c r="K35" s="487" t="str">
        <f t="shared" si="1"/>
        <v>031277</v>
      </c>
      <c r="L35" s="157">
        <v>1152</v>
      </c>
      <c r="M35" s="158" t="s">
        <v>234</v>
      </c>
      <c r="N35" s="157" t="str">
        <f t="shared" si="2"/>
        <v>031152</v>
      </c>
      <c r="O35" s="36"/>
      <c r="P35" s="36"/>
      <c r="Q35" s="36"/>
      <c r="R35" s="36"/>
      <c r="S35" s="36"/>
      <c r="T35" s="36"/>
      <c r="U35" s="23"/>
      <c r="V35" s="23"/>
      <c r="W35"/>
      <c r="X35"/>
      <c r="Y35" s="27"/>
      <c r="Z35" s="27"/>
      <c r="AA35" s="27"/>
      <c r="AB35"/>
      <c r="AC35" s="663" t="s">
        <v>10127</v>
      </c>
      <c r="AD35" s="662" t="s">
        <v>126</v>
      </c>
      <c r="AE35" s="504" t="s">
        <v>8939</v>
      </c>
      <c r="AH35" s="23">
        <v>2</v>
      </c>
      <c r="AP35" s="858"/>
      <c r="AQ35" s="854" t="s">
        <v>10078</v>
      </c>
      <c r="AR35" s="854">
        <v>45</v>
      </c>
      <c r="AS35" s="855">
        <v>109</v>
      </c>
      <c r="AT35" s="856" t="s">
        <v>8944</v>
      </c>
    </row>
    <row r="36" spans="1:46" ht="14.4" customHeight="1">
      <c r="A36" s="32">
        <v>1087</v>
      </c>
      <c r="B36" s="31" t="s">
        <v>232</v>
      </c>
      <c r="C36" s="32">
        <v>1087</v>
      </c>
      <c r="D36" s="32" t="str">
        <f t="shared" si="0"/>
        <v>031087</v>
      </c>
      <c r="E36" s="483">
        <v>1034</v>
      </c>
      <c r="F36" s="486" t="s">
        <v>233</v>
      </c>
      <c r="G36" s="483">
        <v>1034</v>
      </c>
      <c r="H36" s="483" t="s">
        <v>9724</v>
      </c>
      <c r="I36" s="487">
        <v>1278</v>
      </c>
      <c r="J36" s="488" t="s">
        <v>235</v>
      </c>
      <c r="K36" s="487" t="str">
        <f t="shared" si="1"/>
        <v>031278</v>
      </c>
      <c r="L36" s="157">
        <v>1153</v>
      </c>
      <c r="M36" s="158" t="s">
        <v>238</v>
      </c>
      <c r="N36" s="157" t="str">
        <f t="shared" si="2"/>
        <v>031153</v>
      </c>
      <c r="O36" s="36"/>
      <c r="P36" s="36"/>
      <c r="Q36" s="36"/>
      <c r="R36" s="36"/>
      <c r="S36" s="36"/>
      <c r="T36" s="36"/>
      <c r="U36" s="23"/>
      <c r="V36" s="23"/>
      <c r="W36"/>
      <c r="X36"/>
      <c r="Y36" s="27"/>
      <c r="Z36" s="27"/>
      <c r="AA36" s="27"/>
      <c r="AB36"/>
      <c r="AC36" s="664" t="s">
        <v>10128</v>
      </c>
      <c r="AD36" s="665" t="s">
        <v>8887</v>
      </c>
      <c r="AE36" s="504" t="s">
        <v>8940</v>
      </c>
      <c r="AH36" s="23">
        <v>2</v>
      </c>
      <c r="AP36" s="858"/>
      <c r="AQ36" s="854" t="s">
        <v>10079</v>
      </c>
      <c r="AR36" s="854">
        <v>50</v>
      </c>
      <c r="AS36" s="855">
        <v>110</v>
      </c>
      <c r="AT36" s="856" t="s">
        <v>8944</v>
      </c>
    </row>
    <row r="37" spans="1:46" ht="14.4" customHeight="1">
      <c r="A37" s="32">
        <v>1088</v>
      </c>
      <c r="B37" s="31" t="s">
        <v>236</v>
      </c>
      <c r="C37" s="32">
        <v>1088</v>
      </c>
      <c r="D37" s="32" t="str">
        <f t="shared" si="0"/>
        <v>031088</v>
      </c>
      <c r="E37" s="483">
        <v>1035</v>
      </c>
      <c r="F37" s="486" t="s">
        <v>237</v>
      </c>
      <c r="G37" s="483">
        <v>1035</v>
      </c>
      <c r="H37" s="483" t="s">
        <v>9725</v>
      </c>
      <c r="I37" s="487">
        <v>1279</v>
      </c>
      <c r="J37" s="488" t="s">
        <v>239</v>
      </c>
      <c r="K37" s="487" t="str">
        <f t="shared" si="1"/>
        <v>031279</v>
      </c>
      <c r="L37" s="157">
        <v>1154</v>
      </c>
      <c r="M37" s="158" t="s">
        <v>242</v>
      </c>
      <c r="N37" s="157" t="str">
        <f t="shared" si="2"/>
        <v>031154</v>
      </c>
      <c r="O37" s="36"/>
      <c r="P37" s="36"/>
      <c r="Q37" s="36"/>
      <c r="R37" s="36"/>
      <c r="S37" s="36"/>
      <c r="T37" s="36"/>
      <c r="U37" s="23"/>
      <c r="V37" s="23"/>
      <c r="W37"/>
      <c r="X37"/>
      <c r="Y37" s="27"/>
      <c r="Z37" s="27"/>
      <c r="AA37" s="27"/>
      <c r="AB37"/>
      <c r="AC37" s="666" t="s">
        <v>10129</v>
      </c>
      <c r="AD37" s="667" t="s">
        <v>9249</v>
      </c>
      <c r="AE37" s="504" t="s">
        <v>8941</v>
      </c>
      <c r="AF37" s="26">
        <v>15</v>
      </c>
      <c r="AG37" s="23">
        <v>1</v>
      </c>
      <c r="AH37" s="23">
        <v>2</v>
      </c>
      <c r="AP37" s="861"/>
      <c r="AQ37" s="862" t="s">
        <v>10080</v>
      </c>
      <c r="AR37" s="862">
        <v>55</v>
      </c>
      <c r="AS37" s="863">
        <v>111</v>
      </c>
      <c r="AT37" s="864" t="s">
        <v>8944</v>
      </c>
    </row>
    <row r="38" spans="1:46" ht="14.4" customHeight="1">
      <c r="A38" s="32">
        <v>1089</v>
      </c>
      <c r="B38" s="31" t="s">
        <v>240</v>
      </c>
      <c r="C38" s="32">
        <v>1089</v>
      </c>
      <c r="D38" s="32" t="str">
        <f t="shared" si="0"/>
        <v>031089</v>
      </c>
      <c r="E38" s="483">
        <v>1036</v>
      </c>
      <c r="F38" s="486" t="s">
        <v>241</v>
      </c>
      <c r="G38" s="483">
        <v>1036</v>
      </c>
      <c r="H38" s="483" t="s">
        <v>9726</v>
      </c>
      <c r="I38" s="487">
        <v>1280</v>
      </c>
      <c r="J38" s="488" t="s">
        <v>243</v>
      </c>
      <c r="K38" s="487" t="str">
        <f t="shared" si="1"/>
        <v>031280</v>
      </c>
      <c r="L38" s="157">
        <v>1155</v>
      </c>
      <c r="M38" s="158" t="s">
        <v>246</v>
      </c>
      <c r="N38" s="157" t="str">
        <f t="shared" si="2"/>
        <v>031155</v>
      </c>
      <c r="O38" s="36"/>
      <c r="P38" s="36"/>
      <c r="Q38" s="36"/>
      <c r="R38" s="36"/>
      <c r="S38" s="36"/>
      <c r="T38" s="36"/>
      <c r="U38" s="23"/>
      <c r="V38" s="23"/>
      <c r="W38"/>
      <c r="X38"/>
      <c r="Y38" s="27"/>
      <c r="Z38" s="27"/>
      <c r="AA38" s="27"/>
      <c r="AB38"/>
      <c r="AC38" s="668" t="s">
        <v>10130</v>
      </c>
      <c r="AD38" s="662" t="s">
        <v>139</v>
      </c>
      <c r="AE38" s="504" t="s">
        <v>8942</v>
      </c>
      <c r="AF38" s="26">
        <v>21</v>
      </c>
      <c r="AG38" s="23">
        <v>1</v>
      </c>
      <c r="AH38" s="23">
        <v>2</v>
      </c>
      <c r="AP38" s="865"/>
      <c r="AQ38" s="796" t="s">
        <v>10081</v>
      </c>
      <c r="AR38" s="796">
        <v>2</v>
      </c>
      <c r="AS38" s="797">
        <v>112</v>
      </c>
      <c r="AT38" s="800" t="s">
        <v>8945</v>
      </c>
    </row>
    <row r="39" spans="1:46" ht="14.4" customHeight="1">
      <c r="A39" s="32">
        <v>1090</v>
      </c>
      <c r="B39" s="31" t="s">
        <v>244</v>
      </c>
      <c r="C39" s="32">
        <v>1090</v>
      </c>
      <c r="D39" s="32" t="str">
        <f t="shared" si="0"/>
        <v>031090</v>
      </c>
      <c r="E39" s="483">
        <v>1037</v>
      </c>
      <c r="F39" s="486" t="s">
        <v>245</v>
      </c>
      <c r="G39" s="483">
        <v>1037</v>
      </c>
      <c r="H39" s="483" t="s">
        <v>9727</v>
      </c>
      <c r="I39" s="487">
        <v>1281</v>
      </c>
      <c r="J39" s="488" t="s">
        <v>247</v>
      </c>
      <c r="K39" s="487" t="str">
        <f t="shared" si="1"/>
        <v>031281</v>
      </c>
      <c r="L39" s="157">
        <v>1156</v>
      </c>
      <c r="M39" s="158" t="s">
        <v>250</v>
      </c>
      <c r="N39" s="157" t="str">
        <f t="shared" si="2"/>
        <v>031156</v>
      </c>
      <c r="O39" s="36"/>
      <c r="P39" s="36"/>
      <c r="Q39" s="36"/>
      <c r="R39" s="36"/>
      <c r="S39" s="36"/>
      <c r="T39" s="36"/>
      <c r="U39" s="23"/>
      <c r="V39" s="23"/>
      <c r="W39"/>
      <c r="X39"/>
      <c r="Y39" s="27"/>
      <c r="Z39" s="27"/>
      <c r="AA39" s="27"/>
      <c r="AB39"/>
      <c r="AC39" s="668" t="s">
        <v>10131</v>
      </c>
      <c r="AD39" s="662" t="s">
        <v>9250</v>
      </c>
      <c r="AE39" s="504" t="s">
        <v>8933</v>
      </c>
      <c r="AF39" s="26">
        <v>25</v>
      </c>
      <c r="AG39" s="23">
        <v>1</v>
      </c>
      <c r="AH39" s="23">
        <v>2</v>
      </c>
      <c r="AP39" s="840"/>
      <c r="AQ39" s="802" t="s">
        <v>10082</v>
      </c>
      <c r="AR39" s="802">
        <v>3</v>
      </c>
      <c r="AS39" s="803">
        <v>113</v>
      </c>
      <c r="AT39" s="806" t="s">
        <v>8945</v>
      </c>
    </row>
    <row r="40" spans="1:46" ht="14.4" customHeight="1">
      <c r="A40" s="32">
        <v>1091</v>
      </c>
      <c r="B40" s="31" t="s">
        <v>248</v>
      </c>
      <c r="C40" s="32">
        <v>1091</v>
      </c>
      <c r="D40" s="32" t="str">
        <f t="shared" si="0"/>
        <v>031091</v>
      </c>
      <c r="E40" s="483">
        <v>1038</v>
      </c>
      <c r="F40" s="486" t="s">
        <v>249</v>
      </c>
      <c r="G40" s="483">
        <v>1038</v>
      </c>
      <c r="H40" s="483" t="s">
        <v>9728</v>
      </c>
      <c r="I40" s="487">
        <v>1282</v>
      </c>
      <c r="J40" s="488" t="s">
        <v>251</v>
      </c>
      <c r="K40" s="487" t="str">
        <f t="shared" si="1"/>
        <v>031282</v>
      </c>
      <c r="L40" s="157">
        <v>1157</v>
      </c>
      <c r="M40" s="158" t="s">
        <v>254</v>
      </c>
      <c r="N40" s="157" t="str">
        <f t="shared" si="2"/>
        <v>031157</v>
      </c>
      <c r="O40" s="36"/>
      <c r="P40" s="36"/>
      <c r="Q40" s="36"/>
      <c r="R40" s="36"/>
      <c r="S40" s="36"/>
      <c r="T40" s="36"/>
      <c r="U40" s="23"/>
      <c r="V40" s="23"/>
      <c r="W40"/>
      <c r="X40"/>
      <c r="Y40" s="27"/>
      <c r="Z40" s="27"/>
      <c r="AA40" s="27"/>
      <c r="AB40"/>
      <c r="AC40" s="661" t="s">
        <v>10132</v>
      </c>
      <c r="AD40" s="669" t="s">
        <v>8888</v>
      </c>
      <c r="AE40" s="504" t="s">
        <v>8943</v>
      </c>
      <c r="AF40" s="28">
        <v>28</v>
      </c>
      <c r="AG40" s="23">
        <v>1</v>
      </c>
      <c r="AH40" s="23">
        <v>2</v>
      </c>
      <c r="AP40" s="840"/>
      <c r="AQ40" s="802" t="s">
        <v>10083</v>
      </c>
      <c r="AR40" s="802">
        <v>4</v>
      </c>
      <c r="AS40" s="803">
        <v>114</v>
      </c>
      <c r="AT40" s="806" t="s">
        <v>8945</v>
      </c>
    </row>
    <row r="41" spans="1:46" ht="14.4" customHeight="1">
      <c r="A41" s="32">
        <v>1092</v>
      </c>
      <c r="B41" s="31" t="s">
        <v>252</v>
      </c>
      <c r="C41" s="32">
        <v>1092</v>
      </c>
      <c r="D41" s="32" t="str">
        <f t="shared" si="0"/>
        <v>031092</v>
      </c>
      <c r="E41" s="483">
        <v>1039</v>
      </c>
      <c r="F41" s="486" t="s">
        <v>253</v>
      </c>
      <c r="G41" s="483">
        <v>1039</v>
      </c>
      <c r="H41" s="483" t="s">
        <v>9729</v>
      </c>
      <c r="I41" s="487">
        <v>1283</v>
      </c>
      <c r="J41" s="488" t="s">
        <v>255</v>
      </c>
      <c r="K41" s="487" t="str">
        <f t="shared" si="1"/>
        <v>031283</v>
      </c>
      <c r="L41" s="157">
        <v>1158</v>
      </c>
      <c r="M41" s="158" t="s">
        <v>258</v>
      </c>
      <c r="N41" s="157" t="str">
        <f t="shared" si="2"/>
        <v>031158</v>
      </c>
      <c r="O41" s="36"/>
      <c r="P41" s="36"/>
      <c r="Q41" s="36"/>
      <c r="R41" s="36"/>
      <c r="S41" s="36"/>
      <c r="T41" s="36"/>
      <c r="U41" s="23"/>
      <c r="V41" s="23"/>
      <c r="W41"/>
      <c r="X41"/>
      <c r="Y41" s="27"/>
      <c r="Z41" s="27"/>
      <c r="AA41" s="27"/>
      <c r="AB41"/>
      <c r="AC41" s="661" t="s">
        <v>10133</v>
      </c>
      <c r="AD41" s="669" t="s">
        <v>8889</v>
      </c>
      <c r="AE41" s="504" t="s">
        <v>8944</v>
      </c>
      <c r="AF41" s="28">
        <v>30</v>
      </c>
      <c r="AG41" s="23">
        <v>1</v>
      </c>
      <c r="AH41" s="23">
        <v>2</v>
      </c>
      <c r="AP41" s="840"/>
      <c r="AQ41" s="802" t="s">
        <v>10084</v>
      </c>
      <c r="AR41" s="802">
        <v>5</v>
      </c>
      <c r="AS41" s="803">
        <v>115</v>
      </c>
      <c r="AT41" s="806" t="s">
        <v>8945</v>
      </c>
    </row>
    <row r="42" spans="1:46" ht="14.4" customHeight="1">
      <c r="A42" s="32">
        <v>1093</v>
      </c>
      <c r="B42" s="31" t="s">
        <v>256</v>
      </c>
      <c r="C42" s="32">
        <v>1093</v>
      </c>
      <c r="D42" s="32" t="str">
        <f t="shared" si="0"/>
        <v>031093</v>
      </c>
      <c r="E42" s="483">
        <v>1040</v>
      </c>
      <c r="F42" s="486" t="s">
        <v>257</v>
      </c>
      <c r="G42" s="483">
        <v>1040</v>
      </c>
      <c r="H42" s="483" t="s">
        <v>9730</v>
      </c>
      <c r="I42" s="487">
        <v>1284</v>
      </c>
      <c r="J42" s="488" t="s">
        <v>259</v>
      </c>
      <c r="K42" s="487" t="str">
        <f t="shared" si="1"/>
        <v>031284</v>
      </c>
      <c r="L42" s="157">
        <v>1159</v>
      </c>
      <c r="M42" s="158" t="s">
        <v>262</v>
      </c>
      <c r="N42" s="157" t="str">
        <f t="shared" si="2"/>
        <v>031159</v>
      </c>
      <c r="O42" s="36"/>
      <c r="P42" s="36"/>
      <c r="Q42" s="36"/>
      <c r="R42" s="36"/>
      <c r="S42" s="36"/>
      <c r="T42" s="36"/>
      <c r="U42" s="23"/>
      <c r="V42" s="23"/>
      <c r="W42"/>
      <c r="X42"/>
      <c r="Y42" s="27"/>
      <c r="Z42" s="27"/>
      <c r="AA42" s="27"/>
      <c r="AB42"/>
      <c r="AC42" s="661" t="s">
        <v>10134</v>
      </c>
      <c r="AD42" s="662" t="s">
        <v>169</v>
      </c>
      <c r="AE42" s="504" t="s">
        <v>8945</v>
      </c>
      <c r="AF42" s="28">
        <v>32</v>
      </c>
      <c r="AG42" s="23">
        <v>1</v>
      </c>
      <c r="AH42" s="23">
        <v>2</v>
      </c>
      <c r="AP42" s="840"/>
      <c r="AQ42" s="802" t="s">
        <v>10085</v>
      </c>
      <c r="AR42" s="802">
        <v>7</v>
      </c>
      <c r="AS42" s="803">
        <v>116</v>
      </c>
      <c r="AT42" s="806" t="s">
        <v>8945</v>
      </c>
    </row>
    <row r="43" spans="1:46" ht="14.4" customHeight="1">
      <c r="A43" s="32">
        <v>1094</v>
      </c>
      <c r="B43" s="31" t="s">
        <v>260</v>
      </c>
      <c r="C43" s="32">
        <v>1094</v>
      </c>
      <c r="D43" s="32" t="str">
        <f t="shared" si="0"/>
        <v>031094</v>
      </c>
      <c r="E43" s="483">
        <v>1041</v>
      </c>
      <c r="F43" s="486" t="s">
        <v>261</v>
      </c>
      <c r="G43" s="483">
        <v>1041</v>
      </c>
      <c r="H43" s="483" t="s">
        <v>9731</v>
      </c>
      <c r="I43" s="487">
        <v>1285</v>
      </c>
      <c r="J43" s="488" t="s">
        <v>263</v>
      </c>
      <c r="K43" s="487" t="str">
        <f t="shared" si="1"/>
        <v>031285</v>
      </c>
      <c r="L43" s="157">
        <v>1160</v>
      </c>
      <c r="M43" s="158" t="s">
        <v>266</v>
      </c>
      <c r="N43" s="157" t="str">
        <f t="shared" si="2"/>
        <v>031160</v>
      </c>
      <c r="O43" s="36"/>
      <c r="P43" s="36"/>
      <c r="Q43" s="36"/>
      <c r="R43" s="36"/>
      <c r="S43" s="36"/>
      <c r="T43" s="36"/>
      <c r="U43" s="23"/>
      <c r="V43" s="23"/>
      <c r="W43"/>
      <c r="X43"/>
      <c r="Y43" s="27"/>
      <c r="Z43" s="27"/>
      <c r="AA43" s="27"/>
      <c r="AB43"/>
      <c r="AC43" s="661" t="s">
        <v>10135</v>
      </c>
      <c r="AD43" s="662" t="s">
        <v>8890</v>
      </c>
      <c r="AE43" s="504" t="s">
        <v>8946</v>
      </c>
      <c r="AF43" s="28">
        <v>34</v>
      </c>
      <c r="AG43" s="23">
        <v>1</v>
      </c>
      <c r="AH43" s="23">
        <v>2</v>
      </c>
      <c r="AP43" s="866" t="s">
        <v>8632</v>
      </c>
      <c r="AQ43" s="802" t="s">
        <v>10086</v>
      </c>
      <c r="AR43" s="802">
        <v>8</v>
      </c>
      <c r="AS43" s="803">
        <v>117</v>
      </c>
      <c r="AT43" s="806" t="s">
        <v>8945</v>
      </c>
    </row>
    <row r="44" spans="1:46" ht="14.4" customHeight="1">
      <c r="A44" s="32">
        <v>1095</v>
      </c>
      <c r="B44" s="31" t="s">
        <v>264</v>
      </c>
      <c r="C44" s="32">
        <v>1095</v>
      </c>
      <c r="D44" s="32" t="str">
        <f t="shared" si="0"/>
        <v>031095</v>
      </c>
      <c r="E44" s="483">
        <v>1042</v>
      </c>
      <c r="F44" s="486" t="s">
        <v>265</v>
      </c>
      <c r="G44" s="483">
        <v>1042</v>
      </c>
      <c r="H44" s="483" t="s">
        <v>9732</v>
      </c>
      <c r="I44" s="487">
        <v>1286</v>
      </c>
      <c r="J44" s="488" t="s">
        <v>267</v>
      </c>
      <c r="K44" s="487" t="str">
        <f t="shared" si="1"/>
        <v>031286</v>
      </c>
      <c r="L44" s="157">
        <v>1161</v>
      </c>
      <c r="M44" s="158" t="s">
        <v>270</v>
      </c>
      <c r="N44" s="157" t="str">
        <f t="shared" si="2"/>
        <v>031161</v>
      </c>
      <c r="O44" s="36"/>
      <c r="P44" s="36"/>
      <c r="Q44" s="36"/>
      <c r="R44" s="36"/>
      <c r="S44" s="36"/>
      <c r="T44" s="36"/>
      <c r="U44" s="23"/>
      <c r="V44" s="23"/>
      <c r="W44"/>
      <c r="X44"/>
      <c r="Y44" s="27"/>
      <c r="Z44" s="27"/>
      <c r="AA44" s="27"/>
      <c r="AB44"/>
      <c r="AC44" s="661" t="s">
        <v>10180</v>
      </c>
      <c r="AD44" s="669" t="s">
        <v>8891</v>
      </c>
      <c r="AE44" s="504"/>
      <c r="AF44" s="28">
        <v>35</v>
      </c>
      <c r="AG44" s="23">
        <v>1</v>
      </c>
      <c r="AH44" s="23">
        <v>2</v>
      </c>
      <c r="AP44" s="840"/>
      <c r="AQ44" s="802" t="s">
        <v>10087</v>
      </c>
      <c r="AR44" s="802">
        <v>14</v>
      </c>
      <c r="AS44" s="803">
        <v>118</v>
      </c>
      <c r="AT44" s="806" t="s">
        <v>8945</v>
      </c>
    </row>
    <row r="45" spans="1:46" ht="14.4" customHeight="1">
      <c r="A45" s="32">
        <v>1096</v>
      </c>
      <c r="B45" s="31" t="s">
        <v>268</v>
      </c>
      <c r="C45" s="32">
        <v>1096</v>
      </c>
      <c r="D45" s="32" t="str">
        <f t="shared" si="0"/>
        <v>031096</v>
      </c>
      <c r="E45" s="483">
        <v>1043</v>
      </c>
      <c r="F45" s="486" t="s">
        <v>269</v>
      </c>
      <c r="G45" s="483">
        <v>1043</v>
      </c>
      <c r="H45" s="483" t="s">
        <v>9733</v>
      </c>
      <c r="I45" s="487">
        <v>1287</v>
      </c>
      <c r="J45" s="488" t="s">
        <v>271</v>
      </c>
      <c r="K45" s="487" t="str">
        <f t="shared" si="1"/>
        <v>031287</v>
      </c>
      <c r="L45" s="157">
        <v>1162</v>
      </c>
      <c r="M45" s="158" t="s">
        <v>274</v>
      </c>
      <c r="N45" s="157" t="str">
        <f t="shared" si="2"/>
        <v>031162</v>
      </c>
      <c r="O45" s="36"/>
      <c r="P45" s="36"/>
      <c r="Q45" s="36"/>
      <c r="R45" s="36"/>
      <c r="S45" s="36"/>
      <c r="T45" s="36"/>
      <c r="U45" s="23"/>
      <c r="V45" s="23"/>
      <c r="W45"/>
      <c r="X45"/>
      <c r="Y45" s="27"/>
      <c r="Z45" s="27"/>
      <c r="AA45" s="27"/>
      <c r="AB45"/>
      <c r="AC45" s="670" t="s">
        <v>10136</v>
      </c>
      <c r="AD45" s="669" t="s">
        <v>8892</v>
      </c>
      <c r="AE45" s="504"/>
      <c r="AF45" s="28">
        <v>36</v>
      </c>
      <c r="AG45" s="23">
        <v>1</v>
      </c>
      <c r="AH45" s="23">
        <v>2</v>
      </c>
      <c r="AP45" s="867" t="s">
        <v>9999</v>
      </c>
      <c r="AQ45" s="802" t="s">
        <v>10088</v>
      </c>
      <c r="AR45" s="802">
        <v>21</v>
      </c>
      <c r="AS45" s="803">
        <v>119</v>
      </c>
      <c r="AT45" s="806" t="s">
        <v>8945</v>
      </c>
    </row>
    <row r="46" spans="1:46" ht="14.4" customHeight="1">
      <c r="A46" s="32">
        <v>1097</v>
      </c>
      <c r="B46" s="31" t="s">
        <v>272</v>
      </c>
      <c r="C46" s="32">
        <v>1097</v>
      </c>
      <c r="D46" s="32" t="str">
        <f t="shared" si="0"/>
        <v>031097</v>
      </c>
      <c r="E46" s="483">
        <v>1044</v>
      </c>
      <c r="F46" s="486" t="s">
        <v>273</v>
      </c>
      <c r="G46" s="483">
        <v>1044</v>
      </c>
      <c r="H46" s="483" t="s">
        <v>9734</v>
      </c>
      <c r="I46" s="487">
        <v>1288</v>
      </c>
      <c r="J46" s="488" t="s">
        <v>275</v>
      </c>
      <c r="K46" s="487" t="str">
        <f t="shared" si="1"/>
        <v>031288</v>
      </c>
      <c r="L46" s="157">
        <v>1163</v>
      </c>
      <c r="M46" s="158" t="s">
        <v>277</v>
      </c>
      <c r="N46" s="157" t="str">
        <f t="shared" si="2"/>
        <v>031163</v>
      </c>
      <c r="O46" s="36"/>
      <c r="P46" s="36"/>
      <c r="Q46" s="36"/>
      <c r="R46" s="36"/>
      <c r="S46" s="36"/>
      <c r="T46" s="36"/>
      <c r="U46" s="23"/>
      <c r="V46" s="23"/>
      <c r="W46"/>
      <c r="X46"/>
      <c r="Y46" s="27"/>
      <c r="Z46" s="27"/>
      <c r="AA46" s="27"/>
      <c r="AB46"/>
      <c r="AC46" s="670" t="s">
        <v>8976</v>
      </c>
      <c r="AD46" s="669" t="s">
        <v>8893</v>
      </c>
      <c r="AE46" s="504"/>
      <c r="AF46" s="28">
        <v>37</v>
      </c>
      <c r="AG46" s="23">
        <v>1</v>
      </c>
      <c r="AH46" s="23">
        <v>2</v>
      </c>
      <c r="AP46" s="868" t="s">
        <v>10000</v>
      </c>
      <c r="AQ46" s="802" t="s">
        <v>10089</v>
      </c>
      <c r="AR46" s="802">
        <v>25</v>
      </c>
      <c r="AS46" s="803">
        <v>120</v>
      </c>
      <c r="AT46" s="806" t="s">
        <v>8945</v>
      </c>
    </row>
    <row r="47" spans="1:46" ht="14.4" customHeight="1">
      <c r="A47" s="32">
        <v>1098</v>
      </c>
      <c r="B47" s="31" t="s">
        <v>8761</v>
      </c>
      <c r="C47" s="32">
        <v>1098</v>
      </c>
      <c r="D47" s="32" t="str">
        <f t="shared" si="0"/>
        <v>031098</v>
      </c>
      <c r="E47" s="483">
        <v>1045</v>
      </c>
      <c r="F47" s="486" t="s">
        <v>276</v>
      </c>
      <c r="G47" s="483">
        <v>1045</v>
      </c>
      <c r="H47" s="483" t="s">
        <v>9735</v>
      </c>
      <c r="I47" s="487">
        <v>1289</v>
      </c>
      <c r="J47" s="488" t="s">
        <v>278</v>
      </c>
      <c r="K47" s="487" t="str">
        <f t="shared" si="1"/>
        <v>031289</v>
      </c>
      <c r="L47" s="157">
        <v>1164</v>
      </c>
      <c r="M47" s="158" t="s">
        <v>281</v>
      </c>
      <c r="N47" s="157" t="str">
        <f t="shared" si="2"/>
        <v>031164</v>
      </c>
      <c r="O47" s="36"/>
      <c r="P47" s="36"/>
      <c r="Q47" s="36"/>
      <c r="R47" s="36"/>
      <c r="S47" s="36"/>
      <c r="T47" s="36"/>
      <c r="U47" s="23"/>
      <c r="V47" s="23"/>
      <c r="W47"/>
      <c r="X47"/>
      <c r="Y47" s="27"/>
      <c r="Z47" s="27"/>
      <c r="AA47" s="27"/>
      <c r="AB47"/>
      <c r="AC47" s="670" t="s">
        <v>9251</v>
      </c>
      <c r="AD47" s="669" t="s">
        <v>8894</v>
      </c>
      <c r="AE47" s="504"/>
      <c r="AF47" s="26">
        <v>40</v>
      </c>
      <c r="AG47" s="23">
        <v>1</v>
      </c>
      <c r="AH47" s="23">
        <v>2</v>
      </c>
      <c r="AP47" s="869"/>
      <c r="AQ47" s="802" t="s">
        <v>10090</v>
      </c>
      <c r="AR47" s="802">
        <v>28</v>
      </c>
      <c r="AS47" s="803">
        <v>121</v>
      </c>
      <c r="AT47" s="806" t="s">
        <v>8945</v>
      </c>
    </row>
    <row r="48" spans="1:46" ht="14.4" customHeight="1">
      <c r="A48" s="32">
        <v>1099</v>
      </c>
      <c r="B48" s="31" t="s">
        <v>279</v>
      </c>
      <c r="C48" s="32">
        <v>1099</v>
      </c>
      <c r="D48" s="32" t="str">
        <f t="shared" si="0"/>
        <v>031099</v>
      </c>
      <c r="E48" s="483">
        <v>1046</v>
      </c>
      <c r="F48" s="486" t="s">
        <v>280</v>
      </c>
      <c r="G48" s="483">
        <v>1046</v>
      </c>
      <c r="H48" s="483" t="s">
        <v>9736</v>
      </c>
      <c r="I48" s="487">
        <v>1290</v>
      </c>
      <c r="J48" s="488" t="s">
        <v>282</v>
      </c>
      <c r="K48" s="487" t="str">
        <f t="shared" si="1"/>
        <v>031290</v>
      </c>
      <c r="L48" s="157">
        <v>1165</v>
      </c>
      <c r="M48" s="158" t="s">
        <v>285</v>
      </c>
      <c r="N48" s="157" t="str">
        <f t="shared" si="2"/>
        <v>031165</v>
      </c>
      <c r="O48" s="36"/>
      <c r="P48" s="36"/>
      <c r="Q48" s="36"/>
      <c r="R48" s="36"/>
      <c r="S48" s="36"/>
      <c r="T48" s="36"/>
      <c r="U48" s="23"/>
      <c r="V48" s="23"/>
      <c r="W48"/>
      <c r="X48"/>
      <c r="Y48" s="27"/>
      <c r="Z48" s="27"/>
      <c r="AA48" s="27"/>
      <c r="AB48"/>
      <c r="AC48" s="670" t="s">
        <v>9252</v>
      </c>
      <c r="AD48" s="669" t="s">
        <v>8895</v>
      </c>
      <c r="AE48" s="504"/>
      <c r="AF48" s="26">
        <v>45</v>
      </c>
      <c r="AG48" s="23">
        <v>1</v>
      </c>
      <c r="AH48" s="23">
        <v>2</v>
      </c>
      <c r="AP48" s="840"/>
      <c r="AQ48" s="802" t="s">
        <v>10091</v>
      </c>
      <c r="AR48" s="802">
        <v>34</v>
      </c>
      <c r="AS48" s="803">
        <v>122</v>
      </c>
      <c r="AT48" s="806" t="s">
        <v>8945</v>
      </c>
    </row>
    <row r="49" spans="1:46" ht="16.95" customHeight="1">
      <c r="A49" s="32">
        <v>1100</v>
      </c>
      <c r="B49" s="31" t="s">
        <v>283</v>
      </c>
      <c r="C49" s="32">
        <v>1100</v>
      </c>
      <c r="D49" s="32" t="str">
        <f t="shared" si="0"/>
        <v>031100</v>
      </c>
      <c r="E49" s="483">
        <v>1047</v>
      </c>
      <c r="F49" s="486" t="s">
        <v>284</v>
      </c>
      <c r="G49" s="483">
        <v>1047</v>
      </c>
      <c r="H49" s="483" t="s">
        <v>9737</v>
      </c>
      <c r="I49" s="487">
        <v>1291</v>
      </c>
      <c r="J49" s="488" t="s">
        <v>286</v>
      </c>
      <c r="K49" s="487" t="str">
        <f t="shared" si="1"/>
        <v>031291</v>
      </c>
      <c r="L49" s="157">
        <v>1166</v>
      </c>
      <c r="M49" s="158" t="s">
        <v>289</v>
      </c>
      <c r="N49" s="157" t="str">
        <f t="shared" si="2"/>
        <v>031166</v>
      </c>
      <c r="O49" s="36"/>
      <c r="P49" s="36"/>
      <c r="Q49" s="36"/>
      <c r="R49" s="36"/>
      <c r="S49" s="36"/>
      <c r="T49" s="36"/>
      <c r="U49" s="23"/>
      <c r="V49" s="23"/>
      <c r="W49"/>
      <c r="X49"/>
      <c r="Y49" s="27"/>
      <c r="Z49" s="27"/>
      <c r="AA49" s="27"/>
      <c r="AB49"/>
      <c r="AC49"/>
      <c r="AD49" s="37"/>
      <c r="AE49" s="37"/>
      <c r="AF49" s="23"/>
      <c r="AG49" s="23"/>
      <c r="AH49" s="23"/>
      <c r="AP49" s="840"/>
      <c r="AQ49" s="802" t="s">
        <v>10092</v>
      </c>
      <c r="AR49" s="802">
        <v>35</v>
      </c>
      <c r="AS49" s="803">
        <v>123</v>
      </c>
      <c r="AT49" s="806" t="s">
        <v>8945</v>
      </c>
    </row>
    <row r="50" spans="1:46" ht="16.95" customHeight="1">
      <c r="A50" s="32">
        <v>1101</v>
      </c>
      <c r="B50" s="31" t="s">
        <v>287</v>
      </c>
      <c r="C50" s="32">
        <v>1101</v>
      </c>
      <c r="D50" s="32" t="str">
        <f t="shared" si="0"/>
        <v>031101</v>
      </c>
      <c r="E50" s="483">
        <v>1048</v>
      </c>
      <c r="F50" s="486" t="s">
        <v>288</v>
      </c>
      <c r="G50" s="483">
        <v>1048</v>
      </c>
      <c r="H50" s="483" t="s">
        <v>9738</v>
      </c>
      <c r="I50" s="487">
        <v>1292</v>
      </c>
      <c r="J50" s="488" t="s">
        <v>290</v>
      </c>
      <c r="K50" s="487" t="str">
        <f t="shared" si="1"/>
        <v>031292</v>
      </c>
      <c r="L50" s="157">
        <v>1167</v>
      </c>
      <c r="M50" s="158" t="s">
        <v>293</v>
      </c>
      <c r="N50" s="157" t="str">
        <f t="shared" si="2"/>
        <v>031167</v>
      </c>
      <c r="O50" s="36"/>
      <c r="P50" s="36"/>
      <c r="Q50" s="36"/>
      <c r="R50" s="36"/>
      <c r="S50" s="36"/>
      <c r="T50" s="36"/>
      <c r="U50" s="23"/>
      <c r="V50" s="23"/>
      <c r="W50"/>
      <c r="X50"/>
      <c r="Y50" s="27"/>
      <c r="Z50" s="27"/>
      <c r="AA50" s="27"/>
      <c r="AB50"/>
      <c r="AC50"/>
      <c r="AD50" s="37"/>
      <c r="AE50" s="37"/>
      <c r="AF50" s="23"/>
      <c r="AG50" s="23"/>
      <c r="AH50" s="23"/>
      <c r="AP50" s="840"/>
      <c r="AQ50" s="802" t="s">
        <v>10093</v>
      </c>
      <c r="AR50" s="802">
        <v>36</v>
      </c>
      <c r="AS50" s="803">
        <v>124</v>
      </c>
      <c r="AT50" s="806" t="s">
        <v>8945</v>
      </c>
    </row>
    <row r="51" spans="1:46" ht="16.95" customHeight="1">
      <c r="A51" s="32">
        <v>1102</v>
      </c>
      <c r="B51" s="31" t="s">
        <v>291</v>
      </c>
      <c r="C51" s="32">
        <v>1102</v>
      </c>
      <c r="D51" s="32" t="str">
        <f t="shared" si="0"/>
        <v>031102</v>
      </c>
      <c r="E51" s="483">
        <v>1049</v>
      </c>
      <c r="F51" s="486" t="s">
        <v>292</v>
      </c>
      <c r="G51" s="483">
        <v>1049</v>
      </c>
      <c r="H51" s="483" t="s">
        <v>9739</v>
      </c>
      <c r="I51" s="487">
        <v>1293</v>
      </c>
      <c r="J51" s="488" t="s">
        <v>294</v>
      </c>
      <c r="K51" s="487" t="str">
        <f t="shared" si="1"/>
        <v>031293</v>
      </c>
      <c r="L51" s="157">
        <v>1168</v>
      </c>
      <c r="M51" s="158" t="s">
        <v>297</v>
      </c>
      <c r="N51" s="157" t="str">
        <f t="shared" si="2"/>
        <v>031168</v>
      </c>
      <c r="O51" s="36"/>
      <c r="P51" s="36"/>
      <c r="Q51" s="36"/>
      <c r="R51" s="36"/>
      <c r="S51" s="36"/>
      <c r="T51" s="36"/>
      <c r="U51" s="23"/>
      <c r="V51" s="23"/>
      <c r="W51"/>
      <c r="X51"/>
      <c r="Y51" s="27"/>
      <c r="Z51" s="27"/>
      <c r="AA51" s="27"/>
      <c r="AB51"/>
      <c r="AC51"/>
      <c r="AD51" s="37"/>
      <c r="AE51" s="37"/>
      <c r="AF51" s="23"/>
      <c r="AG51" s="23"/>
      <c r="AH51" s="23"/>
      <c r="AP51" s="840"/>
      <c r="AQ51" s="802" t="s">
        <v>10094</v>
      </c>
      <c r="AR51" s="802">
        <v>37</v>
      </c>
      <c r="AS51" s="803">
        <v>125</v>
      </c>
      <c r="AT51" s="806" t="s">
        <v>8945</v>
      </c>
    </row>
    <row r="52" spans="1:46" ht="16.95" customHeight="1">
      <c r="A52" s="32">
        <v>1103</v>
      </c>
      <c r="B52" s="31" t="s">
        <v>295</v>
      </c>
      <c r="C52" s="32">
        <v>1103</v>
      </c>
      <c r="D52" s="32" t="str">
        <f t="shared" si="0"/>
        <v>031103</v>
      </c>
      <c r="E52" s="483">
        <v>1050</v>
      </c>
      <c r="F52" s="486" t="s">
        <v>296</v>
      </c>
      <c r="G52" s="483">
        <v>1050</v>
      </c>
      <c r="H52" s="483" t="s">
        <v>9740</v>
      </c>
      <c r="I52" s="487">
        <v>1294</v>
      </c>
      <c r="J52" s="488" t="s">
        <v>298</v>
      </c>
      <c r="K52" s="487" t="str">
        <f t="shared" si="1"/>
        <v>031294</v>
      </c>
      <c r="L52" s="157">
        <v>1169</v>
      </c>
      <c r="M52" s="158" t="s">
        <v>301</v>
      </c>
      <c r="N52" s="157" t="str">
        <f t="shared" si="2"/>
        <v>031169</v>
      </c>
      <c r="O52" s="36"/>
      <c r="P52" s="36"/>
      <c r="Q52" s="36"/>
      <c r="R52" s="36"/>
      <c r="S52" s="36"/>
      <c r="T52" s="36"/>
      <c r="U52" s="23"/>
      <c r="V52" s="23"/>
      <c r="W52"/>
      <c r="X52"/>
      <c r="Y52" s="27"/>
      <c r="Z52" s="27"/>
      <c r="AA52" s="27"/>
      <c r="AB52"/>
      <c r="AC52"/>
      <c r="AD52" s="37"/>
      <c r="AE52" s="37"/>
      <c r="AF52" s="23"/>
      <c r="AH52" s="16"/>
      <c r="AP52" s="840"/>
      <c r="AQ52" s="802" t="s">
        <v>10095</v>
      </c>
      <c r="AR52" s="802">
        <v>40</v>
      </c>
      <c r="AS52" s="803">
        <v>126</v>
      </c>
      <c r="AT52" s="806" t="s">
        <v>8945</v>
      </c>
    </row>
    <row r="53" spans="1:46" ht="16.95" customHeight="1">
      <c r="A53" s="32">
        <v>1104</v>
      </c>
      <c r="B53" s="31" t="s">
        <v>299</v>
      </c>
      <c r="C53" s="32">
        <v>1104</v>
      </c>
      <c r="D53" s="32" t="str">
        <f t="shared" si="0"/>
        <v>031104</v>
      </c>
      <c r="E53" s="483">
        <v>1051</v>
      </c>
      <c r="F53" s="486" t="s">
        <v>300</v>
      </c>
      <c r="G53" s="483">
        <v>1051</v>
      </c>
      <c r="H53" s="483" t="s">
        <v>9741</v>
      </c>
      <c r="I53" s="487">
        <v>1295</v>
      </c>
      <c r="J53" s="488" t="s">
        <v>302</v>
      </c>
      <c r="K53" s="487" t="str">
        <f t="shared" si="1"/>
        <v>031295</v>
      </c>
      <c r="L53" s="157">
        <v>1170</v>
      </c>
      <c r="M53" s="158" t="s">
        <v>305</v>
      </c>
      <c r="N53" s="157" t="str">
        <f t="shared" si="2"/>
        <v>031170</v>
      </c>
      <c r="O53" s="36"/>
      <c r="P53" s="36"/>
      <c r="Q53" s="36"/>
      <c r="R53" s="36"/>
      <c r="S53" s="36"/>
      <c r="T53" s="36"/>
      <c r="U53" s="23"/>
      <c r="V53" s="23"/>
      <c r="W53"/>
      <c r="X53"/>
      <c r="Y53" s="27"/>
      <c r="Z53" s="27"/>
      <c r="AA53" s="27"/>
      <c r="AB53"/>
      <c r="AC53"/>
      <c r="AD53" s="37"/>
      <c r="AE53" s="37"/>
      <c r="AF53" s="23"/>
      <c r="AH53" s="16"/>
      <c r="AP53" s="870"/>
      <c r="AQ53" s="802" t="s">
        <v>10096</v>
      </c>
      <c r="AR53" s="802">
        <v>45</v>
      </c>
      <c r="AS53" s="803">
        <v>127</v>
      </c>
      <c r="AT53" s="806" t="s">
        <v>8945</v>
      </c>
    </row>
    <row r="54" spans="1:46" ht="16.95" customHeight="1">
      <c r="A54" s="32">
        <v>1105</v>
      </c>
      <c r="B54" s="31" t="s">
        <v>303</v>
      </c>
      <c r="C54" s="32">
        <v>1105</v>
      </c>
      <c r="D54" s="32" t="str">
        <f t="shared" si="0"/>
        <v>031105</v>
      </c>
      <c r="E54" s="483">
        <v>1052</v>
      </c>
      <c r="F54" s="486" t="s">
        <v>304</v>
      </c>
      <c r="G54" s="483">
        <v>1052</v>
      </c>
      <c r="H54" s="483" t="s">
        <v>9742</v>
      </c>
      <c r="I54" s="487">
        <v>1296</v>
      </c>
      <c r="J54" s="488" t="s">
        <v>306</v>
      </c>
      <c r="K54" s="487" t="str">
        <f t="shared" si="1"/>
        <v>031296</v>
      </c>
      <c r="L54" s="157">
        <v>1171</v>
      </c>
      <c r="M54" s="158" t="s">
        <v>309</v>
      </c>
      <c r="N54" s="157" t="str">
        <f t="shared" si="2"/>
        <v>031171</v>
      </c>
      <c r="O54" s="36"/>
      <c r="P54" s="36"/>
      <c r="Q54" s="36"/>
      <c r="R54" s="36"/>
      <c r="S54" s="36"/>
      <c r="T54" s="36"/>
      <c r="U54" s="23"/>
      <c r="V54" s="23"/>
      <c r="W54"/>
      <c r="X54"/>
      <c r="Y54" s="27"/>
      <c r="Z54" s="27"/>
      <c r="AA54" s="27"/>
      <c r="AB54"/>
      <c r="AC54"/>
      <c r="AD54" s="37"/>
      <c r="AE54" s="37"/>
      <c r="AF54" s="23"/>
      <c r="AH54" s="16"/>
      <c r="AP54" s="840"/>
      <c r="AQ54" s="802" t="s">
        <v>10097</v>
      </c>
      <c r="AR54" s="802">
        <v>50</v>
      </c>
      <c r="AS54" s="803">
        <v>128</v>
      </c>
      <c r="AT54" s="806" t="s">
        <v>8945</v>
      </c>
    </row>
    <row r="55" spans="1:46" ht="16.95" customHeight="1">
      <c r="A55" s="32">
        <v>1106</v>
      </c>
      <c r="B55" s="31" t="s">
        <v>307</v>
      </c>
      <c r="C55" s="32">
        <v>1106</v>
      </c>
      <c r="D55" s="32" t="str">
        <f t="shared" si="0"/>
        <v>031106</v>
      </c>
      <c r="E55" s="483">
        <v>1053</v>
      </c>
      <c r="F55" s="486" t="s">
        <v>308</v>
      </c>
      <c r="G55" s="483">
        <v>1053</v>
      </c>
      <c r="H55" s="483" t="s">
        <v>9743</v>
      </c>
      <c r="I55" s="487">
        <v>1297</v>
      </c>
      <c r="J55" s="488" t="s">
        <v>310</v>
      </c>
      <c r="K55" s="487" t="str">
        <f t="shared" si="1"/>
        <v>031297</v>
      </c>
      <c r="L55" s="157">
        <v>1172</v>
      </c>
      <c r="M55" s="158" t="s">
        <v>313</v>
      </c>
      <c r="N55" s="157" t="str">
        <f t="shared" si="2"/>
        <v>031172</v>
      </c>
      <c r="O55" s="36"/>
      <c r="P55" s="36"/>
      <c r="Q55" s="36"/>
      <c r="R55" s="36"/>
      <c r="S55" s="36"/>
      <c r="T55" s="36"/>
      <c r="U55" s="23"/>
      <c r="V55" s="23"/>
      <c r="W55"/>
      <c r="X55"/>
      <c r="Y55" s="27"/>
      <c r="Z55" s="27"/>
      <c r="AA55" s="27"/>
      <c r="AB55"/>
      <c r="AC55"/>
      <c r="AD55" s="37"/>
      <c r="AE55" s="37"/>
      <c r="AF55" s="23"/>
      <c r="AH55" s="16"/>
      <c r="AP55" s="841"/>
      <c r="AQ55" s="807" t="s">
        <v>10098</v>
      </c>
      <c r="AR55" s="807">
        <v>55</v>
      </c>
      <c r="AS55" s="808">
        <v>129</v>
      </c>
      <c r="AT55" s="811" t="s">
        <v>8945</v>
      </c>
    </row>
    <row r="56" spans="1:46" ht="16.95" customHeight="1">
      <c r="A56" s="32">
        <v>1107</v>
      </c>
      <c r="B56" s="31" t="s">
        <v>311</v>
      </c>
      <c r="C56" s="32">
        <v>1107</v>
      </c>
      <c r="D56" s="32" t="str">
        <f t="shared" si="0"/>
        <v>031107</v>
      </c>
      <c r="E56" s="487">
        <v>1245</v>
      </c>
      <c r="F56" s="488" t="s">
        <v>87</v>
      </c>
      <c r="G56" s="487">
        <v>1245</v>
      </c>
      <c r="H56" s="487" t="s">
        <v>9744</v>
      </c>
      <c r="I56" s="487">
        <v>1298</v>
      </c>
      <c r="J56" s="488" t="s">
        <v>314</v>
      </c>
      <c r="K56" s="487" t="str">
        <f t="shared" si="1"/>
        <v>031298</v>
      </c>
      <c r="L56" s="157">
        <v>1173</v>
      </c>
      <c r="M56" s="158" t="s">
        <v>317</v>
      </c>
      <c r="N56" s="157" t="str">
        <f t="shared" si="2"/>
        <v>031173</v>
      </c>
      <c r="O56" s="36"/>
      <c r="P56" s="36"/>
      <c r="Q56" s="36"/>
      <c r="R56" s="36"/>
      <c r="S56" s="36"/>
      <c r="T56" s="36"/>
      <c r="U56" s="23"/>
      <c r="V56" s="23"/>
      <c r="W56"/>
      <c r="X56"/>
      <c r="Y56" s="27"/>
      <c r="Z56" s="27"/>
      <c r="AA56" s="27"/>
      <c r="AB56"/>
      <c r="AC56"/>
      <c r="AD56" s="37"/>
      <c r="AE56" s="37"/>
      <c r="AF56" s="23"/>
      <c r="AH56" s="16"/>
      <c r="AP56" s="846"/>
      <c r="AQ56" s="823" t="s">
        <v>10099</v>
      </c>
      <c r="AR56" s="823">
        <v>2</v>
      </c>
      <c r="AS56" s="824">
        <v>130</v>
      </c>
      <c r="AT56" s="827" t="s">
        <v>8946</v>
      </c>
    </row>
    <row r="57" spans="1:46" ht="16.95" customHeight="1">
      <c r="A57" s="32">
        <v>1108</v>
      </c>
      <c r="B57" s="31" t="s">
        <v>315</v>
      </c>
      <c r="C57" s="32">
        <v>1108</v>
      </c>
      <c r="D57" s="32" t="str">
        <f t="shared" si="0"/>
        <v>031108</v>
      </c>
      <c r="E57" s="487">
        <v>1246</v>
      </c>
      <c r="F57" s="488" t="s">
        <v>93</v>
      </c>
      <c r="G57" s="487">
        <v>1246</v>
      </c>
      <c r="H57" s="487" t="s">
        <v>9745</v>
      </c>
      <c r="I57" s="487">
        <v>1299</v>
      </c>
      <c r="J57" s="488" t="s">
        <v>318</v>
      </c>
      <c r="K57" s="487" t="str">
        <f t="shared" si="1"/>
        <v>031299</v>
      </c>
      <c r="L57" s="157">
        <v>1174</v>
      </c>
      <c r="M57" s="158" t="s">
        <v>321</v>
      </c>
      <c r="N57" s="157" t="str">
        <f t="shared" si="2"/>
        <v>031174</v>
      </c>
      <c r="O57" s="36"/>
      <c r="P57" s="36"/>
      <c r="Q57" s="36"/>
      <c r="R57" s="36"/>
      <c r="S57" s="36"/>
      <c r="T57" s="36"/>
      <c r="U57" s="23"/>
      <c r="V57" s="23"/>
      <c r="W57"/>
      <c r="X57"/>
      <c r="Y57" s="27"/>
      <c r="Z57" s="27"/>
      <c r="AA57" s="27"/>
      <c r="AB57"/>
      <c r="AC57"/>
      <c r="AD57" s="37"/>
      <c r="AE57" s="37"/>
      <c r="AF57" s="23"/>
      <c r="AH57" s="16"/>
      <c r="AP57" s="801" t="s">
        <v>10001</v>
      </c>
      <c r="AQ57" s="829" t="s">
        <v>10100</v>
      </c>
      <c r="AR57" s="829">
        <v>7</v>
      </c>
      <c r="AS57" s="830">
        <v>131</v>
      </c>
      <c r="AT57" s="833" t="s">
        <v>8946</v>
      </c>
    </row>
    <row r="58" spans="1:46" ht="16.95" customHeight="1">
      <c r="A58" s="32">
        <v>1109</v>
      </c>
      <c r="B58" s="31" t="s">
        <v>319</v>
      </c>
      <c r="C58" s="32">
        <v>1109</v>
      </c>
      <c r="D58" s="32" t="str">
        <f t="shared" si="0"/>
        <v>031109</v>
      </c>
      <c r="E58" s="487">
        <v>1247</v>
      </c>
      <c r="F58" s="488" t="s">
        <v>99</v>
      </c>
      <c r="G58" s="487">
        <v>1247</v>
      </c>
      <c r="H58" s="487" t="s">
        <v>9746</v>
      </c>
      <c r="I58" s="487">
        <v>1300</v>
      </c>
      <c r="J58" s="488" t="s">
        <v>322</v>
      </c>
      <c r="K58" s="487" t="str">
        <f t="shared" si="1"/>
        <v>031300</v>
      </c>
      <c r="L58" s="157">
        <v>1175</v>
      </c>
      <c r="M58" s="158" t="s">
        <v>325</v>
      </c>
      <c r="N58" s="157" t="str">
        <f t="shared" si="2"/>
        <v>031175</v>
      </c>
      <c r="O58" s="36"/>
      <c r="P58" s="36"/>
      <c r="Q58" s="36"/>
      <c r="R58" s="36"/>
      <c r="S58" s="36"/>
      <c r="T58" s="36"/>
      <c r="U58" s="23"/>
      <c r="V58" s="23"/>
      <c r="W58"/>
      <c r="X58"/>
      <c r="Y58" s="27"/>
      <c r="Z58" s="27"/>
      <c r="AA58" s="27"/>
      <c r="AB58"/>
      <c r="AC58"/>
      <c r="AD58" s="37"/>
      <c r="AE58" s="37"/>
      <c r="AP58" s="828"/>
      <c r="AQ58" s="829" t="s">
        <v>10101</v>
      </c>
      <c r="AR58" s="829">
        <v>14</v>
      </c>
      <c r="AS58" s="830">
        <v>132</v>
      </c>
      <c r="AT58" s="833" t="s">
        <v>8946</v>
      </c>
    </row>
    <row r="59" spans="1:46" ht="16.95" customHeight="1">
      <c r="A59" s="32">
        <v>1110</v>
      </c>
      <c r="B59" s="31" t="s">
        <v>8762</v>
      </c>
      <c r="C59" s="32">
        <v>1110</v>
      </c>
      <c r="D59" s="32" t="str">
        <f t="shared" si="0"/>
        <v>031110</v>
      </c>
      <c r="E59" s="487">
        <v>1248</v>
      </c>
      <c r="F59" s="488" t="s">
        <v>102</v>
      </c>
      <c r="G59" s="487">
        <v>1248</v>
      </c>
      <c r="H59" s="487" t="s">
        <v>9747</v>
      </c>
      <c r="I59" s="487">
        <v>1306</v>
      </c>
      <c r="J59" s="488" t="s">
        <v>326</v>
      </c>
      <c r="K59" s="487" t="str">
        <f t="shared" si="1"/>
        <v>031306</v>
      </c>
      <c r="L59" s="157">
        <v>1176</v>
      </c>
      <c r="M59" s="158" t="s">
        <v>329</v>
      </c>
      <c r="N59" s="157" t="str">
        <f t="shared" si="2"/>
        <v>031176</v>
      </c>
      <c r="O59" s="36"/>
      <c r="P59" s="36"/>
      <c r="Q59" s="36"/>
      <c r="R59" s="36"/>
      <c r="S59" s="36"/>
      <c r="T59" s="36"/>
      <c r="U59" s="23"/>
      <c r="V59" s="23"/>
      <c r="W59"/>
      <c r="X59"/>
      <c r="Y59" s="27"/>
      <c r="Z59" s="27"/>
      <c r="AA59" s="27"/>
      <c r="AB59"/>
      <c r="AC59"/>
      <c r="AD59" s="37"/>
      <c r="AE59" s="37"/>
      <c r="AP59" s="834"/>
      <c r="AQ59" s="835" t="s">
        <v>10102</v>
      </c>
      <c r="AR59" s="835">
        <v>36</v>
      </c>
      <c r="AS59" s="836">
        <v>133</v>
      </c>
      <c r="AT59" s="839" t="s">
        <v>8946</v>
      </c>
    </row>
    <row r="60" spans="1:46" ht="16.95" customHeight="1">
      <c r="A60" s="32">
        <v>1111</v>
      </c>
      <c r="B60" s="31" t="s">
        <v>327</v>
      </c>
      <c r="C60" s="32">
        <v>1111</v>
      </c>
      <c r="D60" s="32" t="str">
        <f t="shared" si="0"/>
        <v>031111</v>
      </c>
      <c r="E60" s="487">
        <v>1249</v>
      </c>
      <c r="F60" s="488" t="s">
        <v>105</v>
      </c>
      <c r="G60" s="487">
        <v>1249</v>
      </c>
      <c r="H60" s="487" t="s">
        <v>9748</v>
      </c>
      <c r="L60" s="157">
        <v>1177</v>
      </c>
      <c r="M60" s="158" t="s">
        <v>330</v>
      </c>
      <c r="N60" s="157" t="str">
        <f t="shared" si="2"/>
        <v>031177</v>
      </c>
      <c r="O60" s="36"/>
      <c r="P60" s="36"/>
      <c r="Q60" s="36"/>
      <c r="R60" s="36"/>
      <c r="S60" s="36"/>
      <c r="T60" s="36"/>
      <c r="U60" s="23"/>
      <c r="V60" s="23"/>
      <c r="W60"/>
      <c r="X60"/>
      <c r="Y60" s="27"/>
      <c r="Z60" s="27"/>
      <c r="AA60" s="27"/>
      <c r="AB60"/>
      <c r="AC60"/>
      <c r="AD60" s="37"/>
      <c r="AE60" s="37"/>
      <c r="AP60" s="871" t="s">
        <v>10002</v>
      </c>
      <c r="AQ60" s="872" t="s">
        <v>10103</v>
      </c>
      <c r="AR60" s="873">
        <v>30</v>
      </c>
      <c r="AS60" s="791">
        <v>134</v>
      </c>
      <c r="AT60" s="792" t="s">
        <v>10104</v>
      </c>
    </row>
    <row r="61" spans="1:46" ht="16.95" customHeight="1">
      <c r="A61" s="32">
        <v>1112</v>
      </c>
      <c r="B61" s="31" t="s">
        <v>8763</v>
      </c>
      <c r="C61" s="32">
        <v>1112</v>
      </c>
      <c r="D61" s="32" t="str">
        <f t="shared" si="0"/>
        <v>031112</v>
      </c>
      <c r="E61" s="487">
        <v>1250</v>
      </c>
      <c r="F61" s="488" t="s">
        <v>9114</v>
      </c>
      <c r="G61" s="487">
        <v>1250</v>
      </c>
      <c r="H61" s="487" t="s">
        <v>9749</v>
      </c>
      <c r="L61" s="157">
        <v>1178</v>
      </c>
      <c r="M61" s="158" t="s">
        <v>333</v>
      </c>
      <c r="N61" s="157" t="str">
        <f t="shared" si="2"/>
        <v>031178</v>
      </c>
      <c r="O61" s="36"/>
      <c r="P61" s="36"/>
      <c r="Q61" s="36"/>
      <c r="R61" s="36"/>
      <c r="S61" s="36"/>
      <c r="T61" s="36"/>
      <c r="U61" s="23"/>
      <c r="V61" s="23"/>
      <c r="W61"/>
      <c r="X61"/>
      <c r="Y61" s="27"/>
      <c r="Z61" s="27"/>
      <c r="AA61" s="27"/>
      <c r="AB61"/>
      <c r="AC61"/>
      <c r="AD61" s="37"/>
      <c r="AE61" s="37"/>
      <c r="AF61" s="23"/>
      <c r="AG61" s="23"/>
      <c r="AH61" s="23"/>
      <c r="AP61" s="874"/>
      <c r="AQ61" s="875" t="s">
        <v>10105</v>
      </c>
      <c r="AR61" s="876">
        <v>32</v>
      </c>
      <c r="AS61" s="793">
        <v>135</v>
      </c>
      <c r="AT61" s="794" t="s">
        <v>10104</v>
      </c>
    </row>
    <row r="62" spans="1:46" ht="16.95" customHeight="1">
      <c r="A62" s="32">
        <v>1113</v>
      </c>
      <c r="B62" s="31" t="s">
        <v>8764</v>
      </c>
      <c r="C62" s="32">
        <v>1113</v>
      </c>
      <c r="D62" s="32" t="str">
        <f t="shared" si="0"/>
        <v>031113</v>
      </c>
      <c r="E62" s="487">
        <v>1251</v>
      </c>
      <c r="F62" s="488" t="s">
        <v>116</v>
      </c>
      <c r="G62" s="487">
        <v>1251</v>
      </c>
      <c r="H62" s="487" t="s">
        <v>9750</v>
      </c>
      <c r="L62" s="157">
        <v>1179</v>
      </c>
      <c r="M62" s="158" t="s">
        <v>334</v>
      </c>
      <c r="N62" s="157" t="str">
        <f t="shared" si="2"/>
        <v>031179</v>
      </c>
      <c r="O62" s="36"/>
      <c r="P62" s="36"/>
      <c r="Q62" s="36"/>
      <c r="R62" s="36"/>
      <c r="S62" s="36"/>
      <c r="T62" s="36"/>
      <c r="U62" s="23"/>
      <c r="V62" s="23"/>
      <c r="W62"/>
      <c r="X62"/>
      <c r="Y62" s="27"/>
      <c r="Z62" s="27"/>
      <c r="AA62" s="27"/>
      <c r="AB62"/>
      <c r="AC62"/>
      <c r="AD62" s="37"/>
      <c r="AE62" s="37"/>
    </row>
    <row r="63" spans="1:46" ht="16.95" customHeight="1">
      <c r="A63" s="32">
        <v>1114</v>
      </c>
      <c r="B63" s="31" t="s">
        <v>8765</v>
      </c>
      <c r="C63" s="32">
        <v>1114</v>
      </c>
      <c r="D63" s="32" t="str">
        <f t="shared" si="0"/>
        <v>031114</v>
      </c>
      <c r="E63" s="487">
        <v>1252</v>
      </c>
      <c r="F63" s="488" t="s">
        <v>121</v>
      </c>
      <c r="G63" s="487">
        <v>1252</v>
      </c>
      <c r="H63" s="487" t="s">
        <v>9751</v>
      </c>
      <c r="L63" s="157">
        <v>1180</v>
      </c>
      <c r="M63" s="158" t="s">
        <v>336</v>
      </c>
      <c r="N63" s="157" t="str">
        <f t="shared" si="2"/>
        <v>031180</v>
      </c>
      <c r="O63" s="36"/>
      <c r="P63" s="36"/>
      <c r="Q63" s="36"/>
      <c r="R63" s="36"/>
      <c r="S63" s="36"/>
      <c r="T63" s="36"/>
      <c r="U63" s="23"/>
      <c r="V63" s="23"/>
      <c r="W63"/>
      <c r="X63"/>
      <c r="Y63" s="27"/>
      <c r="Z63" s="27"/>
      <c r="AA63" s="27"/>
      <c r="AB63"/>
      <c r="AC63"/>
      <c r="AD63" s="37"/>
      <c r="AE63" s="37"/>
    </row>
    <row r="64" spans="1:46" ht="16.95" customHeight="1">
      <c r="A64" s="32">
        <v>1115</v>
      </c>
      <c r="B64" s="31" t="s">
        <v>335</v>
      </c>
      <c r="C64" s="32">
        <v>1115</v>
      </c>
      <c r="D64" s="32" t="str">
        <f t="shared" si="0"/>
        <v>031115</v>
      </c>
      <c r="E64" s="487">
        <v>1253</v>
      </c>
      <c r="F64" s="488" t="s">
        <v>125</v>
      </c>
      <c r="G64" s="487">
        <v>1253</v>
      </c>
      <c r="H64" s="487" t="s">
        <v>9752</v>
      </c>
      <c r="L64" s="157">
        <v>1181</v>
      </c>
      <c r="M64" s="158" t="s">
        <v>338</v>
      </c>
      <c r="N64" s="157" t="str">
        <f t="shared" si="2"/>
        <v>031181</v>
      </c>
      <c r="O64" s="36"/>
      <c r="P64" s="36"/>
      <c r="Q64" s="36"/>
      <c r="R64" s="36"/>
      <c r="S64" s="36"/>
      <c r="T64" s="36"/>
      <c r="U64" s="23"/>
      <c r="V64" s="23"/>
      <c r="W64"/>
      <c r="X64"/>
      <c r="Y64" s="27"/>
      <c r="Z64" s="27"/>
      <c r="AA64" s="27"/>
      <c r="AB64"/>
      <c r="AC64"/>
      <c r="AD64" s="37"/>
      <c r="AE64" s="37"/>
    </row>
    <row r="65" spans="1:31" ht="16.95" customHeight="1">
      <c r="A65" s="32">
        <v>1116</v>
      </c>
      <c r="B65" s="31" t="s">
        <v>337</v>
      </c>
      <c r="C65" s="32">
        <v>1116</v>
      </c>
      <c r="D65" s="32" t="str">
        <f t="shared" si="0"/>
        <v>031116</v>
      </c>
      <c r="E65" s="487">
        <v>1254</v>
      </c>
      <c r="F65" s="488" t="s">
        <v>130</v>
      </c>
      <c r="G65" s="487">
        <v>1254</v>
      </c>
      <c r="H65" s="487" t="s">
        <v>9753</v>
      </c>
      <c r="L65" s="157">
        <v>1182</v>
      </c>
      <c r="M65" s="158" t="s">
        <v>340</v>
      </c>
      <c r="N65" s="157" t="str">
        <f t="shared" si="2"/>
        <v>031182</v>
      </c>
      <c r="O65" s="36"/>
      <c r="P65" s="36"/>
      <c r="Q65" s="36"/>
      <c r="R65" s="36"/>
      <c r="S65" s="36"/>
      <c r="T65" s="36"/>
      <c r="U65" s="23"/>
      <c r="V65" s="23"/>
      <c r="W65"/>
      <c r="X65"/>
      <c r="Y65" s="27"/>
      <c r="Z65" s="27"/>
      <c r="AA65" s="27"/>
      <c r="AB65"/>
      <c r="AC65"/>
      <c r="AD65" s="37"/>
      <c r="AE65" s="37"/>
    </row>
    <row r="66" spans="1:31" ht="16.95" customHeight="1">
      <c r="A66" s="32">
        <v>1117</v>
      </c>
      <c r="B66" s="31" t="s">
        <v>339</v>
      </c>
      <c r="C66" s="32">
        <v>1117</v>
      </c>
      <c r="D66" s="32" t="str">
        <f t="shared" si="0"/>
        <v>031117</v>
      </c>
      <c r="E66" s="487">
        <v>1255</v>
      </c>
      <c r="F66" s="488" t="s">
        <v>9754</v>
      </c>
      <c r="G66" s="487">
        <v>1255</v>
      </c>
      <c r="H66" s="487" t="s">
        <v>9755</v>
      </c>
      <c r="L66" s="157">
        <v>1183</v>
      </c>
      <c r="M66" s="158" t="s">
        <v>342</v>
      </c>
      <c r="N66" s="157" t="str">
        <f t="shared" si="2"/>
        <v>031183</v>
      </c>
      <c r="O66" s="36"/>
      <c r="P66" s="36"/>
      <c r="Q66" s="36"/>
      <c r="R66" s="36"/>
      <c r="S66" s="36"/>
      <c r="T66" s="36"/>
      <c r="U66" s="23"/>
      <c r="V66" s="23"/>
      <c r="W66"/>
      <c r="X66"/>
      <c r="Y66" s="27"/>
      <c r="Z66" s="27"/>
      <c r="AA66" s="27"/>
      <c r="AB66"/>
      <c r="AC66"/>
      <c r="AD66" s="37"/>
      <c r="AE66" s="37"/>
    </row>
    <row r="67" spans="1:31" ht="16.95" customHeight="1">
      <c r="A67" s="32">
        <v>1118</v>
      </c>
      <c r="B67" s="31" t="s">
        <v>341</v>
      </c>
      <c r="C67" s="32">
        <v>1118</v>
      </c>
      <c r="D67" s="32" t="str">
        <f t="shared" si="0"/>
        <v>031118</v>
      </c>
      <c r="E67" s="487">
        <v>1256</v>
      </c>
      <c r="F67" s="488" t="s">
        <v>9756</v>
      </c>
      <c r="G67" s="487">
        <v>1256</v>
      </c>
      <c r="H67" s="487" t="s">
        <v>9757</v>
      </c>
      <c r="L67" s="157">
        <v>1184</v>
      </c>
      <c r="M67" s="158" t="s">
        <v>343</v>
      </c>
      <c r="N67" s="157" t="str">
        <f t="shared" si="2"/>
        <v>031184</v>
      </c>
      <c r="O67" s="36"/>
      <c r="P67" s="36"/>
      <c r="Q67" s="36"/>
      <c r="R67" s="36"/>
      <c r="S67" s="36"/>
      <c r="T67" s="36"/>
      <c r="U67" s="23"/>
      <c r="V67" s="23"/>
      <c r="W67"/>
      <c r="X67"/>
      <c r="Y67" s="27"/>
      <c r="Z67" s="27"/>
      <c r="AA67" s="27"/>
      <c r="AB67"/>
      <c r="AC67"/>
      <c r="AD67" s="37"/>
      <c r="AE67" s="37"/>
    </row>
    <row r="68" spans="1:31" ht="16.95" customHeight="1">
      <c r="A68" s="32">
        <v>1119</v>
      </c>
      <c r="B68" s="31" t="s">
        <v>86</v>
      </c>
      <c r="C68" s="32">
        <v>1119</v>
      </c>
      <c r="D68" s="32" t="str">
        <f t="shared" ref="D68:D72" si="3">CONCATENATE("03",A68)</f>
        <v>031119</v>
      </c>
      <c r="E68" s="487">
        <v>1257</v>
      </c>
      <c r="F68" s="488" t="s">
        <v>143</v>
      </c>
      <c r="G68" s="487">
        <v>1257</v>
      </c>
      <c r="H68" s="487" t="s">
        <v>9758</v>
      </c>
      <c r="L68" s="157">
        <v>1185</v>
      </c>
      <c r="M68" s="158" t="s">
        <v>344</v>
      </c>
      <c r="N68" s="157" t="str">
        <f t="shared" ref="N68:N131" si="4">CONCATENATE("03",L68)</f>
        <v>031185</v>
      </c>
      <c r="O68" s="36"/>
      <c r="P68" s="36"/>
      <c r="Q68" s="36"/>
      <c r="R68" s="36"/>
      <c r="S68" s="36"/>
      <c r="T68" s="36"/>
      <c r="U68" s="23"/>
      <c r="V68" s="23"/>
      <c r="W68"/>
      <c r="X68"/>
      <c r="Y68" s="27"/>
      <c r="Z68" s="27"/>
      <c r="AA68" s="27"/>
      <c r="AB68"/>
      <c r="AC68"/>
      <c r="AD68" s="37"/>
      <c r="AE68" s="37"/>
    </row>
    <row r="69" spans="1:31" ht="16.95" customHeight="1">
      <c r="A69" s="30" t="s">
        <v>8849</v>
      </c>
      <c r="B69" s="33" t="s">
        <v>8850</v>
      </c>
      <c r="C69" s="30" t="s">
        <v>8849</v>
      </c>
      <c r="D69" s="481" t="str">
        <f t="shared" si="3"/>
        <v>031700</v>
      </c>
      <c r="E69" s="487">
        <v>1258</v>
      </c>
      <c r="F69" s="488" t="s">
        <v>9759</v>
      </c>
      <c r="G69" s="487">
        <v>1258</v>
      </c>
      <c r="H69" s="487" t="s">
        <v>9760</v>
      </c>
      <c r="L69" s="157">
        <v>1186</v>
      </c>
      <c r="M69" s="158" t="s">
        <v>345</v>
      </c>
      <c r="N69" s="157" t="str">
        <f t="shared" si="4"/>
        <v>031186</v>
      </c>
      <c r="O69" s="36"/>
      <c r="P69" s="36"/>
      <c r="Q69" s="36"/>
      <c r="R69" s="36"/>
      <c r="S69" s="36"/>
      <c r="T69" s="36"/>
      <c r="U69" s="23"/>
      <c r="V69" s="23"/>
      <c r="W69"/>
      <c r="X69"/>
      <c r="Y69" s="27"/>
      <c r="Z69" s="27"/>
      <c r="AA69" s="27"/>
      <c r="AB69"/>
      <c r="AC69"/>
      <c r="AD69" s="37"/>
      <c r="AE69" s="37"/>
    </row>
    <row r="70" spans="1:31" ht="16.95" customHeight="1">
      <c r="A70" s="30" t="s">
        <v>8851</v>
      </c>
      <c r="B70" s="33" t="s">
        <v>8853</v>
      </c>
      <c r="C70" s="30" t="s">
        <v>8851</v>
      </c>
      <c r="D70" s="481" t="str">
        <f t="shared" si="3"/>
        <v>031701</v>
      </c>
      <c r="E70" s="487">
        <v>1259</v>
      </c>
      <c r="F70" s="488" t="s">
        <v>153</v>
      </c>
      <c r="G70" s="487">
        <v>1259</v>
      </c>
      <c r="H70" s="487" t="s">
        <v>9761</v>
      </c>
      <c r="L70" s="157">
        <v>1187</v>
      </c>
      <c r="M70" s="158" t="s">
        <v>346</v>
      </c>
      <c r="N70" s="157" t="str">
        <f t="shared" si="4"/>
        <v>031187</v>
      </c>
      <c r="O70" s="36"/>
      <c r="P70" s="36"/>
      <c r="Q70" s="36"/>
      <c r="R70" s="36"/>
      <c r="S70" s="36"/>
      <c r="T70" s="36"/>
      <c r="U70" s="23"/>
      <c r="V70" s="23"/>
      <c r="W70"/>
      <c r="X70"/>
      <c r="Y70" s="27"/>
      <c r="Z70" s="27"/>
      <c r="AA70" s="27"/>
      <c r="AB70"/>
      <c r="AC70"/>
      <c r="AD70" s="37"/>
      <c r="AE70" s="37"/>
    </row>
    <row r="71" spans="1:31" ht="16.95" customHeight="1">
      <c r="A71" s="30" t="s">
        <v>8852</v>
      </c>
      <c r="B71" s="33" t="s">
        <v>8854</v>
      </c>
      <c r="C71" s="30" t="s">
        <v>8852</v>
      </c>
      <c r="D71" s="481" t="str">
        <f t="shared" si="3"/>
        <v>031702</v>
      </c>
      <c r="E71" s="487">
        <v>1260</v>
      </c>
      <c r="F71" s="488" t="s">
        <v>157</v>
      </c>
      <c r="G71" s="487">
        <v>1260</v>
      </c>
      <c r="H71" s="487" t="s">
        <v>9762</v>
      </c>
      <c r="L71" s="157">
        <v>1188</v>
      </c>
      <c r="M71" s="158" t="s">
        <v>347</v>
      </c>
      <c r="N71" s="157" t="str">
        <f t="shared" si="4"/>
        <v>031188</v>
      </c>
      <c r="O71" s="36"/>
      <c r="P71" s="36"/>
      <c r="Q71" s="36"/>
      <c r="R71" s="36"/>
      <c r="S71" s="36"/>
      <c r="T71" s="36"/>
      <c r="U71" s="23"/>
      <c r="V71" s="23"/>
      <c r="W71"/>
      <c r="X71"/>
      <c r="Y71" s="27"/>
      <c r="Z71" s="27"/>
      <c r="AA71" s="27"/>
      <c r="AB71"/>
      <c r="AC71"/>
      <c r="AD71" s="37"/>
      <c r="AE71" s="37"/>
    </row>
    <row r="72" spans="1:31" ht="16.95" customHeight="1">
      <c r="A72" s="30" t="s">
        <v>8876</v>
      </c>
      <c r="B72" s="33" t="s">
        <v>8855</v>
      </c>
      <c r="C72" s="30" t="s">
        <v>8876</v>
      </c>
      <c r="D72" s="481" t="str">
        <f t="shared" si="3"/>
        <v>031703</v>
      </c>
      <c r="E72" s="487">
        <v>1261</v>
      </c>
      <c r="F72" s="488" t="s">
        <v>161</v>
      </c>
      <c r="G72" s="487">
        <v>1261</v>
      </c>
      <c r="H72" s="487" t="s">
        <v>9763</v>
      </c>
      <c r="L72" s="157">
        <v>1189</v>
      </c>
      <c r="M72" s="158" t="s">
        <v>348</v>
      </c>
      <c r="N72" s="157" t="str">
        <f t="shared" si="4"/>
        <v>031189</v>
      </c>
      <c r="O72" s="36"/>
      <c r="P72" s="36"/>
      <c r="Q72" s="36"/>
      <c r="R72" s="36"/>
      <c r="S72" s="36"/>
      <c r="T72" s="36"/>
      <c r="U72" s="23"/>
      <c r="V72" s="23"/>
      <c r="W72"/>
      <c r="X72"/>
      <c r="Y72" s="27"/>
      <c r="Z72" s="27"/>
      <c r="AA72" s="27"/>
      <c r="AB72"/>
      <c r="AC72"/>
      <c r="AD72" s="37"/>
      <c r="AE72" s="37"/>
    </row>
    <row r="73" spans="1:31" ht="16.95" customHeight="1">
      <c r="A73" s="30"/>
      <c r="B73" s="33" t="s">
        <v>8856</v>
      </c>
      <c r="C73" s="33"/>
      <c r="D73" s="30"/>
      <c r="E73" s="487">
        <v>1262</v>
      </c>
      <c r="F73" s="488" t="s">
        <v>167</v>
      </c>
      <c r="G73" s="487">
        <v>1262</v>
      </c>
      <c r="H73" s="487" t="s">
        <v>9764</v>
      </c>
      <c r="L73" s="157">
        <v>1190</v>
      </c>
      <c r="M73" s="158" t="s">
        <v>349</v>
      </c>
      <c r="N73" s="157" t="str">
        <f t="shared" si="4"/>
        <v>031190</v>
      </c>
      <c r="O73" s="36"/>
      <c r="P73" s="36"/>
      <c r="Q73" s="36"/>
      <c r="R73" s="36"/>
      <c r="S73" s="36"/>
      <c r="T73" s="36"/>
      <c r="U73" s="23"/>
      <c r="V73" s="23"/>
      <c r="W73"/>
      <c r="X73"/>
      <c r="Y73" s="27"/>
      <c r="Z73" s="27"/>
      <c r="AA73" s="27"/>
      <c r="AB73"/>
      <c r="AC73"/>
      <c r="AD73" s="37"/>
      <c r="AE73" s="37"/>
    </row>
    <row r="74" spans="1:31" ht="16.95" customHeight="1">
      <c r="A74" s="30"/>
      <c r="B74" s="33" t="s">
        <v>8857</v>
      </c>
      <c r="C74" s="33"/>
      <c r="D74" s="30"/>
      <c r="E74" s="487">
        <v>1263</v>
      </c>
      <c r="F74" s="488" t="s">
        <v>172</v>
      </c>
      <c r="G74" s="487">
        <v>1263</v>
      </c>
      <c r="H74" s="487" t="s">
        <v>9765</v>
      </c>
      <c r="L74" s="157">
        <v>1191</v>
      </c>
      <c r="M74" s="158" t="s">
        <v>350</v>
      </c>
      <c r="N74" s="157" t="str">
        <f t="shared" si="4"/>
        <v>031191</v>
      </c>
      <c r="O74" s="36"/>
      <c r="P74" s="36"/>
      <c r="Q74" s="36"/>
      <c r="R74" s="36"/>
      <c r="S74" s="36"/>
      <c r="T74" s="36"/>
      <c r="U74" s="23"/>
      <c r="V74" s="23"/>
      <c r="W74"/>
      <c r="X74"/>
      <c r="Y74" s="27"/>
      <c r="Z74" s="27"/>
      <c r="AA74" s="27"/>
      <c r="AB74"/>
      <c r="AC74"/>
      <c r="AD74" s="37"/>
      <c r="AE74" s="37"/>
    </row>
    <row r="75" spans="1:31" ht="16.95" customHeight="1">
      <c r="A75" s="30"/>
      <c r="B75" s="33" t="s">
        <v>8858</v>
      </c>
      <c r="C75" s="33"/>
      <c r="D75" s="30"/>
      <c r="E75" s="487">
        <v>1264</v>
      </c>
      <c r="F75" s="488" t="s">
        <v>178</v>
      </c>
      <c r="G75" s="487">
        <v>1264</v>
      </c>
      <c r="H75" s="487" t="s">
        <v>9766</v>
      </c>
      <c r="L75" s="157">
        <v>1192</v>
      </c>
      <c r="M75" s="158" t="s">
        <v>351</v>
      </c>
      <c r="N75" s="157" t="str">
        <f t="shared" si="4"/>
        <v>031192</v>
      </c>
      <c r="O75" s="36"/>
      <c r="P75" s="36"/>
      <c r="Q75" s="36"/>
      <c r="R75" s="36"/>
      <c r="S75" s="36"/>
      <c r="T75" s="36"/>
      <c r="U75" s="23"/>
      <c r="V75" s="23"/>
      <c r="W75"/>
      <c r="X75"/>
      <c r="Y75" s="27"/>
      <c r="Z75" s="27"/>
      <c r="AA75" s="27"/>
      <c r="AB75"/>
      <c r="AC75"/>
      <c r="AD75" s="37"/>
      <c r="AE75" s="37"/>
    </row>
    <row r="76" spans="1:31" ht="16.95" customHeight="1">
      <c r="A76" s="30"/>
      <c r="B76" s="33" t="s">
        <v>8859</v>
      </c>
      <c r="C76" s="33"/>
      <c r="D76" s="30"/>
      <c r="E76" s="487">
        <v>1265</v>
      </c>
      <c r="F76" s="488" t="s">
        <v>184</v>
      </c>
      <c r="G76" s="487">
        <v>1265</v>
      </c>
      <c r="H76" s="487" t="s">
        <v>9767</v>
      </c>
      <c r="L76" s="157">
        <v>1193</v>
      </c>
      <c r="M76" s="158" t="s">
        <v>352</v>
      </c>
      <c r="N76" s="157" t="str">
        <f t="shared" si="4"/>
        <v>031193</v>
      </c>
      <c r="O76" s="36"/>
      <c r="P76" s="36"/>
      <c r="Q76" s="36"/>
      <c r="R76" s="36"/>
      <c r="S76" s="36"/>
      <c r="T76" s="36"/>
      <c r="U76" s="23"/>
      <c r="V76" s="23"/>
      <c r="W76"/>
      <c r="X76"/>
      <c r="Y76" s="27"/>
      <c r="Z76" s="27"/>
      <c r="AA76" s="27"/>
      <c r="AB76"/>
      <c r="AC76"/>
      <c r="AD76" s="37"/>
      <c r="AE76" s="37"/>
    </row>
    <row r="77" spans="1:31" ht="16.95" customHeight="1">
      <c r="A77" s="30"/>
      <c r="B77" s="33" t="s">
        <v>8860</v>
      </c>
      <c r="C77" s="33"/>
      <c r="D77" s="30"/>
      <c r="E77" s="487">
        <v>1266</v>
      </c>
      <c r="F77" s="488" t="s">
        <v>188</v>
      </c>
      <c r="G77" s="487">
        <v>1266</v>
      </c>
      <c r="H77" s="487" t="s">
        <v>9768</v>
      </c>
      <c r="L77" s="157">
        <v>1194</v>
      </c>
      <c r="M77" s="158" t="s">
        <v>353</v>
      </c>
      <c r="N77" s="157" t="str">
        <f t="shared" si="4"/>
        <v>031194</v>
      </c>
      <c r="O77" s="36"/>
      <c r="P77" s="36"/>
      <c r="Q77" s="36"/>
      <c r="R77" s="36"/>
      <c r="S77" s="36"/>
      <c r="T77" s="36"/>
      <c r="U77" s="23"/>
      <c r="V77" s="23"/>
      <c r="W77"/>
      <c r="X77"/>
      <c r="Y77" s="27"/>
      <c r="Z77" s="27"/>
      <c r="AA77" s="27"/>
      <c r="AB77"/>
      <c r="AC77"/>
      <c r="AD77" s="37"/>
      <c r="AE77" s="37"/>
    </row>
    <row r="78" spans="1:31" ht="16.95" customHeight="1">
      <c r="A78" s="30"/>
      <c r="B78" s="33"/>
      <c r="C78" s="33"/>
      <c r="D78" s="30"/>
      <c r="E78" s="487">
        <v>1267</v>
      </c>
      <c r="F78" s="488" t="s">
        <v>192</v>
      </c>
      <c r="G78" s="487">
        <v>1267</v>
      </c>
      <c r="H78" s="487" t="s">
        <v>9769</v>
      </c>
      <c r="L78" s="157">
        <v>1195</v>
      </c>
      <c r="M78" s="158" t="s">
        <v>354</v>
      </c>
      <c r="N78" s="157" t="str">
        <f t="shared" si="4"/>
        <v>031195</v>
      </c>
      <c r="O78" s="36"/>
      <c r="P78" s="36"/>
      <c r="Q78" s="36"/>
      <c r="R78" s="36"/>
      <c r="S78" s="36"/>
      <c r="T78" s="36"/>
      <c r="U78" s="23"/>
      <c r="V78" s="23"/>
      <c r="W78"/>
      <c r="X78"/>
      <c r="Y78" s="27"/>
      <c r="Z78" s="27"/>
      <c r="AA78" s="27"/>
      <c r="AB78"/>
      <c r="AC78"/>
      <c r="AD78" s="37"/>
      <c r="AE78" s="37"/>
    </row>
    <row r="79" spans="1:31" ht="16.95" customHeight="1">
      <c r="A79" s="30"/>
      <c r="B79" s="33"/>
      <c r="C79" s="33"/>
      <c r="D79" s="30"/>
      <c r="E79" s="487">
        <v>1268</v>
      </c>
      <c r="F79" s="488" t="s">
        <v>196</v>
      </c>
      <c r="G79" s="487">
        <v>1268</v>
      </c>
      <c r="H79" s="487" t="s">
        <v>9770</v>
      </c>
      <c r="L79" s="157">
        <v>1196</v>
      </c>
      <c r="M79" s="158" t="s">
        <v>355</v>
      </c>
      <c r="N79" s="157" t="str">
        <f t="shared" si="4"/>
        <v>031196</v>
      </c>
      <c r="O79" s="36"/>
      <c r="P79" s="36"/>
      <c r="Q79" s="36"/>
      <c r="R79" s="36"/>
      <c r="S79" s="36"/>
      <c r="T79" s="36"/>
      <c r="U79" s="23"/>
      <c r="V79" s="23"/>
      <c r="W79"/>
      <c r="X79"/>
      <c r="Y79" s="27"/>
      <c r="Z79" s="27"/>
      <c r="AA79" s="27"/>
      <c r="AB79"/>
      <c r="AC79"/>
      <c r="AD79" s="37"/>
      <c r="AE79" s="37"/>
    </row>
    <row r="80" spans="1:31" ht="16.95" customHeight="1">
      <c r="A80" s="30"/>
      <c r="B80" s="494"/>
      <c r="C80" s="494"/>
      <c r="D80" s="30"/>
      <c r="E80" s="487">
        <v>1269</v>
      </c>
      <c r="F80" s="488" t="s">
        <v>200</v>
      </c>
      <c r="G80" s="487">
        <v>1269</v>
      </c>
      <c r="H80" s="487" t="s">
        <v>9771</v>
      </c>
      <c r="L80" s="157">
        <v>1197</v>
      </c>
      <c r="M80" s="158" t="s">
        <v>356</v>
      </c>
      <c r="N80" s="157" t="str">
        <f t="shared" si="4"/>
        <v>031197</v>
      </c>
      <c r="O80" s="36"/>
      <c r="P80" s="36"/>
      <c r="Q80" s="36"/>
      <c r="R80" s="36"/>
      <c r="S80" s="36"/>
      <c r="T80" s="36"/>
      <c r="U80" s="23"/>
      <c r="V80" s="23"/>
      <c r="W80"/>
      <c r="X80"/>
      <c r="Y80" s="27"/>
      <c r="Z80" s="27"/>
      <c r="AA80" s="27"/>
      <c r="AB80"/>
      <c r="AC80"/>
      <c r="AD80" s="37"/>
      <c r="AE80" s="37"/>
    </row>
    <row r="81" spans="1:31" ht="16.95" customHeight="1">
      <c r="A81" s="492"/>
      <c r="B81" s="23"/>
      <c r="C81" s="23"/>
      <c r="D81" s="493"/>
      <c r="E81" s="487">
        <v>1270</v>
      </c>
      <c r="F81" s="488" t="s">
        <v>204</v>
      </c>
      <c r="G81" s="487">
        <v>1270</v>
      </c>
      <c r="H81" s="487" t="s">
        <v>9772</v>
      </c>
      <c r="L81" s="157">
        <v>1198</v>
      </c>
      <c r="M81" s="158" t="s">
        <v>357</v>
      </c>
      <c r="N81" s="157" t="str">
        <f t="shared" si="4"/>
        <v>031198</v>
      </c>
      <c r="O81" s="36"/>
      <c r="P81" s="36"/>
      <c r="Q81" s="36"/>
      <c r="R81" s="36"/>
      <c r="S81" s="36"/>
      <c r="T81" s="36"/>
      <c r="U81" s="23"/>
      <c r="V81" s="23"/>
      <c r="W81"/>
      <c r="X81"/>
      <c r="Y81" s="27"/>
      <c r="Z81" s="27"/>
      <c r="AA81" s="27"/>
      <c r="AB81"/>
      <c r="AC81"/>
      <c r="AD81" s="37"/>
      <c r="AE81" s="37"/>
    </row>
    <row r="82" spans="1:31" ht="16.95" customHeight="1">
      <c r="A82" s="492"/>
      <c r="B82" s="23"/>
      <c r="C82" s="23"/>
      <c r="D82" s="493"/>
      <c r="E82" s="487">
        <v>1271</v>
      </c>
      <c r="F82" s="488" t="s">
        <v>207</v>
      </c>
      <c r="G82" s="487">
        <v>1271</v>
      </c>
      <c r="H82" s="487" t="s">
        <v>9773</v>
      </c>
      <c r="L82" s="157">
        <v>1199</v>
      </c>
      <c r="M82" s="158" t="s">
        <v>358</v>
      </c>
      <c r="N82" s="157" t="str">
        <f t="shared" si="4"/>
        <v>031199</v>
      </c>
      <c r="O82" s="36"/>
      <c r="P82" s="36"/>
      <c r="Q82" s="36"/>
      <c r="R82" s="36"/>
      <c r="S82" s="36"/>
      <c r="T82" s="36"/>
      <c r="U82" s="23"/>
      <c r="V82" s="23"/>
      <c r="W82"/>
      <c r="X82"/>
      <c r="Y82" s="27"/>
      <c r="Z82" s="27"/>
      <c r="AA82" s="27"/>
      <c r="AB82"/>
      <c r="AC82"/>
      <c r="AD82" s="37"/>
      <c r="AE82" s="37"/>
    </row>
    <row r="83" spans="1:31" ht="16.95" customHeight="1">
      <c r="A83" s="492"/>
      <c r="B83" s="23"/>
      <c r="C83" s="23"/>
      <c r="D83" s="493"/>
      <c r="E83" s="487">
        <v>1272</v>
      </c>
      <c r="F83" s="488" t="s">
        <v>211</v>
      </c>
      <c r="G83" s="487">
        <v>1272</v>
      </c>
      <c r="H83" s="487" t="s">
        <v>9774</v>
      </c>
      <c r="L83" s="157">
        <v>1200</v>
      </c>
      <c r="M83" s="158" t="s">
        <v>359</v>
      </c>
      <c r="N83" s="157" t="str">
        <f t="shared" si="4"/>
        <v>031200</v>
      </c>
      <c r="O83" s="36"/>
      <c r="P83" s="36"/>
      <c r="Q83" s="36"/>
      <c r="R83" s="36"/>
      <c r="S83" s="36"/>
      <c r="T83" s="36"/>
      <c r="U83" s="23"/>
      <c r="V83" s="23"/>
      <c r="W83"/>
      <c r="X83"/>
      <c r="Y83" s="27"/>
      <c r="Z83" s="27"/>
      <c r="AA83" s="27"/>
      <c r="AB83"/>
      <c r="AC83"/>
      <c r="AD83" s="37"/>
      <c r="AE83" s="37"/>
    </row>
    <row r="84" spans="1:31" ht="16.95" customHeight="1">
      <c r="A84" s="492"/>
      <c r="B84" s="23"/>
      <c r="C84" s="23"/>
      <c r="D84" s="493"/>
      <c r="E84" s="487">
        <v>1273</v>
      </c>
      <c r="F84" s="488" t="s">
        <v>215</v>
      </c>
      <c r="G84" s="487">
        <v>1273</v>
      </c>
      <c r="H84" s="487" t="s">
        <v>9775</v>
      </c>
      <c r="L84" s="157">
        <v>1201</v>
      </c>
      <c r="M84" s="158" t="s">
        <v>360</v>
      </c>
      <c r="N84" s="157" t="str">
        <f t="shared" si="4"/>
        <v>031201</v>
      </c>
      <c r="O84" s="36"/>
      <c r="P84" s="36"/>
      <c r="Q84" s="36"/>
      <c r="R84" s="36"/>
      <c r="S84" s="36"/>
      <c r="T84" s="36"/>
      <c r="U84" s="23"/>
      <c r="V84" s="23"/>
      <c r="W84"/>
      <c r="X84"/>
      <c r="Y84" s="27"/>
      <c r="Z84" s="27"/>
      <c r="AA84" s="27"/>
      <c r="AB84"/>
      <c r="AC84"/>
      <c r="AD84" s="37"/>
      <c r="AE84" s="37"/>
    </row>
    <row r="85" spans="1:31" ht="16.95" customHeight="1">
      <c r="A85" s="492"/>
      <c r="B85" s="23"/>
      <c r="C85" s="23"/>
      <c r="D85" s="493"/>
      <c r="E85" s="487">
        <v>1274</v>
      </c>
      <c r="F85" s="488" t="s">
        <v>219</v>
      </c>
      <c r="G85" s="487">
        <v>1274</v>
      </c>
      <c r="H85" s="487" t="s">
        <v>9776</v>
      </c>
      <c r="L85" s="157">
        <v>1202</v>
      </c>
      <c r="M85" s="158" t="s">
        <v>361</v>
      </c>
      <c r="N85" s="157" t="str">
        <f t="shared" si="4"/>
        <v>031202</v>
      </c>
      <c r="O85" s="36"/>
      <c r="P85" s="36"/>
      <c r="Q85" s="36"/>
      <c r="R85" s="36"/>
      <c r="S85" s="36"/>
      <c r="T85" s="36"/>
      <c r="U85" s="23"/>
      <c r="V85" s="23"/>
      <c r="W85"/>
      <c r="X85"/>
      <c r="Y85" s="27"/>
      <c r="Z85" s="27"/>
      <c r="AA85" s="27"/>
      <c r="AB85"/>
      <c r="AC85"/>
      <c r="AD85" s="37"/>
      <c r="AE85" s="37"/>
    </row>
    <row r="86" spans="1:31" ht="16.95" customHeight="1">
      <c r="A86" s="492"/>
      <c r="B86" s="23"/>
      <c r="C86" s="23"/>
      <c r="D86" s="493"/>
      <c r="E86" s="487">
        <v>1275</v>
      </c>
      <c r="F86" s="488" t="s">
        <v>223</v>
      </c>
      <c r="G86" s="487">
        <v>1275</v>
      </c>
      <c r="H86" s="487" t="s">
        <v>9777</v>
      </c>
      <c r="L86" s="157">
        <v>1203</v>
      </c>
      <c r="M86" s="158" t="s">
        <v>362</v>
      </c>
      <c r="N86" s="157" t="str">
        <f t="shared" si="4"/>
        <v>031203</v>
      </c>
      <c r="O86" s="36"/>
      <c r="P86" s="36"/>
      <c r="Q86" s="36"/>
      <c r="R86" s="36"/>
      <c r="S86" s="36"/>
      <c r="T86" s="36"/>
      <c r="U86" s="23"/>
      <c r="V86" s="23"/>
      <c r="W86"/>
      <c r="X86"/>
      <c r="Y86" s="27"/>
      <c r="Z86" s="27"/>
      <c r="AA86" s="27"/>
      <c r="AB86"/>
      <c r="AC86"/>
      <c r="AD86" s="37"/>
      <c r="AE86" s="37"/>
    </row>
    <row r="87" spans="1:31" ht="16.95" customHeight="1">
      <c r="A87" s="492"/>
      <c r="B87" s="23"/>
      <c r="C87" s="23"/>
      <c r="D87" s="493"/>
      <c r="E87" s="487">
        <v>1276</v>
      </c>
      <c r="F87" s="488" t="s">
        <v>227</v>
      </c>
      <c r="G87" s="487">
        <v>1276</v>
      </c>
      <c r="H87" s="487" t="s">
        <v>9778</v>
      </c>
      <c r="L87" s="157">
        <v>1204</v>
      </c>
      <c r="M87" s="158" t="s">
        <v>363</v>
      </c>
      <c r="N87" s="157" t="str">
        <f t="shared" si="4"/>
        <v>031204</v>
      </c>
      <c r="O87" s="36"/>
      <c r="P87" s="36"/>
      <c r="Q87" s="36"/>
      <c r="R87" s="36"/>
      <c r="S87" s="36"/>
      <c r="T87" s="36"/>
      <c r="U87" s="23"/>
      <c r="V87" s="23"/>
      <c r="W87"/>
      <c r="X87"/>
      <c r="Y87" s="27"/>
      <c r="Z87" s="27"/>
      <c r="AA87" s="27"/>
      <c r="AB87"/>
      <c r="AC87"/>
      <c r="AD87" s="37"/>
      <c r="AE87" s="37"/>
    </row>
    <row r="88" spans="1:31" ht="16.95" customHeight="1">
      <c r="A88" s="492"/>
      <c r="B88" s="23"/>
      <c r="C88" s="23"/>
      <c r="D88" s="493"/>
      <c r="E88" s="487">
        <v>1277</v>
      </c>
      <c r="F88" s="488" t="s">
        <v>231</v>
      </c>
      <c r="G88" s="487">
        <v>1277</v>
      </c>
      <c r="H88" s="487" t="s">
        <v>9779</v>
      </c>
      <c r="L88" s="157">
        <v>1205</v>
      </c>
      <c r="M88" s="158" t="s">
        <v>364</v>
      </c>
      <c r="N88" s="157" t="str">
        <f t="shared" si="4"/>
        <v>031205</v>
      </c>
      <c r="O88" s="36"/>
      <c r="P88" s="36"/>
      <c r="Q88" s="36"/>
      <c r="R88" s="36"/>
      <c r="S88" s="36"/>
      <c r="T88" s="36"/>
      <c r="U88" s="23"/>
      <c r="V88" s="23"/>
      <c r="W88"/>
      <c r="X88"/>
      <c r="Y88" s="27"/>
      <c r="Z88" s="27"/>
      <c r="AA88" s="27"/>
      <c r="AB88"/>
      <c r="AC88"/>
      <c r="AD88" s="37"/>
      <c r="AE88" s="37"/>
    </row>
    <row r="89" spans="1:31" ht="16.95" customHeight="1">
      <c r="A89" s="492"/>
      <c r="B89" s="23"/>
      <c r="C89" s="23"/>
      <c r="D89" s="493"/>
      <c r="E89" s="487">
        <v>1278</v>
      </c>
      <c r="F89" s="488" t="s">
        <v>235</v>
      </c>
      <c r="G89" s="487">
        <v>1278</v>
      </c>
      <c r="H89" s="487" t="s">
        <v>9780</v>
      </c>
      <c r="L89" s="157">
        <v>1206</v>
      </c>
      <c r="M89" s="158" t="s">
        <v>365</v>
      </c>
      <c r="N89" s="157" t="str">
        <f t="shared" si="4"/>
        <v>031206</v>
      </c>
      <c r="O89" s="36"/>
      <c r="P89" s="36"/>
      <c r="Q89" s="36"/>
      <c r="R89" s="36"/>
      <c r="S89" s="36"/>
      <c r="T89" s="36"/>
      <c r="U89" s="23"/>
      <c r="V89" s="23"/>
      <c r="W89"/>
      <c r="X89"/>
      <c r="Y89" s="27"/>
      <c r="Z89" s="27"/>
      <c r="AA89" s="27"/>
      <c r="AB89"/>
      <c r="AC89"/>
      <c r="AD89" s="37"/>
      <c r="AE89" s="37"/>
    </row>
    <row r="90" spans="1:31" ht="16.95" customHeight="1">
      <c r="A90" s="492"/>
      <c r="B90" s="23"/>
      <c r="C90" s="23"/>
      <c r="D90" s="493"/>
      <c r="E90" s="487">
        <v>1279</v>
      </c>
      <c r="F90" s="488" t="s">
        <v>239</v>
      </c>
      <c r="G90" s="487">
        <v>1279</v>
      </c>
      <c r="H90" s="487" t="s">
        <v>9781</v>
      </c>
      <c r="L90" s="157">
        <v>1207</v>
      </c>
      <c r="M90" s="158" t="s">
        <v>366</v>
      </c>
      <c r="N90" s="157" t="str">
        <f t="shared" si="4"/>
        <v>031207</v>
      </c>
      <c r="O90" s="36"/>
      <c r="P90" s="36"/>
      <c r="Q90" s="36"/>
      <c r="R90" s="36"/>
      <c r="S90" s="36"/>
      <c r="T90" s="36"/>
      <c r="U90" s="23"/>
      <c r="V90" s="23"/>
      <c r="W90"/>
      <c r="X90"/>
      <c r="Y90" s="27"/>
      <c r="Z90" s="27"/>
      <c r="AA90" s="27"/>
      <c r="AB90"/>
      <c r="AC90"/>
      <c r="AD90" s="37"/>
      <c r="AE90" s="37"/>
    </row>
    <row r="91" spans="1:31" ht="16.95" customHeight="1">
      <c r="A91" s="492"/>
      <c r="B91" s="23"/>
      <c r="C91" s="23"/>
      <c r="D91" s="493"/>
      <c r="E91" s="487">
        <v>1280</v>
      </c>
      <c r="F91" s="488" t="s">
        <v>243</v>
      </c>
      <c r="G91" s="487">
        <v>1280</v>
      </c>
      <c r="H91" s="487" t="s">
        <v>9782</v>
      </c>
      <c r="L91" s="157">
        <v>1208</v>
      </c>
      <c r="M91" s="158" t="s">
        <v>367</v>
      </c>
      <c r="N91" s="157" t="str">
        <f t="shared" si="4"/>
        <v>031208</v>
      </c>
      <c r="O91" s="36"/>
      <c r="P91" s="36"/>
      <c r="Q91" s="36"/>
      <c r="R91" s="36"/>
      <c r="S91" s="36"/>
      <c r="T91" s="36"/>
      <c r="U91" s="23"/>
      <c r="V91" s="23"/>
      <c r="W91"/>
      <c r="X91"/>
      <c r="Y91" s="27"/>
      <c r="Z91" s="27"/>
      <c r="AA91" s="27"/>
      <c r="AB91"/>
      <c r="AC91"/>
      <c r="AD91" s="37"/>
      <c r="AE91" s="37"/>
    </row>
    <row r="92" spans="1:31" ht="16.95" customHeight="1">
      <c r="A92" s="492"/>
      <c r="B92" s="23"/>
      <c r="C92" s="23"/>
      <c r="D92" s="493"/>
      <c r="E92" s="487">
        <v>1281</v>
      </c>
      <c r="F92" s="488" t="s">
        <v>247</v>
      </c>
      <c r="G92" s="487">
        <v>1281</v>
      </c>
      <c r="H92" s="487" t="s">
        <v>9783</v>
      </c>
      <c r="L92" s="157">
        <v>1209</v>
      </c>
      <c r="M92" s="158" t="s">
        <v>368</v>
      </c>
      <c r="N92" s="157" t="str">
        <f t="shared" si="4"/>
        <v>031209</v>
      </c>
      <c r="O92" s="36"/>
      <c r="P92" s="36"/>
      <c r="Q92" s="36"/>
      <c r="R92" s="36"/>
      <c r="S92" s="36"/>
      <c r="T92" s="36"/>
      <c r="U92" s="23"/>
      <c r="V92" s="23"/>
      <c r="W92"/>
      <c r="X92"/>
      <c r="Y92" s="27"/>
      <c r="Z92" s="27"/>
      <c r="AA92" s="27"/>
      <c r="AB92"/>
      <c r="AC92"/>
      <c r="AD92" s="37"/>
      <c r="AE92" s="37"/>
    </row>
    <row r="93" spans="1:31" ht="16.95" customHeight="1">
      <c r="A93" s="492"/>
      <c r="B93" s="23"/>
      <c r="C93" s="23"/>
      <c r="D93" s="493"/>
      <c r="E93" s="487">
        <v>1282</v>
      </c>
      <c r="F93" s="488" t="s">
        <v>251</v>
      </c>
      <c r="G93" s="487">
        <v>1282</v>
      </c>
      <c r="H93" s="487" t="s">
        <v>9784</v>
      </c>
      <c r="L93" s="157">
        <v>1210</v>
      </c>
      <c r="M93" s="158" t="s">
        <v>369</v>
      </c>
      <c r="N93" s="157" t="str">
        <f t="shared" si="4"/>
        <v>031210</v>
      </c>
      <c r="O93" s="36"/>
      <c r="P93" s="36"/>
      <c r="Q93" s="36"/>
      <c r="R93" s="36"/>
      <c r="S93" s="36"/>
      <c r="T93" s="36"/>
      <c r="U93" s="23"/>
      <c r="V93" s="23"/>
      <c r="W93"/>
      <c r="X93"/>
      <c r="Y93" s="27"/>
      <c r="Z93" s="27"/>
      <c r="AA93" s="27"/>
      <c r="AB93"/>
      <c r="AC93"/>
      <c r="AD93" s="37"/>
      <c r="AE93" s="37"/>
    </row>
    <row r="94" spans="1:31" ht="16.95" customHeight="1">
      <c r="A94" s="492"/>
      <c r="B94" s="23"/>
      <c r="C94" s="23"/>
      <c r="D94" s="493"/>
      <c r="E94" s="487">
        <v>1283</v>
      </c>
      <c r="F94" s="488" t="s">
        <v>255</v>
      </c>
      <c r="G94" s="487">
        <v>1283</v>
      </c>
      <c r="H94" s="487" t="s">
        <v>9785</v>
      </c>
      <c r="L94" s="157">
        <v>1211</v>
      </c>
      <c r="M94" s="158" t="s">
        <v>370</v>
      </c>
      <c r="N94" s="157" t="str">
        <f t="shared" si="4"/>
        <v>031211</v>
      </c>
      <c r="O94" s="36"/>
      <c r="P94" s="36"/>
      <c r="Q94" s="36"/>
      <c r="R94" s="36"/>
      <c r="S94" s="36"/>
      <c r="T94" s="36"/>
      <c r="U94" s="23"/>
      <c r="V94" s="23"/>
      <c r="W94"/>
      <c r="X94"/>
      <c r="Y94" s="27"/>
      <c r="Z94" s="27"/>
      <c r="AA94" s="27"/>
      <c r="AB94"/>
      <c r="AC94"/>
      <c r="AD94" s="37"/>
      <c r="AE94" s="37"/>
    </row>
    <row r="95" spans="1:31" ht="16.95" customHeight="1">
      <c r="A95" s="492"/>
      <c r="B95" s="23"/>
      <c r="C95" s="23"/>
      <c r="D95" s="493"/>
      <c r="E95" s="487">
        <v>1284</v>
      </c>
      <c r="F95" s="488" t="s">
        <v>259</v>
      </c>
      <c r="G95" s="487">
        <v>1284</v>
      </c>
      <c r="H95" s="487" t="s">
        <v>9786</v>
      </c>
      <c r="L95" s="157">
        <v>1212</v>
      </c>
      <c r="M95" s="158" t="s">
        <v>371</v>
      </c>
      <c r="N95" s="157" t="str">
        <f t="shared" si="4"/>
        <v>031212</v>
      </c>
      <c r="O95" s="36"/>
      <c r="P95" s="36"/>
      <c r="Q95" s="36"/>
      <c r="R95" s="36"/>
      <c r="S95" s="36"/>
      <c r="T95" s="36"/>
      <c r="U95" s="23"/>
      <c r="V95" s="23"/>
      <c r="W95"/>
      <c r="X95"/>
      <c r="Y95" s="27"/>
      <c r="Z95" s="27"/>
      <c r="AA95" s="27"/>
      <c r="AB95"/>
      <c r="AC95"/>
      <c r="AD95" s="37"/>
      <c r="AE95" s="37"/>
    </row>
    <row r="96" spans="1:31" ht="16.95" customHeight="1">
      <c r="A96" s="492"/>
      <c r="B96" s="23"/>
      <c r="C96" s="23"/>
      <c r="D96" s="493"/>
      <c r="E96" s="487">
        <v>1285</v>
      </c>
      <c r="F96" s="488" t="s">
        <v>263</v>
      </c>
      <c r="G96" s="487">
        <v>1285</v>
      </c>
      <c r="H96" s="487" t="s">
        <v>9787</v>
      </c>
      <c r="L96" s="157">
        <v>1213</v>
      </c>
      <c r="M96" s="158" t="s">
        <v>372</v>
      </c>
      <c r="N96" s="157" t="str">
        <f t="shared" si="4"/>
        <v>031213</v>
      </c>
      <c r="O96" s="36"/>
      <c r="P96" s="36"/>
      <c r="Q96" s="36"/>
      <c r="R96" s="36"/>
      <c r="S96" s="36"/>
      <c r="T96" s="36"/>
      <c r="U96" s="23"/>
      <c r="V96" s="23"/>
      <c r="W96"/>
      <c r="X96"/>
      <c r="Y96" s="27"/>
      <c r="Z96" s="27"/>
      <c r="AA96" s="27"/>
      <c r="AB96"/>
      <c r="AC96"/>
      <c r="AD96" s="37"/>
      <c r="AE96" s="37"/>
    </row>
    <row r="97" spans="1:31" ht="16.95" customHeight="1">
      <c r="A97" s="492"/>
      <c r="B97" s="23"/>
      <c r="C97" s="23"/>
      <c r="D97" s="493"/>
      <c r="E97" s="487">
        <v>1286</v>
      </c>
      <c r="F97" s="488" t="s">
        <v>267</v>
      </c>
      <c r="G97" s="487">
        <v>1286</v>
      </c>
      <c r="H97" s="487" t="s">
        <v>9788</v>
      </c>
      <c r="L97" s="157">
        <v>1214</v>
      </c>
      <c r="M97" s="158" t="s">
        <v>373</v>
      </c>
      <c r="N97" s="157" t="str">
        <f t="shared" si="4"/>
        <v>031214</v>
      </c>
      <c r="O97" s="36"/>
      <c r="P97" s="36"/>
      <c r="Q97" s="36"/>
      <c r="R97" s="36"/>
      <c r="S97" s="36"/>
      <c r="T97" s="36"/>
      <c r="U97" s="23"/>
      <c r="V97" s="23"/>
      <c r="W97"/>
      <c r="X97"/>
      <c r="Y97" s="27"/>
      <c r="Z97" s="27"/>
      <c r="AA97" s="27"/>
      <c r="AB97"/>
      <c r="AC97"/>
      <c r="AD97" s="37"/>
      <c r="AE97" s="37"/>
    </row>
    <row r="98" spans="1:31" ht="16.95" customHeight="1">
      <c r="A98" s="492"/>
      <c r="B98" s="23"/>
      <c r="C98" s="23"/>
      <c r="D98" s="493"/>
      <c r="E98" s="487">
        <v>1287</v>
      </c>
      <c r="F98" s="488" t="s">
        <v>271</v>
      </c>
      <c r="G98" s="487">
        <v>1287</v>
      </c>
      <c r="H98" s="487" t="s">
        <v>9789</v>
      </c>
      <c r="L98" s="157">
        <v>1215</v>
      </c>
      <c r="M98" s="158" t="s">
        <v>374</v>
      </c>
      <c r="N98" s="157" t="str">
        <f t="shared" si="4"/>
        <v>031215</v>
      </c>
      <c r="O98" s="36"/>
      <c r="P98" s="36"/>
      <c r="Q98" s="36"/>
      <c r="R98" s="36"/>
      <c r="S98" s="36"/>
      <c r="T98" s="36"/>
      <c r="U98" s="23"/>
      <c r="V98" s="23"/>
      <c r="W98"/>
      <c r="X98"/>
      <c r="Y98" s="27"/>
      <c r="Z98" s="27"/>
      <c r="AA98" s="27"/>
      <c r="AB98"/>
      <c r="AC98"/>
      <c r="AD98" s="37"/>
      <c r="AE98" s="37"/>
    </row>
    <row r="99" spans="1:31" ht="16.95" customHeight="1">
      <c r="A99" s="492"/>
      <c r="B99" s="23"/>
      <c r="C99" s="23"/>
      <c r="D99" s="493"/>
      <c r="E99" s="487">
        <v>1288</v>
      </c>
      <c r="F99" s="488" t="s">
        <v>275</v>
      </c>
      <c r="G99" s="487">
        <v>1288</v>
      </c>
      <c r="H99" s="487" t="s">
        <v>9790</v>
      </c>
      <c r="L99" s="157">
        <v>1216</v>
      </c>
      <c r="M99" s="158" t="s">
        <v>375</v>
      </c>
      <c r="N99" s="157" t="str">
        <f t="shared" si="4"/>
        <v>031216</v>
      </c>
      <c r="O99" s="36"/>
      <c r="P99" s="36"/>
      <c r="Q99" s="36"/>
      <c r="R99" s="36"/>
      <c r="S99" s="36"/>
      <c r="T99" s="36"/>
      <c r="U99" s="23"/>
      <c r="V99" s="23"/>
      <c r="W99"/>
      <c r="X99"/>
      <c r="Y99" s="27"/>
      <c r="Z99" s="27"/>
      <c r="AA99" s="27"/>
      <c r="AB99"/>
      <c r="AC99"/>
      <c r="AD99" s="37"/>
      <c r="AE99" s="37"/>
    </row>
    <row r="100" spans="1:31" ht="16.95" customHeight="1">
      <c r="A100" s="492"/>
      <c r="B100" s="23"/>
      <c r="C100" s="23"/>
      <c r="D100" s="493"/>
      <c r="E100" s="487">
        <v>1289</v>
      </c>
      <c r="F100" s="488" t="s">
        <v>278</v>
      </c>
      <c r="G100" s="487">
        <v>1289</v>
      </c>
      <c r="H100" s="487" t="s">
        <v>9791</v>
      </c>
      <c r="L100" s="157">
        <v>1217</v>
      </c>
      <c r="M100" s="158" t="s">
        <v>376</v>
      </c>
      <c r="N100" s="157" t="str">
        <f t="shared" si="4"/>
        <v>031217</v>
      </c>
      <c r="O100" s="36"/>
      <c r="P100" s="36"/>
      <c r="Q100" s="36"/>
      <c r="R100" s="36"/>
      <c r="S100" s="36"/>
      <c r="T100" s="36"/>
      <c r="U100" s="23"/>
      <c r="V100" s="23"/>
      <c r="W100"/>
      <c r="X100"/>
      <c r="Y100" s="27"/>
      <c r="Z100" s="27"/>
      <c r="AA100" s="27"/>
      <c r="AB100"/>
      <c r="AC100"/>
      <c r="AD100" s="37"/>
      <c r="AE100" s="37"/>
    </row>
    <row r="101" spans="1:31" ht="16.95" customHeight="1">
      <c r="A101" s="492"/>
      <c r="B101" s="23"/>
      <c r="C101" s="23"/>
      <c r="D101" s="493"/>
      <c r="E101" s="487">
        <v>1290</v>
      </c>
      <c r="F101" s="488" t="s">
        <v>282</v>
      </c>
      <c r="G101" s="487">
        <v>1290</v>
      </c>
      <c r="H101" s="487" t="s">
        <v>9792</v>
      </c>
      <c r="J101" s="23"/>
      <c r="L101" s="157">
        <v>1218</v>
      </c>
      <c r="M101" s="158" t="s">
        <v>377</v>
      </c>
      <c r="N101" s="157" t="str">
        <f t="shared" si="4"/>
        <v>031218</v>
      </c>
      <c r="O101" s="36"/>
      <c r="P101" s="36"/>
      <c r="Q101" s="36"/>
      <c r="R101" s="36"/>
      <c r="S101" s="36"/>
      <c r="T101" s="36"/>
      <c r="U101" s="23"/>
      <c r="V101" s="23"/>
      <c r="W101"/>
      <c r="X101"/>
      <c r="Y101" s="27"/>
      <c r="Z101" s="27"/>
      <c r="AA101" s="27"/>
      <c r="AB101"/>
      <c r="AC101"/>
      <c r="AD101" s="37"/>
      <c r="AE101" s="37"/>
    </row>
    <row r="102" spans="1:31" ht="16.95" customHeight="1">
      <c r="A102" s="492"/>
      <c r="B102" s="23"/>
      <c r="C102" s="23"/>
      <c r="D102" s="493"/>
      <c r="E102" s="487">
        <v>1291</v>
      </c>
      <c r="F102" s="488" t="s">
        <v>286</v>
      </c>
      <c r="G102" s="487">
        <v>1291</v>
      </c>
      <c r="H102" s="487" t="s">
        <v>9793</v>
      </c>
      <c r="J102" s="23"/>
      <c r="L102" s="157">
        <v>1219</v>
      </c>
      <c r="M102" s="158" t="s">
        <v>378</v>
      </c>
      <c r="N102" s="157" t="str">
        <f t="shared" si="4"/>
        <v>031219</v>
      </c>
      <c r="O102" s="36"/>
      <c r="P102" s="36"/>
      <c r="Q102" s="36"/>
      <c r="R102" s="36"/>
      <c r="S102" s="36"/>
      <c r="T102" s="36"/>
      <c r="U102" s="23"/>
      <c r="V102" s="23"/>
      <c r="W102"/>
      <c r="X102"/>
      <c r="Y102" s="27"/>
      <c r="Z102" s="27"/>
      <c r="AA102" s="27"/>
      <c r="AB102"/>
      <c r="AC102"/>
      <c r="AD102" s="37"/>
      <c r="AE102" s="37"/>
    </row>
    <row r="103" spans="1:31" ht="14.4">
      <c r="A103" s="492"/>
      <c r="B103" s="23"/>
      <c r="C103" s="23"/>
      <c r="D103" s="493"/>
      <c r="E103" s="487">
        <v>1292</v>
      </c>
      <c r="F103" s="488" t="s">
        <v>290</v>
      </c>
      <c r="G103" s="487">
        <v>1292</v>
      </c>
      <c r="H103" s="487" t="s">
        <v>9794</v>
      </c>
      <c r="J103" s="23"/>
      <c r="L103" s="159">
        <v>1220</v>
      </c>
      <c r="M103" s="160" t="s">
        <v>8606</v>
      </c>
      <c r="N103" s="157" t="str">
        <f t="shared" si="4"/>
        <v>031220</v>
      </c>
      <c r="O103" s="36"/>
      <c r="Y103" s="27"/>
      <c r="Z103" s="27"/>
      <c r="AA103" s="27"/>
      <c r="AC103"/>
      <c r="AD103" s="37"/>
      <c r="AE103" s="37"/>
    </row>
    <row r="104" spans="1:31" ht="14.4">
      <c r="A104" s="492"/>
      <c r="B104" s="23"/>
      <c r="C104" s="23"/>
      <c r="D104" s="493"/>
      <c r="E104" s="487">
        <v>1293</v>
      </c>
      <c r="F104" s="488" t="s">
        <v>294</v>
      </c>
      <c r="G104" s="487">
        <v>1293</v>
      </c>
      <c r="H104" s="487" t="s">
        <v>9795</v>
      </c>
      <c r="J104" s="23"/>
      <c r="L104" s="159">
        <v>1221</v>
      </c>
      <c r="M104" s="160" t="s">
        <v>8607</v>
      </c>
      <c r="N104" s="157" t="str">
        <f t="shared" si="4"/>
        <v>031221</v>
      </c>
      <c r="O104" s="36"/>
      <c r="Y104" s="27"/>
      <c r="AC104"/>
      <c r="AD104" s="37"/>
      <c r="AE104" s="37"/>
    </row>
    <row r="105" spans="1:31" ht="14.4">
      <c r="A105" s="492"/>
      <c r="B105" s="23"/>
      <c r="C105" s="23"/>
      <c r="D105" s="493"/>
      <c r="E105" s="487">
        <v>1294</v>
      </c>
      <c r="F105" s="488" t="s">
        <v>298</v>
      </c>
      <c r="G105" s="487">
        <v>1294</v>
      </c>
      <c r="H105" s="487" t="s">
        <v>9796</v>
      </c>
      <c r="J105" s="23"/>
      <c r="L105" s="159">
        <v>1222</v>
      </c>
      <c r="M105" s="160" t="s">
        <v>8608</v>
      </c>
      <c r="N105" s="157" t="str">
        <f t="shared" si="4"/>
        <v>031222</v>
      </c>
      <c r="O105" s="36"/>
      <c r="AC105"/>
      <c r="AD105" s="37"/>
      <c r="AE105" s="37"/>
    </row>
    <row r="106" spans="1:31" ht="14.4">
      <c r="A106" s="492"/>
      <c r="B106" s="23"/>
      <c r="C106" s="23"/>
      <c r="D106" s="493"/>
      <c r="E106" s="487">
        <v>1295</v>
      </c>
      <c r="F106" s="488" t="s">
        <v>302</v>
      </c>
      <c r="G106" s="487">
        <v>1295</v>
      </c>
      <c r="H106" s="487" t="s">
        <v>9797</v>
      </c>
      <c r="J106" s="23"/>
      <c r="L106" s="159">
        <v>1223</v>
      </c>
      <c r="M106" s="160" t="s">
        <v>8609</v>
      </c>
      <c r="N106" s="157" t="str">
        <f t="shared" si="4"/>
        <v>031223</v>
      </c>
      <c r="O106" s="36"/>
      <c r="AC106"/>
      <c r="AD106" s="37"/>
      <c r="AE106" s="37"/>
    </row>
    <row r="107" spans="1:31" ht="14.4">
      <c r="A107" s="492"/>
      <c r="B107" s="23"/>
      <c r="C107" s="23"/>
      <c r="D107" s="493"/>
      <c r="E107" s="487">
        <v>1296</v>
      </c>
      <c r="F107" s="488" t="s">
        <v>306</v>
      </c>
      <c r="G107" s="487">
        <v>1296</v>
      </c>
      <c r="H107" s="487" t="s">
        <v>9798</v>
      </c>
      <c r="J107" s="23"/>
      <c r="L107" s="159">
        <v>1224</v>
      </c>
      <c r="M107" s="160" t="s">
        <v>8610</v>
      </c>
      <c r="N107" s="157" t="str">
        <f t="shared" si="4"/>
        <v>031224</v>
      </c>
      <c r="O107" s="36"/>
      <c r="AC107"/>
      <c r="AD107" s="37"/>
      <c r="AE107" s="37"/>
    </row>
    <row r="108" spans="1:31" ht="14.4">
      <c r="A108" s="492"/>
      <c r="B108" s="23"/>
      <c r="C108" s="23"/>
      <c r="D108" s="493"/>
      <c r="E108" s="487">
        <v>1297</v>
      </c>
      <c r="F108" s="488" t="s">
        <v>310</v>
      </c>
      <c r="G108" s="487">
        <v>1297</v>
      </c>
      <c r="H108" s="487" t="s">
        <v>9799</v>
      </c>
      <c r="J108" s="23"/>
      <c r="L108" s="159">
        <v>1225</v>
      </c>
      <c r="M108" s="160" t="s">
        <v>8611</v>
      </c>
      <c r="N108" s="157" t="str">
        <f t="shared" si="4"/>
        <v>031225</v>
      </c>
      <c r="O108" s="36"/>
      <c r="AC108"/>
      <c r="AD108" s="37"/>
      <c r="AE108" s="37"/>
    </row>
    <row r="109" spans="1:31" ht="14.4">
      <c r="A109" s="492"/>
      <c r="B109" s="23"/>
      <c r="C109" s="23"/>
      <c r="D109" s="493"/>
      <c r="E109" s="487">
        <v>1298</v>
      </c>
      <c r="F109" s="488" t="s">
        <v>314</v>
      </c>
      <c r="G109" s="487">
        <v>1298</v>
      </c>
      <c r="H109" s="487" t="s">
        <v>9800</v>
      </c>
      <c r="J109" s="23"/>
      <c r="L109" s="159">
        <v>1226</v>
      </c>
      <c r="M109" s="160" t="s">
        <v>8612</v>
      </c>
      <c r="N109" s="157" t="str">
        <f t="shared" si="4"/>
        <v>031226</v>
      </c>
      <c r="O109" s="36"/>
      <c r="AC109"/>
      <c r="AD109" s="37"/>
      <c r="AE109" s="37"/>
    </row>
    <row r="110" spans="1:31" ht="14.4">
      <c r="A110" s="492"/>
      <c r="B110" s="23"/>
      <c r="C110" s="23"/>
      <c r="D110" s="493"/>
      <c r="E110" s="487">
        <v>1299</v>
      </c>
      <c r="F110" s="488" t="s">
        <v>318</v>
      </c>
      <c r="G110" s="487">
        <v>1299</v>
      </c>
      <c r="H110" s="487" t="s">
        <v>9801</v>
      </c>
      <c r="J110" s="23"/>
      <c r="L110" s="159">
        <v>1227</v>
      </c>
      <c r="M110" s="160" t="s">
        <v>8613</v>
      </c>
      <c r="N110" s="157" t="str">
        <f t="shared" si="4"/>
        <v>031227</v>
      </c>
      <c r="O110" s="36"/>
      <c r="AC110"/>
      <c r="AD110" s="37"/>
      <c r="AE110" s="37"/>
    </row>
    <row r="111" spans="1:31" ht="14.4">
      <c r="B111" s="23"/>
      <c r="C111" s="23"/>
      <c r="E111" s="487">
        <v>1300</v>
      </c>
      <c r="F111" s="488" t="s">
        <v>322</v>
      </c>
      <c r="G111" s="487">
        <v>1300</v>
      </c>
      <c r="H111" s="487" t="s">
        <v>9802</v>
      </c>
      <c r="J111" s="23"/>
      <c r="L111" s="159">
        <v>1228</v>
      </c>
      <c r="M111" s="160" t="s">
        <v>8614</v>
      </c>
      <c r="N111" s="157" t="str">
        <f t="shared" si="4"/>
        <v>031228</v>
      </c>
      <c r="O111" s="36"/>
      <c r="AC111"/>
      <c r="AD111" s="37"/>
      <c r="AE111" s="37"/>
    </row>
    <row r="112" spans="1:31" ht="14.4">
      <c r="B112" s="23"/>
      <c r="C112" s="23"/>
      <c r="E112" s="483">
        <v>1302</v>
      </c>
      <c r="F112" s="486" t="s">
        <v>312</v>
      </c>
      <c r="G112" s="483">
        <v>1302</v>
      </c>
      <c r="H112" s="483" t="s">
        <v>9803</v>
      </c>
      <c r="J112" s="23"/>
      <c r="L112" s="159">
        <v>1229</v>
      </c>
      <c r="M112" s="160" t="s">
        <v>8615</v>
      </c>
      <c r="N112" s="157" t="str">
        <f t="shared" si="4"/>
        <v>031229</v>
      </c>
      <c r="O112" s="36"/>
      <c r="AC112"/>
      <c r="AE112" s="37"/>
    </row>
    <row r="113" spans="2:31" ht="14.4">
      <c r="B113" s="23"/>
      <c r="C113" s="23"/>
      <c r="E113" s="483">
        <v>1303</v>
      </c>
      <c r="F113" s="486" t="s">
        <v>316</v>
      </c>
      <c r="G113" s="483">
        <v>1303</v>
      </c>
      <c r="H113" s="483" t="s">
        <v>9804</v>
      </c>
      <c r="J113" s="23"/>
      <c r="L113" s="159">
        <v>1230</v>
      </c>
      <c r="M113" s="160" t="s">
        <v>8616</v>
      </c>
      <c r="N113" s="157" t="str">
        <f t="shared" si="4"/>
        <v>031230</v>
      </c>
      <c r="O113" s="36"/>
      <c r="AE113" s="37"/>
    </row>
    <row r="114" spans="2:31" ht="14.4">
      <c r="B114" s="23"/>
      <c r="C114" s="23"/>
      <c r="E114" s="483">
        <v>1304</v>
      </c>
      <c r="F114" s="486" t="s">
        <v>320</v>
      </c>
      <c r="G114" s="483">
        <v>1304</v>
      </c>
      <c r="H114" s="483" t="s">
        <v>9805</v>
      </c>
      <c r="J114" s="23"/>
      <c r="L114" s="159">
        <v>1231</v>
      </c>
      <c r="M114" s="160" t="s">
        <v>8617</v>
      </c>
      <c r="N114" s="157" t="str">
        <f t="shared" si="4"/>
        <v>031231</v>
      </c>
      <c r="O114" s="36"/>
      <c r="AE114" s="37"/>
    </row>
    <row r="115" spans="2:31" ht="14.4">
      <c r="B115" s="23"/>
      <c r="C115" s="23"/>
      <c r="E115" s="483">
        <v>1305</v>
      </c>
      <c r="F115" s="486" t="s">
        <v>324</v>
      </c>
      <c r="G115" s="483">
        <v>1305</v>
      </c>
      <c r="H115" s="483" t="s">
        <v>9806</v>
      </c>
      <c r="J115" s="23"/>
      <c r="L115" s="159">
        <v>1232</v>
      </c>
      <c r="M115" s="160" t="s">
        <v>8618</v>
      </c>
      <c r="N115" s="157" t="str">
        <f t="shared" si="4"/>
        <v>031232</v>
      </c>
      <c r="O115" s="36"/>
      <c r="AE115" s="37"/>
    </row>
    <row r="116" spans="2:31" ht="14.4">
      <c r="B116" s="23"/>
      <c r="C116" s="23"/>
      <c r="E116" s="487">
        <v>1306</v>
      </c>
      <c r="F116" s="488" t="s">
        <v>9807</v>
      </c>
      <c r="G116" s="487">
        <v>1306</v>
      </c>
      <c r="H116" s="487" t="s">
        <v>9808</v>
      </c>
      <c r="J116" s="23"/>
      <c r="L116" s="159">
        <v>1233</v>
      </c>
      <c r="M116" s="160" t="s">
        <v>8619</v>
      </c>
      <c r="N116" s="157" t="str">
        <f t="shared" si="4"/>
        <v>031233</v>
      </c>
      <c r="O116" s="36"/>
      <c r="AE116" s="37"/>
    </row>
    <row r="117" spans="2:31" ht="14.4">
      <c r="B117" s="23"/>
      <c r="C117" s="23"/>
      <c r="E117" s="483">
        <v>1307</v>
      </c>
      <c r="F117" s="486" t="s">
        <v>328</v>
      </c>
      <c r="G117" s="483">
        <v>1307</v>
      </c>
      <c r="H117" s="483" t="s">
        <v>9809</v>
      </c>
      <c r="J117" s="23"/>
      <c r="L117" s="159">
        <v>1234</v>
      </c>
      <c r="M117" s="160" t="s">
        <v>8620</v>
      </c>
      <c r="N117" s="157" t="str">
        <f t="shared" si="4"/>
        <v>031234</v>
      </c>
      <c r="O117" s="36"/>
    </row>
    <row r="118" spans="2:31" ht="14.4">
      <c r="B118" s="23"/>
      <c r="C118" s="23"/>
      <c r="E118" s="483">
        <v>1308</v>
      </c>
      <c r="F118" s="24" t="s">
        <v>9678</v>
      </c>
      <c r="G118" s="483">
        <v>1308</v>
      </c>
      <c r="H118" s="483" t="s">
        <v>9810</v>
      </c>
      <c r="J118" s="23"/>
      <c r="L118" s="159">
        <v>1235</v>
      </c>
      <c r="M118" s="160" t="s">
        <v>8621</v>
      </c>
      <c r="N118" s="157" t="str">
        <f t="shared" si="4"/>
        <v>031235</v>
      </c>
      <c r="O118" s="36"/>
    </row>
    <row r="119" spans="2:31" ht="14.4">
      <c r="B119" s="23"/>
      <c r="C119" s="23"/>
      <c r="E119" s="483">
        <v>1309</v>
      </c>
      <c r="F119" s="486" t="s">
        <v>332</v>
      </c>
      <c r="G119" s="483">
        <v>1309</v>
      </c>
      <c r="H119" s="483" t="s">
        <v>9811</v>
      </c>
      <c r="J119" s="23"/>
      <c r="L119" s="159">
        <v>1236</v>
      </c>
      <c r="M119" s="160" t="s">
        <v>8622</v>
      </c>
      <c r="N119" s="157" t="str">
        <f t="shared" si="4"/>
        <v>031236</v>
      </c>
      <c r="O119" s="36"/>
    </row>
    <row r="120" spans="2:31" ht="14.4">
      <c r="B120" s="23"/>
      <c r="C120" s="23"/>
      <c r="E120" s="24">
        <v>1311</v>
      </c>
      <c r="F120" s="24" t="s">
        <v>8997</v>
      </c>
      <c r="G120" s="24">
        <v>1311</v>
      </c>
      <c r="H120" s="32" t="s">
        <v>9812</v>
      </c>
      <c r="J120" s="23"/>
      <c r="L120" s="159">
        <v>1237</v>
      </c>
      <c r="M120" s="160" t="s">
        <v>8623</v>
      </c>
      <c r="N120" s="157" t="str">
        <f t="shared" si="4"/>
        <v>031237</v>
      </c>
      <c r="O120" s="36"/>
    </row>
    <row r="121" spans="2:31" ht="14.4">
      <c r="B121" s="23"/>
      <c r="C121" s="23"/>
      <c r="E121" s="24">
        <v>1312</v>
      </c>
      <c r="F121" s="24" t="s">
        <v>9031</v>
      </c>
      <c r="G121" s="24">
        <v>1312</v>
      </c>
      <c r="H121" s="32" t="s">
        <v>9813</v>
      </c>
      <c r="J121" s="23"/>
      <c r="L121" s="159">
        <v>1238</v>
      </c>
      <c r="M121" s="160" t="s">
        <v>8624</v>
      </c>
      <c r="N121" s="157" t="str">
        <f t="shared" si="4"/>
        <v>031238</v>
      </c>
      <c r="O121" s="36"/>
    </row>
    <row r="122" spans="2:31" ht="14.4">
      <c r="B122" s="23"/>
      <c r="C122" s="23"/>
      <c r="E122" s="24">
        <v>1313</v>
      </c>
      <c r="F122" s="24" t="s">
        <v>9598</v>
      </c>
      <c r="G122" s="24">
        <v>1313</v>
      </c>
      <c r="H122" s="32" t="s">
        <v>9814</v>
      </c>
      <c r="J122" s="23"/>
      <c r="L122" s="159">
        <v>1239</v>
      </c>
      <c r="M122" s="160" t="s">
        <v>8625</v>
      </c>
      <c r="N122" s="157" t="str">
        <f t="shared" si="4"/>
        <v>031239</v>
      </c>
      <c r="O122" s="36"/>
    </row>
    <row r="123" spans="2:31" ht="14.4">
      <c r="B123" s="23"/>
      <c r="C123" s="23"/>
      <c r="E123" s="24">
        <v>1314</v>
      </c>
      <c r="F123" s="24" t="s">
        <v>9815</v>
      </c>
      <c r="G123" s="24">
        <v>1314</v>
      </c>
      <c r="H123" s="32" t="s">
        <v>9816</v>
      </c>
      <c r="J123" s="23"/>
      <c r="L123" s="159">
        <v>1240</v>
      </c>
      <c r="M123" s="160" t="s">
        <v>8626</v>
      </c>
      <c r="N123" s="157" t="str">
        <f t="shared" si="4"/>
        <v>031240</v>
      </c>
      <c r="O123" s="36"/>
    </row>
    <row r="124" spans="2:31" ht="14.4">
      <c r="B124" s="23"/>
      <c r="C124" s="23"/>
      <c r="E124" s="24">
        <v>1315</v>
      </c>
      <c r="F124" s="631" t="s">
        <v>9196</v>
      </c>
      <c r="G124" s="24">
        <v>1315</v>
      </c>
      <c r="H124" s="32" t="s">
        <v>9817</v>
      </c>
      <c r="J124" s="23"/>
      <c r="L124" s="159">
        <v>1241</v>
      </c>
      <c r="M124" s="160" t="s">
        <v>8627</v>
      </c>
      <c r="N124" s="157" t="str">
        <f t="shared" si="4"/>
        <v>031241</v>
      </c>
      <c r="O124" s="36"/>
    </row>
    <row r="125" spans="2:31" ht="14.4">
      <c r="B125" s="23"/>
      <c r="C125" s="23"/>
      <c r="E125" s="24">
        <v>1316</v>
      </c>
      <c r="F125" s="24" t="s">
        <v>9042</v>
      </c>
      <c r="G125" s="24">
        <v>1316</v>
      </c>
      <c r="H125" s="32" t="s">
        <v>9818</v>
      </c>
      <c r="J125" s="23"/>
      <c r="L125" s="159">
        <v>1242</v>
      </c>
      <c r="M125" s="160" t="s">
        <v>8628</v>
      </c>
      <c r="N125" s="157" t="str">
        <f t="shared" si="4"/>
        <v>031242</v>
      </c>
      <c r="O125" s="36"/>
    </row>
    <row r="126" spans="2:31" ht="14.4">
      <c r="B126" s="23"/>
      <c r="C126" s="23"/>
      <c r="E126" s="24">
        <v>1317</v>
      </c>
      <c r="F126" s="24" t="s">
        <v>9670</v>
      </c>
      <c r="G126" s="24">
        <v>1317</v>
      </c>
      <c r="H126" s="32" t="s">
        <v>9819</v>
      </c>
      <c r="L126" s="159">
        <v>1243</v>
      </c>
      <c r="M126" s="160" t="s">
        <v>8629</v>
      </c>
      <c r="N126" s="157" t="str">
        <f t="shared" si="4"/>
        <v>031243</v>
      </c>
      <c r="O126" s="36"/>
    </row>
    <row r="127" spans="2:31" ht="14.4">
      <c r="B127" s="23"/>
      <c r="C127" s="23"/>
      <c r="E127" s="24">
        <v>1318</v>
      </c>
      <c r="F127" s="24" t="s">
        <v>9671</v>
      </c>
      <c r="G127" s="24">
        <v>1318</v>
      </c>
      <c r="H127" s="32" t="s">
        <v>9820</v>
      </c>
      <c r="L127" s="159">
        <v>1244</v>
      </c>
      <c r="M127" s="160" t="s">
        <v>8630</v>
      </c>
      <c r="N127" s="157" t="str">
        <f t="shared" si="4"/>
        <v>031244</v>
      </c>
    </row>
    <row r="128" spans="2:31" ht="14.4">
      <c r="B128" s="23"/>
      <c r="C128" s="23"/>
      <c r="E128" s="24">
        <v>1319</v>
      </c>
      <c r="F128" s="24" t="s">
        <v>9675</v>
      </c>
      <c r="G128" s="24">
        <v>1319</v>
      </c>
      <c r="H128" s="32" t="s">
        <v>9821</v>
      </c>
      <c r="L128" s="162">
        <v>1500</v>
      </c>
      <c r="M128" s="491" t="s">
        <v>8710</v>
      </c>
      <c r="N128" s="482" t="str">
        <f t="shared" si="4"/>
        <v>031500</v>
      </c>
    </row>
    <row r="129" spans="2:14" ht="14.4">
      <c r="B129" s="23"/>
      <c r="C129" s="23"/>
      <c r="E129" s="24">
        <v>1320</v>
      </c>
      <c r="F129" s="24" t="s">
        <v>9672</v>
      </c>
      <c r="G129" s="24">
        <v>1320</v>
      </c>
      <c r="H129" s="32" t="s">
        <v>9822</v>
      </c>
      <c r="L129" s="162">
        <v>1501</v>
      </c>
      <c r="M129" s="491" t="s">
        <v>8711</v>
      </c>
      <c r="N129" s="482" t="str">
        <f t="shared" si="4"/>
        <v>031501</v>
      </c>
    </row>
    <row r="130" spans="2:14" ht="14.4">
      <c r="B130" s="23"/>
      <c r="C130" s="23"/>
      <c r="E130" s="24">
        <v>1321</v>
      </c>
      <c r="F130" s="24" t="s">
        <v>9823</v>
      </c>
      <c r="G130" s="24">
        <v>1321</v>
      </c>
      <c r="H130" s="32" t="s">
        <v>9824</v>
      </c>
      <c r="L130" s="162">
        <v>1502</v>
      </c>
      <c r="M130" s="491" t="s">
        <v>8712</v>
      </c>
      <c r="N130" s="482" t="str">
        <f t="shared" si="4"/>
        <v>031502</v>
      </c>
    </row>
    <row r="131" spans="2:14" ht="14.4">
      <c r="B131" s="23"/>
      <c r="C131" s="23"/>
      <c r="E131" s="24">
        <v>1322</v>
      </c>
      <c r="F131" s="24" t="s">
        <v>9011</v>
      </c>
      <c r="G131" s="24">
        <v>1322</v>
      </c>
      <c r="H131" s="32" t="s">
        <v>9825</v>
      </c>
      <c r="L131" s="162">
        <v>1503</v>
      </c>
      <c r="M131" s="491" t="s">
        <v>8713</v>
      </c>
      <c r="N131" s="482" t="str">
        <f t="shared" si="4"/>
        <v>031503</v>
      </c>
    </row>
    <row r="132" spans="2:14" ht="14.4">
      <c r="B132" s="23"/>
      <c r="C132" s="23"/>
      <c r="E132" s="24">
        <v>1323</v>
      </c>
      <c r="F132" s="24" t="s">
        <v>9115</v>
      </c>
      <c r="G132" s="24">
        <v>1323</v>
      </c>
      <c r="H132" s="32" t="s">
        <v>9826</v>
      </c>
      <c r="L132" s="162">
        <v>1504</v>
      </c>
      <c r="M132" s="491" t="s">
        <v>8714</v>
      </c>
      <c r="N132" s="482" t="str">
        <f t="shared" ref="N132:N148" si="5">CONCATENATE("03",L132)</f>
        <v>031504</v>
      </c>
    </row>
    <row r="133" spans="2:14" ht="14.4">
      <c r="B133" s="23"/>
      <c r="C133" s="23"/>
      <c r="E133" s="24">
        <v>1324</v>
      </c>
      <c r="F133" s="24" t="s">
        <v>9086</v>
      </c>
      <c r="G133" s="24">
        <v>1324</v>
      </c>
      <c r="H133" s="32" t="s">
        <v>9827</v>
      </c>
      <c r="L133" s="162">
        <v>1505</v>
      </c>
      <c r="M133" s="491" t="s">
        <v>8715</v>
      </c>
      <c r="N133" s="482" t="str">
        <f t="shared" si="5"/>
        <v>031505</v>
      </c>
    </row>
    <row r="134" spans="2:14" ht="14.4">
      <c r="B134" s="23"/>
      <c r="C134" s="23"/>
      <c r="E134" s="24">
        <v>1325</v>
      </c>
      <c r="F134" s="24" t="s">
        <v>9828</v>
      </c>
      <c r="G134" s="24">
        <v>1325</v>
      </c>
      <c r="H134" s="32" t="s">
        <v>9829</v>
      </c>
      <c r="L134" s="162">
        <v>1506</v>
      </c>
      <c r="M134" s="491" t="s">
        <v>8716</v>
      </c>
      <c r="N134" s="482" t="str">
        <f t="shared" si="5"/>
        <v>031506</v>
      </c>
    </row>
    <row r="135" spans="2:14" ht="14.4">
      <c r="B135" s="23"/>
      <c r="C135" s="23"/>
      <c r="E135" s="24">
        <v>1326</v>
      </c>
      <c r="F135" s="24" t="s">
        <v>9830</v>
      </c>
      <c r="G135" s="24">
        <v>1326</v>
      </c>
      <c r="H135" s="32" t="s">
        <v>9831</v>
      </c>
      <c r="L135" s="162">
        <v>1507</v>
      </c>
      <c r="M135" s="491" t="s">
        <v>8713</v>
      </c>
      <c r="N135" s="482" t="str">
        <f t="shared" si="5"/>
        <v>031507</v>
      </c>
    </row>
    <row r="136" spans="2:14" ht="14.4">
      <c r="B136" s="23"/>
      <c r="C136" s="23"/>
      <c r="E136" s="24">
        <v>1327</v>
      </c>
      <c r="F136" s="24" t="s">
        <v>9105</v>
      </c>
      <c r="G136" s="24">
        <v>1327</v>
      </c>
      <c r="H136" s="32" t="s">
        <v>9832</v>
      </c>
      <c r="L136" s="162">
        <v>1508</v>
      </c>
      <c r="M136" s="491" t="s">
        <v>8717</v>
      </c>
      <c r="N136" s="482" t="str">
        <f t="shared" si="5"/>
        <v>031508</v>
      </c>
    </row>
    <row r="137" spans="2:14" ht="14.4">
      <c r="B137" s="23"/>
      <c r="C137" s="23"/>
      <c r="E137" s="24">
        <v>1328</v>
      </c>
      <c r="F137" s="24" t="s">
        <v>9679</v>
      </c>
      <c r="G137" s="24">
        <v>1328</v>
      </c>
      <c r="H137" s="32" t="s">
        <v>9833</v>
      </c>
      <c r="L137" s="162">
        <v>1509</v>
      </c>
      <c r="M137" s="491" t="s">
        <v>8718</v>
      </c>
      <c r="N137" s="482" t="str">
        <f t="shared" si="5"/>
        <v>031509</v>
      </c>
    </row>
    <row r="138" spans="2:14" ht="14.4">
      <c r="B138" s="23"/>
      <c r="C138" s="23"/>
      <c r="E138" s="24">
        <v>1329</v>
      </c>
      <c r="F138" s="595" t="s">
        <v>9004</v>
      </c>
      <c r="G138" s="24">
        <v>1329</v>
      </c>
      <c r="H138" s="32" t="s">
        <v>9834</v>
      </c>
      <c r="L138" s="162">
        <v>1510</v>
      </c>
      <c r="M138" s="491" t="s">
        <v>8719</v>
      </c>
      <c r="N138" s="482" t="str">
        <f t="shared" si="5"/>
        <v>031510</v>
      </c>
    </row>
    <row r="139" spans="2:14" ht="14.4">
      <c r="B139" s="23"/>
      <c r="C139" s="23"/>
      <c r="E139" s="24">
        <v>1330</v>
      </c>
      <c r="F139" s="24" t="s">
        <v>9009</v>
      </c>
      <c r="G139" s="24">
        <v>1330</v>
      </c>
      <c r="H139" s="32" t="s">
        <v>9835</v>
      </c>
      <c r="L139" s="162">
        <v>1511</v>
      </c>
      <c r="M139" s="491" t="s">
        <v>208</v>
      </c>
      <c r="N139" s="482" t="str">
        <f t="shared" si="5"/>
        <v>031511</v>
      </c>
    </row>
    <row r="140" spans="2:14" ht="14.4">
      <c r="B140" s="23"/>
      <c r="C140" s="23"/>
      <c r="E140" s="24">
        <v>1331</v>
      </c>
      <c r="F140" s="634" t="s">
        <v>9138</v>
      </c>
      <c r="G140" s="24">
        <v>1331</v>
      </c>
      <c r="H140" s="32" t="s">
        <v>9836</v>
      </c>
      <c r="L140" s="162">
        <v>1512</v>
      </c>
      <c r="M140" s="491" t="s">
        <v>8720</v>
      </c>
      <c r="N140" s="482" t="str">
        <f t="shared" si="5"/>
        <v>031512</v>
      </c>
    </row>
    <row r="141" spans="2:14" ht="14.4">
      <c r="B141" s="23"/>
      <c r="C141" s="23"/>
      <c r="E141" s="24">
        <v>1332</v>
      </c>
      <c r="F141" s="634" t="s">
        <v>9139</v>
      </c>
      <c r="G141" s="24">
        <v>1332</v>
      </c>
      <c r="H141" s="32" t="s">
        <v>9837</v>
      </c>
      <c r="L141" s="162">
        <v>1513</v>
      </c>
      <c r="M141" s="491" t="s">
        <v>8721</v>
      </c>
      <c r="N141" s="482" t="str">
        <f t="shared" si="5"/>
        <v>031513</v>
      </c>
    </row>
    <row r="142" spans="2:14" ht="14.4">
      <c r="B142" s="23"/>
      <c r="C142" s="23"/>
      <c r="E142" s="24">
        <v>1333</v>
      </c>
      <c r="F142" s="634" t="s">
        <v>9838</v>
      </c>
      <c r="G142" s="24">
        <v>1333</v>
      </c>
      <c r="H142" s="32" t="s">
        <v>9839</v>
      </c>
      <c r="L142" s="162">
        <v>1514</v>
      </c>
      <c r="M142" s="491" t="s">
        <v>8722</v>
      </c>
      <c r="N142" s="482" t="str">
        <f t="shared" si="5"/>
        <v>031514</v>
      </c>
    </row>
    <row r="143" spans="2:14" ht="14.4">
      <c r="B143" s="23"/>
      <c r="C143" s="23"/>
      <c r="E143" s="24">
        <v>1334</v>
      </c>
      <c r="F143" s="634" t="s">
        <v>9140</v>
      </c>
      <c r="G143" s="24">
        <v>1334</v>
      </c>
      <c r="H143" s="32" t="s">
        <v>9840</v>
      </c>
      <c r="L143" s="162">
        <v>1515</v>
      </c>
      <c r="M143" s="491" t="s">
        <v>8718</v>
      </c>
      <c r="N143" s="482" t="str">
        <f t="shared" si="5"/>
        <v>031515</v>
      </c>
    </row>
    <row r="144" spans="2:14" ht="14.4">
      <c r="B144" s="23"/>
      <c r="C144" s="23"/>
      <c r="E144" s="24">
        <v>1335</v>
      </c>
      <c r="F144" s="634" t="s">
        <v>9141</v>
      </c>
      <c r="G144" s="24">
        <v>1335</v>
      </c>
      <c r="H144" s="32" t="s">
        <v>9841</v>
      </c>
      <c r="L144" s="162">
        <v>1516</v>
      </c>
      <c r="M144" s="491" t="s">
        <v>8723</v>
      </c>
      <c r="N144" s="482" t="str">
        <f t="shared" si="5"/>
        <v>031516</v>
      </c>
    </row>
    <row r="145" spans="2:14" ht="14.4">
      <c r="B145" s="23"/>
      <c r="C145" s="23"/>
      <c r="E145" s="24">
        <v>1336</v>
      </c>
      <c r="F145" s="635" t="s">
        <v>9142</v>
      </c>
      <c r="G145" s="24">
        <v>1336</v>
      </c>
      <c r="H145" s="32" t="s">
        <v>9842</v>
      </c>
      <c r="L145" s="615">
        <v>1518</v>
      </c>
      <c r="M145" s="615" t="s">
        <v>9124</v>
      </c>
      <c r="N145" s="616" t="str">
        <f t="shared" si="5"/>
        <v>031518</v>
      </c>
    </row>
    <row r="146" spans="2:14" ht="14.4">
      <c r="B146" s="23"/>
      <c r="C146" s="23"/>
      <c r="E146" s="24">
        <v>1337</v>
      </c>
      <c r="F146" s="636" t="s">
        <v>9200</v>
      </c>
      <c r="G146" s="24">
        <v>1337</v>
      </c>
      <c r="H146" s="32" t="s">
        <v>9843</v>
      </c>
      <c r="L146" s="615">
        <v>1519</v>
      </c>
      <c r="M146" s="615" t="s">
        <v>9125</v>
      </c>
      <c r="N146" s="616" t="str">
        <f t="shared" si="5"/>
        <v>031519</v>
      </c>
    </row>
    <row r="147" spans="2:14" ht="14.4">
      <c r="E147" s="24">
        <v>1338</v>
      </c>
      <c r="F147" s="636" t="s">
        <v>9201</v>
      </c>
      <c r="G147" s="24">
        <v>1338</v>
      </c>
      <c r="H147" s="32" t="s">
        <v>9844</v>
      </c>
      <c r="L147" s="615">
        <v>1520</v>
      </c>
      <c r="M147" s="615" t="s">
        <v>9126</v>
      </c>
      <c r="N147" s="616" t="str">
        <f t="shared" si="5"/>
        <v>031520</v>
      </c>
    </row>
    <row r="148" spans="2:14" ht="14.4">
      <c r="E148" s="24">
        <v>1339</v>
      </c>
      <c r="F148" s="161" t="s">
        <v>9845</v>
      </c>
      <c r="G148" s="24">
        <v>1339</v>
      </c>
      <c r="H148" s="32" t="s">
        <v>9846</v>
      </c>
      <c r="L148" s="615">
        <v>1521</v>
      </c>
      <c r="M148" s="615" t="s">
        <v>9127</v>
      </c>
      <c r="N148" s="616" t="str">
        <f t="shared" si="5"/>
        <v>031521</v>
      </c>
    </row>
    <row r="149" spans="2:14" ht="14.4">
      <c r="E149" s="24">
        <v>1340</v>
      </c>
      <c r="F149" s="161" t="s">
        <v>9197</v>
      </c>
      <c r="G149" s="24">
        <v>1340</v>
      </c>
      <c r="H149" s="32" t="s">
        <v>9847</v>
      </c>
    </row>
    <row r="150" spans="2:14" ht="14.4">
      <c r="E150" s="24">
        <v>1341</v>
      </c>
      <c r="F150" s="23" t="s">
        <v>9209</v>
      </c>
      <c r="G150" s="24">
        <v>1341</v>
      </c>
      <c r="H150" s="32" t="s">
        <v>9848</v>
      </c>
    </row>
    <row r="151" spans="2:14" ht="14.4">
      <c r="E151" s="24">
        <v>1342</v>
      </c>
      <c r="F151" s="23" t="s">
        <v>9204</v>
      </c>
      <c r="G151" s="24">
        <v>1342</v>
      </c>
      <c r="H151" s="32" t="s">
        <v>9849</v>
      </c>
    </row>
    <row r="152" spans="2:14" ht="14.4">
      <c r="E152" s="24">
        <v>1343</v>
      </c>
      <c r="F152" s="15" t="s">
        <v>9674</v>
      </c>
      <c r="G152" s="24">
        <v>1343</v>
      </c>
      <c r="H152" s="32" t="s">
        <v>9850</v>
      </c>
    </row>
    <row r="153" spans="2:14" ht="14.4">
      <c r="E153" s="24">
        <v>1344</v>
      </c>
      <c r="F153" s="15" t="s">
        <v>9430</v>
      </c>
      <c r="G153" s="24">
        <v>1344</v>
      </c>
      <c r="H153" s="32" t="s">
        <v>9851</v>
      </c>
    </row>
    <row r="154" spans="2:14" ht="14.4">
      <c r="E154" s="24">
        <v>1345</v>
      </c>
      <c r="F154" s="15" t="s">
        <v>9689</v>
      </c>
      <c r="G154" s="24">
        <v>1345</v>
      </c>
      <c r="H154" s="32" t="s">
        <v>9852</v>
      </c>
    </row>
    <row r="155" spans="2:14" ht="14.4">
      <c r="E155" s="24">
        <v>1346</v>
      </c>
      <c r="F155" s="15" t="s">
        <v>9685</v>
      </c>
      <c r="G155" s="24">
        <v>1346</v>
      </c>
      <c r="H155" s="32" t="s">
        <v>9853</v>
      </c>
    </row>
    <row r="156" spans="2:14" ht="14.4">
      <c r="E156" s="24">
        <v>1347</v>
      </c>
      <c r="F156" s="15" t="s">
        <v>9680</v>
      </c>
      <c r="G156" s="24">
        <v>1347</v>
      </c>
      <c r="H156" s="32" t="s">
        <v>9854</v>
      </c>
    </row>
    <row r="157" spans="2:14" ht="14.4">
      <c r="E157" s="24">
        <v>1348</v>
      </c>
      <c r="F157" s="15" t="s">
        <v>9683</v>
      </c>
      <c r="G157" s="24">
        <v>1348</v>
      </c>
      <c r="H157" s="32" t="s">
        <v>9855</v>
      </c>
    </row>
    <row r="158" spans="2:14" ht="14.4">
      <c r="E158" s="24">
        <v>1349</v>
      </c>
      <c r="F158" s="15" t="s">
        <v>9673</v>
      </c>
      <c r="G158" s="24">
        <v>1349</v>
      </c>
      <c r="H158" s="32" t="s">
        <v>9856</v>
      </c>
    </row>
    <row r="159" spans="2:14" ht="14.4">
      <c r="E159" s="24">
        <v>1350</v>
      </c>
      <c r="F159" s="15" t="s">
        <v>9669</v>
      </c>
      <c r="G159" s="24">
        <v>1350</v>
      </c>
      <c r="H159" s="32" t="s">
        <v>9857</v>
      </c>
    </row>
    <row r="160" spans="2:14" ht="14.4">
      <c r="E160" s="24">
        <v>1351</v>
      </c>
      <c r="G160" s="24">
        <v>1351</v>
      </c>
      <c r="H160" s="32" t="s">
        <v>9858</v>
      </c>
    </row>
    <row r="161" spans="5:9" ht="14.4">
      <c r="E161" s="24">
        <v>1352</v>
      </c>
      <c r="G161" s="24">
        <v>1352</v>
      </c>
      <c r="H161" s="32" t="s">
        <v>9859</v>
      </c>
    </row>
    <row r="165" spans="5:9" ht="13.8" thickBot="1"/>
    <row r="166" spans="5:9" ht="21.6" thickBot="1">
      <c r="F166" s="599" t="s">
        <v>9116</v>
      </c>
      <c r="G166" s="596" t="s">
        <v>9117</v>
      </c>
      <c r="H166" s="597" t="s">
        <v>9118</v>
      </c>
      <c r="I166" s="598"/>
    </row>
  </sheetData>
  <sheetProtection password="F475" sheet="1" objects="1" scenarios="1"/>
  <mergeCells count="2">
    <mergeCell ref="R12:W12"/>
    <mergeCell ref="Y1:AA1"/>
  </mergeCells>
  <phoneticPr fontId="3"/>
  <dataValidations count="1">
    <dataValidation type="list" allowBlank="1" showInputMessage="1" showErrorMessage="1" sqref="B81:C96 B3:B5 B8:B18" xr:uid="{00000000-0002-0000-0B00-000000000000}">
      <formula1>$B$3:$B$67</formula1>
    </dataValidation>
  </dataValidations>
  <pageMargins left="0.75" right="0.75" top="1" bottom="1" header="0.51200000000000001" footer="0.51200000000000001"/>
  <pageSetup paperSize="9" scale="89" orientation="portrait" r:id="rId1"/>
  <headerFooter alignWithMargins="0"/>
  <rowBreaks count="3" manualBreakCount="3">
    <brk id="31" min="31" max="35" man="1"/>
    <brk id="53" min="4" max="7" man="1"/>
    <brk id="103" min="4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188"/>
  <sheetViews>
    <sheetView view="pageBreakPreview" zoomScale="70" zoomScaleNormal="100" zoomScaleSheetLayoutView="70" workbookViewId="0">
      <selection activeCell="M20" sqref="M20"/>
    </sheetView>
  </sheetViews>
  <sheetFormatPr defaultColWidth="8.69921875" defaultRowHeight="14.4"/>
  <cols>
    <col min="1" max="1" width="22.19921875" style="112" customWidth="1"/>
    <col min="2" max="3" width="10.19921875" style="56" customWidth="1"/>
    <col min="4" max="5" width="4.59765625" style="56" customWidth="1"/>
    <col min="6" max="6" width="11.3984375" style="57" customWidth="1"/>
    <col min="7" max="7" width="17.19921875" style="56" customWidth="1"/>
    <col min="8" max="8" width="14.5" style="56" customWidth="1"/>
    <col min="9" max="9" width="8.3984375" style="56" customWidth="1"/>
    <col min="10" max="10" width="9.19921875" style="56" customWidth="1"/>
    <col min="11" max="11" width="5.09765625" style="58" customWidth="1"/>
    <col min="12" max="13" width="6.19921875" style="56" customWidth="1"/>
    <col min="14" max="14" width="10.09765625" style="57" customWidth="1"/>
    <col min="15" max="15" width="6.19921875" style="56" customWidth="1"/>
    <col min="16" max="16" width="9.59765625" style="57" customWidth="1"/>
    <col min="17" max="17" width="14.59765625" style="57" customWidth="1"/>
    <col min="18" max="18" width="4.5" style="56" customWidth="1"/>
    <col min="19" max="19" width="4.8984375" style="56" customWidth="1"/>
    <col min="20" max="20" width="14.8984375" style="57" customWidth="1"/>
    <col min="21" max="21" width="15" style="57" customWidth="1"/>
    <col min="22" max="23" width="12.19921875" style="56" customWidth="1"/>
    <col min="24" max="24" width="12.19921875" style="57" customWidth="1"/>
    <col min="25" max="25" width="15.09765625" style="57" customWidth="1"/>
    <col min="26" max="27" width="12.19921875" style="56" customWidth="1"/>
    <col min="28" max="55" width="4.69921875" style="56" customWidth="1"/>
    <col min="56" max="16384" width="8.69921875" style="56"/>
  </cols>
  <sheetData>
    <row r="1" spans="1:37" ht="15" thickBot="1"/>
    <row r="2" spans="1:37" ht="30" customHeight="1" thickBot="1">
      <c r="A2" s="1326" t="s">
        <v>8808</v>
      </c>
      <c r="B2" s="1326"/>
      <c r="C2" s="1326"/>
      <c r="G2" s="1324" t="s">
        <v>389</v>
      </c>
      <c r="H2" s="1325"/>
      <c r="I2" s="1327" t="s">
        <v>8672</v>
      </c>
      <c r="J2" s="1327"/>
      <c r="K2" s="1328"/>
      <c r="Y2" s="968" t="str">
        <f>個人データ入力用!D3</f>
        <v>一般・大学生版</v>
      </c>
    </row>
    <row r="4" spans="1:37" ht="16.2">
      <c r="A4" s="536"/>
      <c r="B4" s="537" t="s">
        <v>47</v>
      </c>
      <c r="C4" s="537" t="s">
        <v>48</v>
      </c>
      <c r="D4" s="537" t="s">
        <v>49</v>
      </c>
      <c r="E4" s="537" t="s">
        <v>50</v>
      </c>
      <c r="F4" s="538" t="s">
        <v>51</v>
      </c>
      <c r="G4" s="537" t="s">
        <v>52</v>
      </c>
      <c r="H4" s="537" t="s">
        <v>53</v>
      </c>
      <c r="I4" s="537" t="s">
        <v>54</v>
      </c>
      <c r="J4" s="537" t="s">
        <v>55</v>
      </c>
      <c r="K4" s="559" t="s">
        <v>56</v>
      </c>
      <c r="L4" s="537" t="s">
        <v>57</v>
      </c>
      <c r="M4" s="537" t="s">
        <v>58</v>
      </c>
      <c r="N4" s="538" t="s">
        <v>59</v>
      </c>
      <c r="O4" s="537" t="s">
        <v>60</v>
      </c>
      <c r="P4" s="538" t="s">
        <v>61</v>
      </c>
      <c r="Q4" s="538" t="s">
        <v>62</v>
      </c>
      <c r="R4" s="537" t="s">
        <v>63</v>
      </c>
      <c r="S4" s="537" t="s">
        <v>64</v>
      </c>
      <c r="T4" s="538" t="s">
        <v>65</v>
      </c>
      <c r="U4" s="538" t="s">
        <v>66</v>
      </c>
      <c r="V4" s="537" t="s">
        <v>67</v>
      </c>
      <c r="W4" s="537" t="s">
        <v>68</v>
      </c>
      <c r="X4" s="538" t="s">
        <v>69</v>
      </c>
      <c r="Y4" s="538" t="s">
        <v>70</v>
      </c>
      <c r="Z4" s="113" t="s">
        <v>71</v>
      </c>
      <c r="AA4" s="113" t="s">
        <v>72</v>
      </c>
      <c r="AB4" s="113" t="s">
        <v>73</v>
      </c>
      <c r="AC4" s="113" t="s">
        <v>74</v>
      </c>
      <c r="AD4" s="113" t="s">
        <v>75</v>
      </c>
      <c r="AE4" s="113" t="s">
        <v>76</v>
      </c>
      <c r="AF4" s="113" t="s">
        <v>77</v>
      </c>
      <c r="AG4" s="113" t="s">
        <v>78</v>
      </c>
      <c r="AH4" s="113" t="s">
        <v>79</v>
      </c>
      <c r="AI4" s="113" t="s">
        <v>80</v>
      </c>
      <c r="AJ4" s="113"/>
      <c r="AK4" s="114"/>
    </row>
    <row r="5" spans="1:37" ht="16.2">
      <c r="A5" s="536" t="str">
        <f>個人データ入力用!AK24</f>
        <v/>
      </c>
      <c r="B5" s="977">
        <f>F5+2200</f>
        <v>2200</v>
      </c>
      <c r="C5" s="977" t="str">
        <f>個人データ入力用!AS24</f>
        <v/>
      </c>
      <c r="D5" s="977"/>
      <c r="E5" s="977"/>
      <c r="F5" s="978">
        <f>個人データ入力用!AM24</f>
        <v>0</v>
      </c>
      <c r="G5" s="977" t="str">
        <f>個人データ入力用!$AO24</f>
        <v/>
      </c>
      <c r="H5" s="977" t="str">
        <f>個人データ入力用!M24</f>
        <v/>
      </c>
      <c r="I5" s="977"/>
      <c r="J5" s="977">
        <f>個人データ入力用!AR24</f>
        <v>2</v>
      </c>
      <c r="K5" s="979" t="str">
        <f>個人データ入力用!AN24</f>
        <v/>
      </c>
      <c r="L5" s="977"/>
      <c r="M5" s="977"/>
      <c r="N5" s="978">
        <f>個人データ入力用!AL24</f>
        <v>3</v>
      </c>
      <c r="O5" s="977"/>
      <c r="P5" s="978" t="str">
        <f>個人データ入力用!BG24</f>
        <v/>
      </c>
      <c r="Q5" s="982">
        <f>個人データ入力用!BH24</f>
        <v>0</v>
      </c>
      <c r="R5" s="977"/>
      <c r="S5" s="977"/>
      <c r="T5" s="978" t="str">
        <f>個人データ入力用!BI24</f>
        <v/>
      </c>
      <c r="U5" s="982">
        <f>個人データ入力用!BJ24</f>
        <v>0</v>
      </c>
      <c r="V5" s="977"/>
      <c r="W5" s="977"/>
      <c r="X5" s="978" t="str">
        <f>個人データ入力用!BK24</f>
        <v/>
      </c>
      <c r="Y5" s="982">
        <f>個人データ入力用!BL24</f>
        <v>0</v>
      </c>
      <c r="Z5" s="114"/>
      <c r="AA5" s="114"/>
      <c r="AB5" s="114"/>
      <c r="AC5" s="114"/>
      <c r="AD5" s="114"/>
      <c r="AE5" s="114"/>
      <c r="AF5" s="114"/>
      <c r="AG5" s="114"/>
      <c r="AH5" s="114"/>
      <c r="AI5" s="114"/>
    </row>
    <row r="6" spans="1:37" ht="16.2">
      <c r="A6" s="536" t="str">
        <f>個人データ入力用!AK25</f>
        <v/>
      </c>
      <c r="B6" s="977">
        <f t="shared" ref="B6:B24" si="0">F6+2200</f>
        <v>2200</v>
      </c>
      <c r="C6" s="977" t="str">
        <f>個人データ入力用!AS25</f>
        <v/>
      </c>
      <c r="D6" s="977"/>
      <c r="E6" s="977"/>
      <c r="F6" s="978">
        <f>個人データ入力用!AM25</f>
        <v>0</v>
      </c>
      <c r="G6" s="977" t="str">
        <f>個人データ入力用!$AO25</f>
        <v/>
      </c>
      <c r="H6" s="977" t="str">
        <f>個人データ入力用!M25</f>
        <v/>
      </c>
      <c r="I6" s="977"/>
      <c r="J6" s="977">
        <f>個人データ入力用!AR25</f>
        <v>2</v>
      </c>
      <c r="K6" s="979" t="str">
        <f>個人データ入力用!AN25</f>
        <v/>
      </c>
      <c r="L6" s="977"/>
      <c r="M6" s="977"/>
      <c r="N6" s="978">
        <f>個人データ入力用!AL25</f>
        <v>3</v>
      </c>
      <c r="O6" s="977"/>
      <c r="P6" s="978" t="str">
        <f>個人データ入力用!BG25</f>
        <v/>
      </c>
      <c r="Q6" s="982">
        <f>個人データ入力用!BH25</f>
        <v>0</v>
      </c>
      <c r="R6" s="977"/>
      <c r="S6" s="977"/>
      <c r="T6" s="978" t="str">
        <f>個人データ入力用!BI25</f>
        <v/>
      </c>
      <c r="U6" s="982">
        <f>個人データ入力用!BJ25</f>
        <v>0</v>
      </c>
      <c r="V6" s="977"/>
      <c r="W6" s="977"/>
      <c r="X6" s="978" t="str">
        <f>個人データ入力用!BK25</f>
        <v/>
      </c>
      <c r="Y6" s="982">
        <f>個人データ入力用!BL25</f>
        <v>0</v>
      </c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</row>
    <row r="7" spans="1:37" ht="16.2">
      <c r="A7" s="536" t="str">
        <f>個人データ入力用!AK26</f>
        <v/>
      </c>
      <c r="B7" s="977">
        <f t="shared" si="0"/>
        <v>2200</v>
      </c>
      <c r="C7" s="977" t="str">
        <f>個人データ入力用!AS26</f>
        <v/>
      </c>
      <c r="D7" s="977"/>
      <c r="E7" s="977"/>
      <c r="F7" s="978">
        <f>個人データ入力用!AM26</f>
        <v>0</v>
      </c>
      <c r="G7" s="977" t="str">
        <f>個人データ入力用!$AO26</f>
        <v/>
      </c>
      <c r="H7" s="977" t="str">
        <f>個人データ入力用!M26</f>
        <v/>
      </c>
      <c r="I7" s="977"/>
      <c r="J7" s="977">
        <f>個人データ入力用!AR26</f>
        <v>2</v>
      </c>
      <c r="K7" s="979" t="str">
        <f>個人データ入力用!AN26</f>
        <v/>
      </c>
      <c r="L7" s="977"/>
      <c r="M7" s="977"/>
      <c r="N7" s="978">
        <f>個人データ入力用!AL26</f>
        <v>3</v>
      </c>
      <c r="O7" s="977"/>
      <c r="P7" s="978" t="str">
        <f>個人データ入力用!BG26</f>
        <v/>
      </c>
      <c r="Q7" s="982">
        <f>個人データ入力用!BH26</f>
        <v>0</v>
      </c>
      <c r="R7" s="977"/>
      <c r="S7" s="977"/>
      <c r="T7" s="978" t="str">
        <f>個人データ入力用!BI26</f>
        <v/>
      </c>
      <c r="U7" s="982">
        <f>個人データ入力用!BJ26</f>
        <v>0</v>
      </c>
      <c r="V7" s="977"/>
      <c r="W7" s="977"/>
      <c r="X7" s="978" t="str">
        <f>個人データ入力用!BK26</f>
        <v/>
      </c>
      <c r="Y7" s="982">
        <f>個人データ入力用!BL26</f>
        <v>0</v>
      </c>
      <c r="Z7" s="116"/>
      <c r="AA7" s="114"/>
      <c r="AB7" s="114"/>
      <c r="AC7" s="114"/>
      <c r="AD7" s="114"/>
      <c r="AE7" s="114"/>
      <c r="AF7" s="114"/>
      <c r="AG7" s="114"/>
      <c r="AH7" s="114"/>
      <c r="AI7" s="114"/>
      <c r="AJ7" s="114"/>
    </row>
    <row r="8" spans="1:37" ht="16.2">
      <c r="A8" s="536" t="str">
        <f>個人データ入力用!AK27</f>
        <v/>
      </c>
      <c r="B8" s="977">
        <f t="shared" si="0"/>
        <v>2200</v>
      </c>
      <c r="C8" s="977" t="str">
        <f>個人データ入力用!AS27</f>
        <v/>
      </c>
      <c r="D8" s="977"/>
      <c r="E8" s="977"/>
      <c r="F8" s="978">
        <f>個人データ入力用!AM27</f>
        <v>0</v>
      </c>
      <c r="G8" s="977" t="str">
        <f>個人データ入力用!$AO27</f>
        <v/>
      </c>
      <c r="H8" s="977" t="str">
        <f>個人データ入力用!M27</f>
        <v/>
      </c>
      <c r="I8" s="977"/>
      <c r="J8" s="977">
        <f>個人データ入力用!AR27</f>
        <v>2</v>
      </c>
      <c r="K8" s="979" t="str">
        <f>個人データ入力用!AN27</f>
        <v/>
      </c>
      <c r="L8" s="977"/>
      <c r="M8" s="977"/>
      <c r="N8" s="978">
        <f>個人データ入力用!AL27</f>
        <v>3</v>
      </c>
      <c r="O8" s="977"/>
      <c r="P8" s="978" t="str">
        <f>個人データ入力用!BG27</f>
        <v/>
      </c>
      <c r="Q8" s="982">
        <f>個人データ入力用!BH27</f>
        <v>0</v>
      </c>
      <c r="R8" s="977"/>
      <c r="S8" s="977"/>
      <c r="T8" s="978" t="str">
        <f>個人データ入力用!BI27</f>
        <v/>
      </c>
      <c r="U8" s="982">
        <f>個人データ入力用!BJ27</f>
        <v>0</v>
      </c>
      <c r="V8" s="977"/>
      <c r="W8" s="977"/>
      <c r="X8" s="978" t="str">
        <f>個人データ入力用!BK27</f>
        <v/>
      </c>
      <c r="Y8" s="982">
        <f>個人データ入力用!BL27</f>
        <v>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</row>
    <row r="9" spans="1:37" ht="16.2">
      <c r="A9" s="536" t="str">
        <f>個人データ入力用!AK28</f>
        <v/>
      </c>
      <c r="B9" s="977">
        <f t="shared" si="0"/>
        <v>2200</v>
      </c>
      <c r="C9" s="977" t="str">
        <f>個人データ入力用!AS28</f>
        <v/>
      </c>
      <c r="D9" s="977"/>
      <c r="E9" s="977"/>
      <c r="F9" s="978">
        <f>個人データ入力用!AM28</f>
        <v>0</v>
      </c>
      <c r="G9" s="977" t="str">
        <f>個人データ入力用!$AO28</f>
        <v/>
      </c>
      <c r="H9" s="977" t="str">
        <f>個人データ入力用!M28</f>
        <v/>
      </c>
      <c r="I9" s="977"/>
      <c r="J9" s="977">
        <f>個人データ入力用!AR28</f>
        <v>2</v>
      </c>
      <c r="K9" s="979" t="str">
        <f>個人データ入力用!AN28</f>
        <v/>
      </c>
      <c r="L9" s="977"/>
      <c r="M9" s="977"/>
      <c r="N9" s="978">
        <f>個人データ入力用!AL28</f>
        <v>3</v>
      </c>
      <c r="O9" s="977"/>
      <c r="P9" s="978" t="str">
        <f>個人データ入力用!BG28</f>
        <v/>
      </c>
      <c r="Q9" s="982">
        <f>個人データ入力用!BH28</f>
        <v>0</v>
      </c>
      <c r="R9" s="977"/>
      <c r="S9" s="977"/>
      <c r="T9" s="978" t="str">
        <f>個人データ入力用!BI28</f>
        <v/>
      </c>
      <c r="U9" s="982">
        <f>個人データ入力用!BJ28</f>
        <v>0</v>
      </c>
      <c r="V9" s="977"/>
      <c r="W9" s="977"/>
      <c r="X9" s="978" t="str">
        <f>個人データ入力用!BK28</f>
        <v/>
      </c>
      <c r="Y9" s="982">
        <f>個人データ入力用!BL28</f>
        <v>0</v>
      </c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</row>
    <row r="10" spans="1:37" ht="16.2">
      <c r="A10" s="536" t="str">
        <f>個人データ入力用!AK29</f>
        <v/>
      </c>
      <c r="B10" s="977">
        <f t="shared" si="0"/>
        <v>2200</v>
      </c>
      <c r="C10" s="977" t="str">
        <f>個人データ入力用!AS29</f>
        <v/>
      </c>
      <c r="D10" s="977"/>
      <c r="E10" s="977"/>
      <c r="F10" s="978">
        <f>個人データ入力用!AM29</f>
        <v>0</v>
      </c>
      <c r="G10" s="977" t="str">
        <f>個人データ入力用!$AO29</f>
        <v/>
      </c>
      <c r="H10" s="977" t="str">
        <f>個人データ入力用!M29</f>
        <v/>
      </c>
      <c r="I10" s="977"/>
      <c r="J10" s="977">
        <f>個人データ入力用!AR29</f>
        <v>2</v>
      </c>
      <c r="K10" s="979" t="str">
        <f>個人データ入力用!AN29</f>
        <v/>
      </c>
      <c r="L10" s="977"/>
      <c r="M10" s="977"/>
      <c r="N10" s="978">
        <f>個人データ入力用!AL29</f>
        <v>3</v>
      </c>
      <c r="O10" s="977"/>
      <c r="P10" s="978" t="str">
        <f>個人データ入力用!BG29</f>
        <v/>
      </c>
      <c r="Q10" s="982">
        <f>個人データ入力用!BH29</f>
        <v>0</v>
      </c>
      <c r="R10" s="977"/>
      <c r="S10" s="977"/>
      <c r="T10" s="978" t="str">
        <f>個人データ入力用!BI29</f>
        <v/>
      </c>
      <c r="U10" s="982">
        <f>個人データ入力用!BJ29</f>
        <v>0</v>
      </c>
      <c r="V10" s="977"/>
      <c r="W10" s="977"/>
      <c r="X10" s="978" t="str">
        <f>個人データ入力用!BK29</f>
        <v/>
      </c>
      <c r="Y10" s="982">
        <f>個人データ入力用!BL29</f>
        <v>0</v>
      </c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</row>
    <row r="11" spans="1:37" ht="16.2">
      <c r="A11" s="536" t="str">
        <f>個人データ入力用!AK30</f>
        <v/>
      </c>
      <c r="B11" s="977">
        <f t="shared" si="0"/>
        <v>2200</v>
      </c>
      <c r="C11" s="977" t="str">
        <f>個人データ入力用!AS30</f>
        <v/>
      </c>
      <c r="D11" s="977"/>
      <c r="E11" s="977"/>
      <c r="F11" s="978">
        <f>個人データ入力用!AM30</f>
        <v>0</v>
      </c>
      <c r="G11" s="977" t="str">
        <f>個人データ入力用!$AO30</f>
        <v/>
      </c>
      <c r="H11" s="977" t="str">
        <f>個人データ入力用!M30</f>
        <v/>
      </c>
      <c r="I11" s="977"/>
      <c r="J11" s="977">
        <f>個人データ入力用!AR30</f>
        <v>2</v>
      </c>
      <c r="K11" s="979" t="str">
        <f>個人データ入力用!AN30</f>
        <v/>
      </c>
      <c r="L11" s="977"/>
      <c r="M11" s="977"/>
      <c r="N11" s="978">
        <f>個人データ入力用!AL30</f>
        <v>3</v>
      </c>
      <c r="O11" s="977"/>
      <c r="P11" s="978" t="str">
        <f>個人データ入力用!BG30</f>
        <v/>
      </c>
      <c r="Q11" s="982">
        <f>個人データ入力用!BH30</f>
        <v>0</v>
      </c>
      <c r="R11" s="977"/>
      <c r="S11" s="977"/>
      <c r="T11" s="978" t="str">
        <f>個人データ入力用!BI30</f>
        <v/>
      </c>
      <c r="U11" s="982">
        <f>個人データ入力用!BJ30</f>
        <v>0</v>
      </c>
      <c r="V11" s="977"/>
      <c r="W11" s="977"/>
      <c r="X11" s="978" t="str">
        <f>個人データ入力用!BK30</f>
        <v/>
      </c>
      <c r="Y11" s="982">
        <f>個人データ入力用!BL30</f>
        <v>0</v>
      </c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</row>
    <row r="12" spans="1:37" ht="16.2">
      <c r="A12" s="536" t="str">
        <f>個人データ入力用!AK31</f>
        <v/>
      </c>
      <c r="B12" s="977">
        <f t="shared" si="0"/>
        <v>2200</v>
      </c>
      <c r="C12" s="977" t="str">
        <f>個人データ入力用!AS31</f>
        <v/>
      </c>
      <c r="D12" s="977"/>
      <c r="E12" s="977"/>
      <c r="F12" s="978">
        <f>個人データ入力用!AM31</f>
        <v>0</v>
      </c>
      <c r="G12" s="977" t="str">
        <f>個人データ入力用!$AO31</f>
        <v/>
      </c>
      <c r="H12" s="977" t="str">
        <f>個人データ入力用!M31</f>
        <v/>
      </c>
      <c r="I12" s="977"/>
      <c r="J12" s="977">
        <f>個人データ入力用!AR31</f>
        <v>2</v>
      </c>
      <c r="K12" s="979" t="str">
        <f>個人データ入力用!AN31</f>
        <v/>
      </c>
      <c r="L12" s="977"/>
      <c r="M12" s="977"/>
      <c r="N12" s="978">
        <f>個人データ入力用!AL31</f>
        <v>3</v>
      </c>
      <c r="O12" s="977"/>
      <c r="P12" s="978" t="str">
        <f>個人データ入力用!BG31</f>
        <v/>
      </c>
      <c r="Q12" s="982">
        <f>個人データ入力用!BH31</f>
        <v>0</v>
      </c>
      <c r="R12" s="977"/>
      <c r="S12" s="977"/>
      <c r="T12" s="978" t="str">
        <f>個人データ入力用!BI31</f>
        <v/>
      </c>
      <c r="U12" s="982">
        <f>個人データ入力用!BJ31</f>
        <v>0</v>
      </c>
      <c r="V12" s="977"/>
      <c r="W12" s="977"/>
      <c r="X12" s="978" t="str">
        <f>個人データ入力用!BK31</f>
        <v/>
      </c>
      <c r="Y12" s="982">
        <f>個人データ入力用!BL31</f>
        <v>0</v>
      </c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</row>
    <row r="13" spans="1:37" ht="16.2">
      <c r="A13" s="536" t="str">
        <f>個人データ入力用!AK32</f>
        <v/>
      </c>
      <c r="B13" s="977">
        <f t="shared" si="0"/>
        <v>2200</v>
      </c>
      <c r="C13" s="977" t="str">
        <f>個人データ入力用!AS32</f>
        <v/>
      </c>
      <c r="D13" s="977"/>
      <c r="E13" s="977"/>
      <c r="F13" s="978">
        <f>個人データ入力用!AM32</f>
        <v>0</v>
      </c>
      <c r="G13" s="977" t="str">
        <f>個人データ入力用!$AO32</f>
        <v/>
      </c>
      <c r="H13" s="977" t="str">
        <f>個人データ入力用!M32</f>
        <v/>
      </c>
      <c r="I13" s="977"/>
      <c r="J13" s="977">
        <f>個人データ入力用!AR32</f>
        <v>2</v>
      </c>
      <c r="K13" s="979" t="str">
        <f>個人データ入力用!AN32</f>
        <v/>
      </c>
      <c r="L13" s="977"/>
      <c r="M13" s="977"/>
      <c r="N13" s="978">
        <f>個人データ入力用!AL32</f>
        <v>3</v>
      </c>
      <c r="O13" s="977"/>
      <c r="P13" s="978" t="str">
        <f>個人データ入力用!BG32</f>
        <v/>
      </c>
      <c r="Q13" s="982">
        <f>個人データ入力用!BH32</f>
        <v>0</v>
      </c>
      <c r="R13" s="977"/>
      <c r="S13" s="977"/>
      <c r="T13" s="978" t="str">
        <f>個人データ入力用!BI32</f>
        <v/>
      </c>
      <c r="U13" s="982">
        <f>個人データ入力用!BJ32</f>
        <v>0</v>
      </c>
      <c r="V13" s="977"/>
      <c r="W13" s="977"/>
      <c r="X13" s="978" t="str">
        <f>個人データ入力用!BK32</f>
        <v/>
      </c>
      <c r="Y13" s="982">
        <f>個人データ入力用!BL32</f>
        <v>0</v>
      </c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</row>
    <row r="14" spans="1:37" ht="16.2">
      <c r="A14" s="536" t="str">
        <f>個人データ入力用!AK33</f>
        <v/>
      </c>
      <c r="B14" s="977">
        <f t="shared" si="0"/>
        <v>2200</v>
      </c>
      <c r="C14" s="977" t="str">
        <f>個人データ入力用!AS33</f>
        <v/>
      </c>
      <c r="D14" s="977"/>
      <c r="E14" s="977"/>
      <c r="F14" s="978">
        <f>個人データ入力用!AM33</f>
        <v>0</v>
      </c>
      <c r="G14" s="977" t="str">
        <f>個人データ入力用!$AO33</f>
        <v/>
      </c>
      <c r="H14" s="977" t="str">
        <f>個人データ入力用!M33</f>
        <v/>
      </c>
      <c r="I14" s="977"/>
      <c r="J14" s="977">
        <f>個人データ入力用!AR33</f>
        <v>2</v>
      </c>
      <c r="K14" s="979" t="str">
        <f>個人データ入力用!AN33</f>
        <v/>
      </c>
      <c r="L14" s="977"/>
      <c r="M14" s="977"/>
      <c r="N14" s="978">
        <f>個人データ入力用!AL33</f>
        <v>3</v>
      </c>
      <c r="O14" s="977"/>
      <c r="P14" s="978" t="str">
        <f>個人データ入力用!BG33</f>
        <v/>
      </c>
      <c r="Q14" s="982">
        <f>個人データ入力用!BH33</f>
        <v>0</v>
      </c>
      <c r="R14" s="977"/>
      <c r="S14" s="977"/>
      <c r="T14" s="978" t="str">
        <f>個人データ入力用!BI33</f>
        <v/>
      </c>
      <c r="U14" s="982">
        <f>個人データ入力用!BJ33</f>
        <v>0</v>
      </c>
      <c r="V14" s="977"/>
      <c r="W14" s="977"/>
      <c r="X14" s="978" t="str">
        <f>個人データ入力用!BK33</f>
        <v/>
      </c>
      <c r="Y14" s="982">
        <f>個人データ入力用!BL33</f>
        <v>0</v>
      </c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</row>
    <row r="15" spans="1:37" ht="16.2">
      <c r="A15" s="536" t="str">
        <f>個人データ入力用!AK34</f>
        <v/>
      </c>
      <c r="B15" s="977">
        <f t="shared" si="0"/>
        <v>2200</v>
      </c>
      <c r="C15" s="977" t="str">
        <f>個人データ入力用!AS34</f>
        <v/>
      </c>
      <c r="D15" s="977"/>
      <c r="E15" s="977"/>
      <c r="F15" s="978">
        <f>個人データ入力用!AM34</f>
        <v>0</v>
      </c>
      <c r="G15" s="977" t="str">
        <f>個人データ入力用!$AO34</f>
        <v/>
      </c>
      <c r="H15" s="977" t="str">
        <f>個人データ入力用!M34</f>
        <v/>
      </c>
      <c r="I15" s="977"/>
      <c r="J15" s="977">
        <f>個人データ入力用!AR34</f>
        <v>2</v>
      </c>
      <c r="K15" s="979" t="str">
        <f>個人データ入力用!AN34</f>
        <v/>
      </c>
      <c r="L15" s="977"/>
      <c r="M15" s="977"/>
      <c r="N15" s="978">
        <f>個人データ入力用!AL34</f>
        <v>3</v>
      </c>
      <c r="O15" s="977"/>
      <c r="P15" s="978" t="str">
        <f>個人データ入力用!BG34</f>
        <v/>
      </c>
      <c r="Q15" s="982">
        <f>個人データ入力用!BH34</f>
        <v>0</v>
      </c>
      <c r="R15" s="977"/>
      <c r="S15" s="977"/>
      <c r="T15" s="978" t="str">
        <f>個人データ入力用!BI34</f>
        <v/>
      </c>
      <c r="U15" s="982">
        <f>個人データ入力用!BJ34</f>
        <v>0</v>
      </c>
      <c r="V15" s="977"/>
      <c r="W15" s="977"/>
      <c r="X15" s="978" t="str">
        <f>個人データ入力用!BK34</f>
        <v/>
      </c>
      <c r="Y15" s="982">
        <f>個人データ入力用!BL34</f>
        <v>0</v>
      </c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</row>
    <row r="16" spans="1:37" ht="16.2">
      <c r="A16" s="536" t="str">
        <f>個人データ入力用!AK35</f>
        <v/>
      </c>
      <c r="B16" s="977">
        <f t="shared" si="0"/>
        <v>2200</v>
      </c>
      <c r="C16" s="977" t="str">
        <f>個人データ入力用!AS35</f>
        <v/>
      </c>
      <c r="D16" s="977"/>
      <c r="E16" s="977"/>
      <c r="F16" s="978">
        <f>個人データ入力用!AM35</f>
        <v>0</v>
      </c>
      <c r="G16" s="977" t="str">
        <f>個人データ入力用!$AO35</f>
        <v/>
      </c>
      <c r="H16" s="977" t="str">
        <f>個人データ入力用!M35</f>
        <v/>
      </c>
      <c r="I16" s="977"/>
      <c r="J16" s="977">
        <f>個人データ入力用!AR35</f>
        <v>2</v>
      </c>
      <c r="K16" s="979" t="str">
        <f>個人データ入力用!AN35</f>
        <v/>
      </c>
      <c r="L16" s="977"/>
      <c r="M16" s="977"/>
      <c r="N16" s="978">
        <f>個人データ入力用!AL35</f>
        <v>3</v>
      </c>
      <c r="O16" s="977"/>
      <c r="P16" s="978" t="str">
        <f>個人データ入力用!BG35</f>
        <v/>
      </c>
      <c r="Q16" s="982">
        <f>個人データ入力用!BH35</f>
        <v>0</v>
      </c>
      <c r="R16" s="977"/>
      <c r="S16" s="977"/>
      <c r="T16" s="978" t="str">
        <f>個人データ入力用!BI35</f>
        <v/>
      </c>
      <c r="U16" s="982">
        <f>個人データ入力用!BJ35</f>
        <v>0</v>
      </c>
      <c r="V16" s="977"/>
      <c r="W16" s="977"/>
      <c r="X16" s="978" t="str">
        <f>個人データ入力用!BK35</f>
        <v/>
      </c>
      <c r="Y16" s="982">
        <f>個人データ入力用!BL35</f>
        <v>0</v>
      </c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</row>
    <row r="17" spans="1:36" ht="16.2">
      <c r="A17" s="536" t="str">
        <f>個人データ入力用!AK36</f>
        <v/>
      </c>
      <c r="B17" s="977">
        <f t="shared" si="0"/>
        <v>2200</v>
      </c>
      <c r="C17" s="977" t="str">
        <f>個人データ入力用!AS36</f>
        <v/>
      </c>
      <c r="D17" s="977"/>
      <c r="E17" s="977"/>
      <c r="F17" s="978">
        <f>個人データ入力用!AM36</f>
        <v>0</v>
      </c>
      <c r="G17" s="977" t="str">
        <f>個人データ入力用!$AO36</f>
        <v/>
      </c>
      <c r="H17" s="977" t="str">
        <f>個人データ入力用!M36</f>
        <v/>
      </c>
      <c r="I17" s="977"/>
      <c r="J17" s="977">
        <f>個人データ入力用!AR36</f>
        <v>2</v>
      </c>
      <c r="K17" s="979" t="str">
        <f>個人データ入力用!AN36</f>
        <v/>
      </c>
      <c r="L17" s="977"/>
      <c r="M17" s="977"/>
      <c r="N17" s="978">
        <f>個人データ入力用!AL36</f>
        <v>3</v>
      </c>
      <c r="O17" s="977"/>
      <c r="P17" s="978" t="str">
        <f>個人データ入力用!BG36</f>
        <v/>
      </c>
      <c r="Q17" s="982">
        <f>個人データ入力用!BH36</f>
        <v>0</v>
      </c>
      <c r="R17" s="977"/>
      <c r="S17" s="977"/>
      <c r="T17" s="978" t="str">
        <f>個人データ入力用!BI36</f>
        <v/>
      </c>
      <c r="U17" s="982">
        <f>個人データ入力用!BJ36</f>
        <v>0</v>
      </c>
      <c r="V17" s="977"/>
      <c r="W17" s="977"/>
      <c r="X17" s="978" t="str">
        <f>個人データ入力用!BK36</f>
        <v/>
      </c>
      <c r="Y17" s="982">
        <f>個人データ入力用!BL36</f>
        <v>0</v>
      </c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</row>
    <row r="18" spans="1:36" ht="16.2">
      <c r="A18" s="536" t="str">
        <f>個人データ入力用!AK37</f>
        <v/>
      </c>
      <c r="B18" s="977">
        <f t="shared" si="0"/>
        <v>2200</v>
      </c>
      <c r="C18" s="977" t="str">
        <f>個人データ入力用!AS37</f>
        <v/>
      </c>
      <c r="D18" s="977"/>
      <c r="E18" s="977"/>
      <c r="F18" s="978">
        <f>個人データ入力用!AM37</f>
        <v>0</v>
      </c>
      <c r="G18" s="977" t="str">
        <f>個人データ入力用!$AO37</f>
        <v/>
      </c>
      <c r="H18" s="977" t="str">
        <f>個人データ入力用!M37</f>
        <v/>
      </c>
      <c r="I18" s="977"/>
      <c r="J18" s="977">
        <f>個人データ入力用!AR37</f>
        <v>2</v>
      </c>
      <c r="K18" s="979" t="str">
        <f>個人データ入力用!AN37</f>
        <v/>
      </c>
      <c r="L18" s="977"/>
      <c r="M18" s="977"/>
      <c r="N18" s="978">
        <f>個人データ入力用!AL37</f>
        <v>3</v>
      </c>
      <c r="O18" s="977"/>
      <c r="P18" s="978" t="str">
        <f>個人データ入力用!BG37</f>
        <v/>
      </c>
      <c r="Q18" s="982">
        <f>個人データ入力用!BH37</f>
        <v>0</v>
      </c>
      <c r="R18" s="977"/>
      <c r="S18" s="977"/>
      <c r="T18" s="978" t="str">
        <f>個人データ入力用!BI37</f>
        <v/>
      </c>
      <c r="U18" s="982">
        <f>個人データ入力用!BJ37</f>
        <v>0</v>
      </c>
      <c r="V18" s="977"/>
      <c r="W18" s="977"/>
      <c r="X18" s="978" t="str">
        <f>個人データ入力用!BK37</f>
        <v/>
      </c>
      <c r="Y18" s="982">
        <f>個人データ入力用!BL37</f>
        <v>0</v>
      </c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</row>
    <row r="19" spans="1:36" ht="16.2">
      <c r="A19" s="536" t="str">
        <f>個人データ入力用!AK38</f>
        <v/>
      </c>
      <c r="B19" s="977">
        <f t="shared" si="0"/>
        <v>2200</v>
      </c>
      <c r="C19" s="977" t="str">
        <f>個人データ入力用!AS38</f>
        <v/>
      </c>
      <c r="D19" s="977"/>
      <c r="E19" s="977"/>
      <c r="F19" s="978">
        <f>個人データ入力用!AM38</f>
        <v>0</v>
      </c>
      <c r="G19" s="977" t="str">
        <f>個人データ入力用!$AO38</f>
        <v/>
      </c>
      <c r="H19" s="977" t="str">
        <f>個人データ入力用!M38</f>
        <v/>
      </c>
      <c r="I19" s="977"/>
      <c r="J19" s="977">
        <f>個人データ入力用!AR38</f>
        <v>2</v>
      </c>
      <c r="K19" s="979" t="str">
        <f>個人データ入力用!AN38</f>
        <v/>
      </c>
      <c r="L19" s="977"/>
      <c r="M19" s="977"/>
      <c r="N19" s="978">
        <f>個人データ入力用!AL38</f>
        <v>3</v>
      </c>
      <c r="O19" s="977"/>
      <c r="P19" s="978" t="str">
        <f>個人データ入力用!BG38</f>
        <v/>
      </c>
      <c r="Q19" s="982">
        <f>個人データ入力用!BH38</f>
        <v>0</v>
      </c>
      <c r="R19" s="977"/>
      <c r="S19" s="977"/>
      <c r="T19" s="978" t="str">
        <f>個人データ入力用!BI38</f>
        <v/>
      </c>
      <c r="U19" s="982">
        <f>個人データ入力用!BJ38</f>
        <v>0</v>
      </c>
      <c r="V19" s="977"/>
      <c r="W19" s="977"/>
      <c r="X19" s="978" t="str">
        <f>個人データ入力用!BK38</f>
        <v/>
      </c>
      <c r="Y19" s="982">
        <f>個人データ入力用!BL38</f>
        <v>0</v>
      </c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</row>
    <row r="20" spans="1:36" ht="16.2">
      <c r="A20" s="536" t="str">
        <f>個人データ入力用!AK39</f>
        <v/>
      </c>
      <c r="B20" s="977">
        <f t="shared" si="0"/>
        <v>2200</v>
      </c>
      <c r="C20" s="977" t="str">
        <f>個人データ入力用!AS39</f>
        <v/>
      </c>
      <c r="D20" s="977"/>
      <c r="E20" s="977"/>
      <c r="F20" s="978">
        <f>個人データ入力用!AM39</f>
        <v>0</v>
      </c>
      <c r="G20" s="977" t="str">
        <f>個人データ入力用!$AO39</f>
        <v/>
      </c>
      <c r="H20" s="977" t="str">
        <f>個人データ入力用!M39</f>
        <v/>
      </c>
      <c r="I20" s="977"/>
      <c r="J20" s="977">
        <f>個人データ入力用!AR39</f>
        <v>2</v>
      </c>
      <c r="K20" s="979" t="str">
        <f>個人データ入力用!AN39</f>
        <v/>
      </c>
      <c r="L20" s="977"/>
      <c r="M20" s="977"/>
      <c r="N20" s="978">
        <f>個人データ入力用!AL39</f>
        <v>3</v>
      </c>
      <c r="O20" s="977"/>
      <c r="P20" s="978" t="str">
        <f>個人データ入力用!BG39</f>
        <v/>
      </c>
      <c r="Q20" s="982">
        <f>個人データ入力用!BH39</f>
        <v>0</v>
      </c>
      <c r="R20" s="977"/>
      <c r="S20" s="977"/>
      <c r="T20" s="978" t="str">
        <f>個人データ入力用!BI39</f>
        <v/>
      </c>
      <c r="U20" s="982">
        <f>個人データ入力用!BJ39</f>
        <v>0</v>
      </c>
      <c r="V20" s="977"/>
      <c r="W20" s="977"/>
      <c r="X20" s="978" t="str">
        <f>個人データ入力用!BK39</f>
        <v/>
      </c>
      <c r="Y20" s="982">
        <f>個人データ入力用!BL39</f>
        <v>0</v>
      </c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</row>
    <row r="21" spans="1:36" ht="16.2">
      <c r="A21" s="536" t="str">
        <f>個人データ入力用!AK40</f>
        <v/>
      </c>
      <c r="B21" s="977">
        <f t="shared" si="0"/>
        <v>2200</v>
      </c>
      <c r="C21" s="977" t="str">
        <f>個人データ入力用!AS40</f>
        <v/>
      </c>
      <c r="D21" s="977"/>
      <c r="E21" s="977"/>
      <c r="F21" s="978">
        <f>個人データ入力用!AM40</f>
        <v>0</v>
      </c>
      <c r="G21" s="977" t="str">
        <f>個人データ入力用!$AO40</f>
        <v/>
      </c>
      <c r="H21" s="977" t="str">
        <f>個人データ入力用!M40</f>
        <v/>
      </c>
      <c r="I21" s="977"/>
      <c r="J21" s="977">
        <f>個人データ入力用!AR40</f>
        <v>2</v>
      </c>
      <c r="K21" s="979" t="str">
        <f>個人データ入力用!AN40</f>
        <v/>
      </c>
      <c r="L21" s="977"/>
      <c r="M21" s="977"/>
      <c r="N21" s="978">
        <f>個人データ入力用!AL40</f>
        <v>3</v>
      </c>
      <c r="O21" s="977"/>
      <c r="P21" s="978" t="str">
        <f>個人データ入力用!BG40</f>
        <v/>
      </c>
      <c r="Q21" s="982">
        <f>個人データ入力用!BH40</f>
        <v>0</v>
      </c>
      <c r="R21" s="977"/>
      <c r="S21" s="977"/>
      <c r="T21" s="978" t="str">
        <f>個人データ入力用!BI40</f>
        <v/>
      </c>
      <c r="U21" s="982">
        <f>個人データ入力用!BJ40</f>
        <v>0</v>
      </c>
      <c r="V21" s="977"/>
      <c r="W21" s="977"/>
      <c r="X21" s="978" t="str">
        <f>個人データ入力用!BK40</f>
        <v/>
      </c>
      <c r="Y21" s="982">
        <f>個人データ入力用!BL40</f>
        <v>0</v>
      </c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</row>
    <row r="22" spans="1:36" ht="16.2">
      <c r="A22" s="536" t="str">
        <f>個人データ入力用!AK41</f>
        <v/>
      </c>
      <c r="B22" s="977">
        <f t="shared" si="0"/>
        <v>2200</v>
      </c>
      <c r="C22" s="977" t="str">
        <f>個人データ入力用!AS41</f>
        <v/>
      </c>
      <c r="D22" s="977"/>
      <c r="E22" s="977"/>
      <c r="F22" s="978">
        <f>個人データ入力用!AM41</f>
        <v>0</v>
      </c>
      <c r="G22" s="977" t="str">
        <f>個人データ入力用!$AO41</f>
        <v/>
      </c>
      <c r="H22" s="977" t="str">
        <f>個人データ入力用!M41</f>
        <v/>
      </c>
      <c r="I22" s="977"/>
      <c r="J22" s="977">
        <f>個人データ入力用!AR41</f>
        <v>2</v>
      </c>
      <c r="K22" s="979" t="str">
        <f>個人データ入力用!AN41</f>
        <v/>
      </c>
      <c r="L22" s="977"/>
      <c r="M22" s="977"/>
      <c r="N22" s="978">
        <f>個人データ入力用!AL41</f>
        <v>3</v>
      </c>
      <c r="O22" s="977"/>
      <c r="P22" s="978" t="str">
        <f>個人データ入力用!BG41</f>
        <v/>
      </c>
      <c r="Q22" s="982">
        <f>個人データ入力用!BH41</f>
        <v>0</v>
      </c>
      <c r="R22" s="977"/>
      <c r="S22" s="977"/>
      <c r="T22" s="978" t="str">
        <f>個人データ入力用!BI41</f>
        <v/>
      </c>
      <c r="U22" s="982">
        <f>個人データ入力用!BJ41</f>
        <v>0</v>
      </c>
      <c r="V22" s="977"/>
      <c r="W22" s="977"/>
      <c r="X22" s="978" t="str">
        <f>個人データ入力用!BK41</f>
        <v/>
      </c>
      <c r="Y22" s="982">
        <f>個人データ入力用!BL41</f>
        <v>0</v>
      </c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</row>
    <row r="23" spans="1:36" ht="16.2">
      <c r="A23" s="536" t="str">
        <f>個人データ入力用!AK42</f>
        <v/>
      </c>
      <c r="B23" s="977">
        <f t="shared" si="0"/>
        <v>2200</v>
      </c>
      <c r="C23" s="977" t="str">
        <f>個人データ入力用!AS42</f>
        <v/>
      </c>
      <c r="D23" s="977"/>
      <c r="E23" s="977"/>
      <c r="F23" s="978">
        <f>個人データ入力用!AM42</f>
        <v>0</v>
      </c>
      <c r="G23" s="977" t="str">
        <f>個人データ入力用!$AO42</f>
        <v/>
      </c>
      <c r="H23" s="977" t="str">
        <f>個人データ入力用!M42</f>
        <v/>
      </c>
      <c r="I23" s="977"/>
      <c r="J23" s="977">
        <f>個人データ入力用!AR42</f>
        <v>2</v>
      </c>
      <c r="K23" s="979" t="str">
        <f>個人データ入力用!AN42</f>
        <v/>
      </c>
      <c r="L23" s="977"/>
      <c r="M23" s="977"/>
      <c r="N23" s="978">
        <f>個人データ入力用!AL42</f>
        <v>3</v>
      </c>
      <c r="O23" s="977"/>
      <c r="P23" s="978" t="str">
        <f>個人データ入力用!BG42</f>
        <v/>
      </c>
      <c r="Q23" s="982">
        <f>個人データ入力用!BH42</f>
        <v>0</v>
      </c>
      <c r="R23" s="977"/>
      <c r="S23" s="977"/>
      <c r="T23" s="978" t="str">
        <f>個人データ入力用!BI42</f>
        <v/>
      </c>
      <c r="U23" s="982">
        <f>個人データ入力用!BJ42</f>
        <v>0</v>
      </c>
      <c r="V23" s="977"/>
      <c r="W23" s="977"/>
      <c r="X23" s="978" t="str">
        <f>個人データ入力用!BK42</f>
        <v/>
      </c>
      <c r="Y23" s="982">
        <f>個人データ入力用!BL42</f>
        <v>0</v>
      </c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</row>
    <row r="24" spans="1:36" ht="16.2">
      <c r="A24" s="536" t="str">
        <f>個人データ入力用!AK43</f>
        <v/>
      </c>
      <c r="B24" s="977">
        <f t="shared" si="0"/>
        <v>2200</v>
      </c>
      <c r="C24" s="977" t="str">
        <f>個人データ入力用!AS43</f>
        <v/>
      </c>
      <c r="D24" s="977"/>
      <c r="E24" s="977"/>
      <c r="F24" s="978">
        <f>個人データ入力用!AM43</f>
        <v>0</v>
      </c>
      <c r="G24" s="977" t="str">
        <f>個人データ入力用!$AO43</f>
        <v/>
      </c>
      <c r="H24" s="977" t="str">
        <f>個人データ入力用!M43</f>
        <v/>
      </c>
      <c r="I24" s="977"/>
      <c r="J24" s="977">
        <f>個人データ入力用!AR43</f>
        <v>2</v>
      </c>
      <c r="K24" s="979" t="str">
        <f>個人データ入力用!AN43</f>
        <v/>
      </c>
      <c r="L24" s="977"/>
      <c r="M24" s="977"/>
      <c r="N24" s="978">
        <f>個人データ入力用!AL43</f>
        <v>3</v>
      </c>
      <c r="O24" s="977"/>
      <c r="P24" s="978" t="str">
        <f>個人データ入力用!BG43</f>
        <v/>
      </c>
      <c r="Q24" s="982">
        <f>個人データ入力用!BH43</f>
        <v>0</v>
      </c>
      <c r="R24" s="977"/>
      <c r="S24" s="977"/>
      <c r="T24" s="978" t="str">
        <f>個人データ入力用!BI43</f>
        <v/>
      </c>
      <c r="U24" s="982">
        <f>個人データ入力用!BJ43</f>
        <v>0</v>
      </c>
      <c r="V24" s="977"/>
      <c r="W24" s="977"/>
      <c r="X24" s="978" t="str">
        <f>個人データ入力用!BK43</f>
        <v/>
      </c>
      <c r="Y24" s="982">
        <f>個人データ入力用!BL43</f>
        <v>0</v>
      </c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</row>
    <row r="25" spans="1:36" ht="16.2" hidden="1">
      <c r="A25" s="536" t="str">
        <f>個人データ入力用!AK44</f>
        <v/>
      </c>
      <c r="B25" s="539">
        <f>個人データ入力用!H44</f>
        <v>21</v>
      </c>
      <c r="C25" s="539" t="str">
        <f>個人データ入力用!AS44</f>
        <v/>
      </c>
      <c r="D25" s="539"/>
      <c r="E25" s="539"/>
      <c r="F25" s="540">
        <f>個人データ入力用!AM44</f>
        <v>0</v>
      </c>
      <c r="G25" s="539" t="str">
        <f>個人データ入力用!$AO44</f>
        <v/>
      </c>
      <c r="H25" s="539" t="str">
        <f>個人データ入力用!M44</f>
        <v/>
      </c>
      <c r="I25" s="539"/>
      <c r="J25" s="539" t="e">
        <f>個人データ入力用!AR44</f>
        <v>#N/A</v>
      </c>
      <c r="K25" s="541" t="str">
        <f>個人データ入力用!AN44</f>
        <v/>
      </c>
      <c r="L25" s="539"/>
      <c r="M25" s="539"/>
      <c r="N25" s="540">
        <f>個人データ入力用!AL44</f>
        <v>3</v>
      </c>
      <c r="O25" s="539"/>
      <c r="P25" s="540" t="str">
        <f>個人データ入力用!BG44</f>
        <v/>
      </c>
      <c r="Q25" s="542">
        <f>個人データ入力用!BH44</f>
        <v>0</v>
      </c>
      <c r="R25" s="539"/>
      <c r="S25" s="539"/>
      <c r="T25" s="540" t="str">
        <f>個人データ入力用!BI44</f>
        <v/>
      </c>
      <c r="U25" s="542">
        <f>個人データ入力用!BJ44</f>
        <v>0</v>
      </c>
      <c r="V25" s="539"/>
      <c r="W25" s="539"/>
      <c r="X25" s="540" t="str">
        <f>個人データ入力用!BK44</f>
        <v/>
      </c>
      <c r="Y25" s="542">
        <f>個人データ入力用!BL44</f>
        <v>0</v>
      </c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</row>
    <row r="26" spans="1:36" ht="16.2" hidden="1">
      <c r="A26" s="536" t="str">
        <f>個人データ入力用!AK45</f>
        <v/>
      </c>
      <c r="B26" s="539">
        <f>個人データ入力用!H45</f>
        <v>22</v>
      </c>
      <c r="C26" s="539" t="str">
        <f>個人データ入力用!AS45</f>
        <v/>
      </c>
      <c r="D26" s="539"/>
      <c r="E26" s="539"/>
      <c r="F26" s="540">
        <f>個人データ入力用!AM45</f>
        <v>0</v>
      </c>
      <c r="G26" s="539" t="str">
        <f>個人データ入力用!$AO45</f>
        <v/>
      </c>
      <c r="H26" s="539" t="str">
        <f>個人データ入力用!M45</f>
        <v/>
      </c>
      <c r="I26" s="539"/>
      <c r="J26" s="539" t="e">
        <f>個人データ入力用!AR45</f>
        <v>#N/A</v>
      </c>
      <c r="K26" s="541" t="str">
        <f>個人データ入力用!AN45</f>
        <v/>
      </c>
      <c r="L26" s="539"/>
      <c r="M26" s="539"/>
      <c r="N26" s="540">
        <f>個人データ入力用!AL45</f>
        <v>3</v>
      </c>
      <c r="O26" s="539"/>
      <c r="P26" s="540" t="str">
        <f>個人データ入力用!BG45</f>
        <v/>
      </c>
      <c r="Q26" s="542">
        <f>個人データ入力用!BH45</f>
        <v>0</v>
      </c>
      <c r="R26" s="539"/>
      <c r="S26" s="539"/>
      <c r="T26" s="540" t="str">
        <f>個人データ入力用!BI45</f>
        <v/>
      </c>
      <c r="U26" s="542">
        <f>個人データ入力用!BJ45</f>
        <v>0</v>
      </c>
      <c r="V26" s="539"/>
      <c r="W26" s="539"/>
      <c r="X26" s="540" t="str">
        <f>個人データ入力用!BK45</f>
        <v/>
      </c>
      <c r="Y26" s="542">
        <f>個人データ入力用!BL45</f>
        <v>0</v>
      </c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</row>
    <row r="27" spans="1:36" ht="16.2" hidden="1">
      <c r="A27" s="536" t="str">
        <f>個人データ入力用!AK46</f>
        <v/>
      </c>
      <c r="B27" s="539">
        <f>個人データ入力用!H46</f>
        <v>23</v>
      </c>
      <c r="C27" s="539" t="str">
        <f>個人データ入力用!AS46</f>
        <v/>
      </c>
      <c r="D27" s="539"/>
      <c r="E27" s="539"/>
      <c r="F27" s="540">
        <f>個人データ入力用!AM46</f>
        <v>0</v>
      </c>
      <c r="G27" s="539" t="str">
        <f>個人データ入力用!$AO46</f>
        <v/>
      </c>
      <c r="H27" s="539" t="str">
        <f>個人データ入力用!M46</f>
        <v/>
      </c>
      <c r="I27" s="539"/>
      <c r="J27" s="539" t="e">
        <f>個人データ入力用!AR46</f>
        <v>#N/A</v>
      </c>
      <c r="K27" s="541" t="str">
        <f>個人データ入力用!AN46</f>
        <v/>
      </c>
      <c r="L27" s="539"/>
      <c r="M27" s="539"/>
      <c r="N27" s="540">
        <f>個人データ入力用!AL46</f>
        <v>3</v>
      </c>
      <c r="O27" s="539"/>
      <c r="P27" s="540" t="str">
        <f>個人データ入力用!BG46</f>
        <v/>
      </c>
      <c r="Q27" s="542">
        <f>個人データ入力用!BH46</f>
        <v>0</v>
      </c>
      <c r="R27" s="539"/>
      <c r="S27" s="539"/>
      <c r="T27" s="540" t="str">
        <f>個人データ入力用!BI46</f>
        <v/>
      </c>
      <c r="U27" s="542">
        <f>個人データ入力用!BJ46</f>
        <v>0</v>
      </c>
      <c r="V27" s="539"/>
      <c r="W27" s="539"/>
      <c r="X27" s="540" t="str">
        <f>個人データ入力用!BK46</f>
        <v/>
      </c>
      <c r="Y27" s="542">
        <f>個人データ入力用!BL46</f>
        <v>0</v>
      </c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</row>
    <row r="28" spans="1:36" ht="16.2" hidden="1">
      <c r="A28" s="536" t="str">
        <f>個人データ入力用!AK47</f>
        <v/>
      </c>
      <c r="B28" s="539">
        <f>個人データ入力用!H47</f>
        <v>24</v>
      </c>
      <c r="C28" s="539" t="str">
        <f>個人データ入力用!AS47</f>
        <v/>
      </c>
      <c r="D28" s="539"/>
      <c r="E28" s="539"/>
      <c r="F28" s="540">
        <f>個人データ入力用!AM47</f>
        <v>0</v>
      </c>
      <c r="G28" s="539" t="str">
        <f>個人データ入力用!$AO47</f>
        <v/>
      </c>
      <c r="H28" s="539" t="str">
        <f>個人データ入力用!M47</f>
        <v/>
      </c>
      <c r="I28" s="539"/>
      <c r="J28" s="539" t="e">
        <f>個人データ入力用!AR47</f>
        <v>#N/A</v>
      </c>
      <c r="K28" s="541" t="str">
        <f>個人データ入力用!AN47</f>
        <v/>
      </c>
      <c r="L28" s="539"/>
      <c r="M28" s="539"/>
      <c r="N28" s="540">
        <f>個人データ入力用!AL47</f>
        <v>3</v>
      </c>
      <c r="O28" s="539"/>
      <c r="P28" s="540" t="str">
        <f>個人データ入力用!BG47</f>
        <v/>
      </c>
      <c r="Q28" s="542">
        <f>個人データ入力用!BH47</f>
        <v>0</v>
      </c>
      <c r="R28" s="539"/>
      <c r="S28" s="539"/>
      <c r="T28" s="540" t="str">
        <f>個人データ入力用!BI47</f>
        <v/>
      </c>
      <c r="U28" s="542">
        <f>個人データ入力用!BJ47</f>
        <v>0</v>
      </c>
      <c r="V28" s="539"/>
      <c r="W28" s="539"/>
      <c r="X28" s="540" t="str">
        <f>個人データ入力用!BK47</f>
        <v/>
      </c>
      <c r="Y28" s="542">
        <f>個人データ入力用!BL47</f>
        <v>0</v>
      </c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</row>
    <row r="29" spans="1:36" ht="16.2" hidden="1">
      <c r="A29" s="536" t="str">
        <f>個人データ入力用!AK48</f>
        <v/>
      </c>
      <c r="B29" s="539">
        <f>個人データ入力用!H48</f>
        <v>25</v>
      </c>
      <c r="C29" s="539" t="str">
        <f>個人データ入力用!AS48</f>
        <v/>
      </c>
      <c r="D29" s="539"/>
      <c r="E29" s="539"/>
      <c r="F29" s="540">
        <f>個人データ入力用!AM48</f>
        <v>0</v>
      </c>
      <c r="G29" s="539" t="str">
        <f>個人データ入力用!$AO48</f>
        <v/>
      </c>
      <c r="H29" s="539" t="str">
        <f>個人データ入力用!M48</f>
        <v/>
      </c>
      <c r="I29" s="539"/>
      <c r="J29" s="539" t="e">
        <f>個人データ入力用!AR48</f>
        <v>#N/A</v>
      </c>
      <c r="K29" s="541" t="str">
        <f>個人データ入力用!AN48</f>
        <v/>
      </c>
      <c r="L29" s="539"/>
      <c r="M29" s="539"/>
      <c r="N29" s="540">
        <f>個人データ入力用!AL48</f>
        <v>3</v>
      </c>
      <c r="O29" s="539"/>
      <c r="P29" s="540" t="str">
        <f>個人データ入力用!BG48</f>
        <v/>
      </c>
      <c r="Q29" s="542">
        <f>個人データ入力用!BH48</f>
        <v>0</v>
      </c>
      <c r="R29" s="539"/>
      <c r="S29" s="539"/>
      <c r="T29" s="540" t="str">
        <f>個人データ入力用!BI48</f>
        <v/>
      </c>
      <c r="U29" s="542">
        <f>個人データ入力用!BJ48</f>
        <v>0</v>
      </c>
      <c r="V29" s="539"/>
      <c r="W29" s="539"/>
      <c r="X29" s="540" t="str">
        <f>個人データ入力用!BK48</f>
        <v/>
      </c>
      <c r="Y29" s="542">
        <f>個人データ入力用!BL48</f>
        <v>0</v>
      </c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</row>
    <row r="30" spans="1:36" ht="16.2" hidden="1">
      <c r="A30" s="536" t="str">
        <f>個人データ入力用!AK49</f>
        <v/>
      </c>
      <c r="B30" s="539">
        <f>個人データ入力用!H49</f>
        <v>26</v>
      </c>
      <c r="C30" s="539" t="str">
        <f>個人データ入力用!AS49</f>
        <v/>
      </c>
      <c r="D30" s="539"/>
      <c r="E30" s="539"/>
      <c r="F30" s="540">
        <f>個人データ入力用!AM49</f>
        <v>0</v>
      </c>
      <c r="G30" s="539" t="str">
        <f>個人データ入力用!$AO49</f>
        <v/>
      </c>
      <c r="H30" s="539" t="str">
        <f>個人データ入力用!M49</f>
        <v/>
      </c>
      <c r="I30" s="539"/>
      <c r="J30" s="539" t="e">
        <f>個人データ入力用!AR49</f>
        <v>#N/A</v>
      </c>
      <c r="K30" s="541" t="str">
        <f>個人データ入力用!AN49</f>
        <v/>
      </c>
      <c r="L30" s="539"/>
      <c r="M30" s="539"/>
      <c r="N30" s="540">
        <f>個人データ入力用!AL49</f>
        <v>3</v>
      </c>
      <c r="O30" s="539"/>
      <c r="P30" s="540" t="str">
        <f>個人データ入力用!BG49</f>
        <v/>
      </c>
      <c r="Q30" s="542">
        <f>個人データ入力用!BH49</f>
        <v>0</v>
      </c>
      <c r="R30" s="539"/>
      <c r="S30" s="539"/>
      <c r="T30" s="540" t="str">
        <f>個人データ入力用!BI49</f>
        <v/>
      </c>
      <c r="U30" s="542">
        <f>個人データ入力用!BJ49</f>
        <v>0</v>
      </c>
      <c r="V30" s="539"/>
      <c r="W30" s="539"/>
      <c r="X30" s="540" t="str">
        <f>個人データ入力用!BK49</f>
        <v/>
      </c>
      <c r="Y30" s="542">
        <f>個人データ入力用!BL49</f>
        <v>0</v>
      </c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</row>
    <row r="31" spans="1:36" ht="16.2" hidden="1">
      <c r="A31" s="536" t="str">
        <f>個人データ入力用!AK50</f>
        <v/>
      </c>
      <c r="B31" s="539">
        <f>個人データ入力用!H50</f>
        <v>27</v>
      </c>
      <c r="C31" s="539" t="str">
        <f>個人データ入力用!AS50</f>
        <v/>
      </c>
      <c r="D31" s="539"/>
      <c r="E31" s="539"/>
      <c r="F31" s="540">
        <f>個人データ入力用!AM50</f>
        <v>0</v>
      </c>
      <c r="G31" s="539" t="str">
        <f>個人データ入力用!$AO50</f>
        <v/>
      </c>
      <c r="H31" s="539" t="str">
        <f>個人データ入力用!M50</f>
        <v/>
      </c>
      <c r="I31" s="539"/>
      <c r="J31" s="539" t="e">
        <f>個人データ入力用!AR50</f>
        <v>#N/A</v>
      </c>
      <c r="K31" s="541" t="str">
        <f>個人データ入力用!AN50</f>
        <v/>
      </c>
      <c r="L31" s="539"/>
      <c r="M31" s="539"/>
      <c r="N31" s="540">
        <f>個人データ入力用!AL50</f>
        <v>3</v>
      </c>
      <c r="O31" s="539"/>
      <c r="P31" s="540" t="str">
        <f>個人データ入力用!BG50</f>
        <v/>
      </c>
      <c r="Q31" s="542">
        <f>個人データ入力用!BH50</f>
        <v>0</v>
      </c>
      <c r="R31" s="539"/>
      <c r="S31" s="539"/>
      <c r="T31" s="540" t="str">
        <f>個人データ入力用!BI50</f>
        <v/>
      </c>
      <c r="U31" s="542">
        <f>個人データ入力用!BJ50</f>
        <v>0</v>
      </c>
      <c r="V31" s="539"/>
      <c r="W31" s="539"/>
      <c r="X31" s="540" t="str">
        <f>個人データ入力用!BK50</f>
        <v/>
      </c>
      <c r="Y31" s="542">
        <f>個人データ入力用!BL50</f>
        <v>0</v>
      </c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</row>
    <row r="32" spans="1:36" ht="16.2" hidden="1">
      <c r="A32" s="536" t="str">
        <f>個人データ入力用!AK51</f>
        <v/>
      </c>
      <c r="B32" s="539">
        <f>個人データ入力用!H51</f>
        <v>28</v>
      </c>
      <c r="C32" s="539" t="str">
        <f>個人データ入力用!AS51</f>
        <v/>
      </c>
      <c r="D32" s="539"/>
      <c r="E32" s="539"/>
      <c r="F32" s="540">
        <f>個人データ入力用!AM51</f>
        <v>0</v>
      </c>
      <c r="G32" s="539" t="str">
        <f>個人データ入力用!$AO51</f>
        <v/>
      </c>
      <c r="H32" s="539" t="str">
        <f>個人データ入力用!M51</f>
        <v/>
      </c>
      <c r="I32" s="539"/>
      <c r="J32" s="539" t="e">
        <f>個人データ入力用!AR51</f>
        <v>#N/A</v>
      </c>
      <c r="K32" s="541" t="str">
        <f>個人データ入力用!AN51</f>
        <v/>
      </c>
      <c r="L32" s="539"/>
      <c r="M32" s="539"/>
      <c r="N32" s="540">
        <f>個人データ入力用!AL51</f>
        <v>3</v>
      </c>
      <c r="O32" s="539"/>
      <c r="P32" s="540" t="str">
        <f>個人データ入力用!BG51</f>
        <v/>
      </c>
      <c r="Q32" s="542">
        <f>個人データ入力用!BH51</f>
        <v>0</v>
      </c>
      <c r="R32" s="539"/>
      <c r="S32" s="539"/>
      <c r="T32" s="540" t="str">
        <f>個人データ入力用!BI51</f>
        <v/>
      </c>
      <c r="U32" s="542">
        <f>個人データ入力用!BJ51</f>
        <v>0</v>
      </c>
      <c r="V32" s="539"/>
      <c r="W32" s="539"/>
      <c r="X32" s="540" t="str">
        <f>個人データ入力用!BK51</f>
        <v/>
      </c>
      <c r="Y32" s="542">
        <f>個人データ入力用!BL51</f>
        <v>0</v>
      </c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</row>
    <row r="33" spans="1:38" ht="16.2" hidden="1">
      <c r="A33" s="536" t="str">
        <f>個人データ入力用!AK52</f>
        <v/>
      </c>
      <c r="B33" s="539">
        <f>個人データ入力用!H52</f>
        <v>29</v>
      </c>
      <c r="C33" s="539" t="str">
        <f>個人データ入力用!AS52</f>
        <v/>
      </c>
      <c r="D33" s="539"/>
      <c r="E33" s="539"/>
      <c r="F33" s="540">
        <f>個人データ入力用!AM52</f>
        <v>0</v>
      </c>
      <c r="G33" s="539" t="str">
        <f>個人データ入力用!$AO52</f>
        <v/>
      </c>
      <c r="H33" s="539" t="str">
        <f>個人データ入力用!M52</f>
        <v/>
      </c>
      <c r="I33" s="539"/>
      <c r="J33" s="539" t="e">
        <f>個人データ入力用!AR52</f>
        <v>#N/A</v>
      </c>
      <c r="K33" s="541" t="str">
        <f>個人データ入力用!AN52</f>
        <v/>
      </c>
      <c r="L33" s="539"/>
      <c r="M33" s="539"/>
      <c r="N33" s="540">
        <f>個人データ入力用!AL52</f>
        <v>3</v>
      </c>
      <c r="O33" s="539"/>
      <c r="P33" s="540" t="str">
        <f>個人データ入力用!BG52</f>
        <v/>
      </c>
      <c r="Q33" s="542">
        <f>個人データ入力用!BH52</f>
        <v>0</v>
      </c>
      <c r="R33" s="539"/>
      <c r="S33" s="539"/>
      <c r="T33" s="540" t="str">
        <f>個人データ入力用!BI52</f>
        <v/>
      </c>
      <c r="U33" s="542">
        <f>個人データ入力用!BJ52</f>
        <v>0</v>
      </c>
      <c r="V33" s="539"/>
      <c r="W33" s="539"/>
      <c r="X33" s="540" t="str">
        <f>個人データ入力用!BK52</f>
        <v/>
      </c>
      <c r="Y33" s="542">
        <f>個人データ入力用!BL52</f>
        <v>0</v>
      </c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</row>
    <row r="34" spans="1:38" ht="16.2" hidden="1">
      <c r="A34" s="536" t="str">
        <f>個人データ入力用!AK53</f>
        <v/>
      </c>
      <c r="B34" s="539">
        <f>個人データ入力用!H53</f>
        <v>30</v>
      </c>
      <c r="C34" s="539" t="str">
        <f>個人データ入力用!AS53</f>
        <v/>
      </c>
      <c r="D34" s="539"/>
      <c r="E34" s="539"/>
      <c r="F34" s="540">
        <f>個人データ入力用!AM53</f>
        <v>0</v>
      </c>
      <c r="G34" s="539" t="str">
        <f>個人データ入力用!$AO53</f>
        <v/>
      </c>
      <c r="H34" s="539" t="str">
        <f>個人データ入力用!M53</f>
        <v/>
      </c>
      <c r="I34" s="539"/>
      <c r="J34" s="539" t="e">
        <f>個人データ入力用!AR53</f>
        <v>#N/A</v>
      </c>
      <c r="K34" s="541" t="str">
        <f>個人データ入力用!AN53</f>
        <v/>
      </c>
      <c r="L34" s="539"/>
      <c r="M34" s="539"/>
      <c r="N34" s="540">
        <f>個人データ入力用!AL53</f>
        <v>3</v>
      </c>
      <c r="O34" s="539"/>
      <c r="P34" s="540" t="str">
        <f>個人データ入力用!BG53</f>
        <v/>
      </c>
      <c r="Q34" s="542">
        <f>個人データ入力用!BH53</f>
        <v>0</v>
      </c>
      <c r="R34" s="539"/>
      <c r="S34" s="539"/>
      <c r="T34" s="540" t="str">
        <f>個人データ入力用!BI53</f>
        <v/>
      </c>
      <c r="U34" s="542">
        <f>個人データ入力用!BJ53</f>
        <v>0</v>
      </c>
      <c r="V34" s="539"/>
      <c r="W34" s="539"/>
      <c r="X34" s="540" t="str">
        <f>個人データ入力用!BK53</f>
        <v/>
      </c>
      <c r="Y34" s="542">
        <f>個人データ入力用!BL53</f>
        <v>0</v>
      </c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</row>
    <row r="35" spans="1:38" ht="16.8" thickBot="1">
      <c r="A35" s="536"/>
      <c r="B35" s="536"/>
      <c r="C35" s="536"/>
      <c r="D35" s="536"/>
      <c r="E35" s="536"/>
      <c r="F35" s="543"/>
      <c r="G35" s="536"/>
      <c r="H35" s="536"/>
      <c r="I35" s="536"/>
      <c r="J35" s="536"/>
      <c r="K35" s="544"/>
      <c r="L35" s="536"/>
      <c r="M35" s="536"/>
      <c r="N35" s="543"/>
      <c r="O35" s="536"/>
      <c r="P35" s="543"/>
      <c r="Q35" s="543"/>
      <c r="R35" s="536"/>
      <c r="S35" s="536"/>
      <c r="T35" s="543"/>
      <c r="U35" s="557"/>
      <c r="V35" s="536"/>
      <c r="W35" s="536"/>
      <c r="X35" s="543"/>
      <c r="Y35" s="557"/>
    </row>
    <row r="36" spans="1:38" ht="27.75" customHeight="1" thickBot="1">
      <c r="A36" s="1326" t="s">
        <v>8750</v>
      </c>
      <c r="B36" s="1326"/>
      <c r="C36" s="1326"/>
      <c r="G36" s="1320" t="s">
        <v>389</v>
      </c>
      <c r="H36" s="1321"/>
      <c r="I36" s="1322" t="s">
        <v>8673</v>
      </c>
      <c r="J36" s="1322"/>
      <c r="K36" s="1323"/>
      <c r="U36" s="558"/>
      <c r="Y36" s="968" t="str">
        <f>個人データ入力用!D3</f>
        <v>一般・大学生版</v>
      </c>
    </row>
    <row r="37" spans="1:38">
      <c r="U37" s="558"/>
      <c r="X37" s="57" t="str">
        <f>個人データ入力用!BB57</f>
        <v>種目３</v>
      </c>
      <c r="Y37" s="558"/>
    </row>
    <row r="38" spans="1:38" ht="16.2">
      <c r="A38" s="536"/>
      <c r="B38" s="545" t="s">
        <v>47</v>
      </c>
      <c r="C38" s="545" t="s">
        <v>48</v>
      </c>
      <c r="D38" s="545" t="s">
        <v>49</v>
      </c>
      <c r="E38" s="545" t="s">
        <v>50</v>
      </c>
      <c r="F38" s="546" t="s">
        <v>51</v>
      </c>
      <c r="G38" s="545" t="s">
        <v>52</v>
      </c>
      <c r="H38" s="545" t="s">
        <v>53</v>
      </c>
      <c r="I38" s="545" t="s">
        <v>54</v>
      </c>
      <c r="J38" s="545" t="s">
        <v>55</v>
      </c>
      <c r="K38" s="560" t="s">
        <v>56</v>
      </c>
      <c r="L38" s="545" t="s">
        <v>57</v>
      </c>
      <c r="M38" s="545" t="s">
        <v>58</v>
      </c>
      <c r="N38" s="546" t="s">
        <v>59</v>
      </c>
      <c r="O38" s="545" t="s">
        <v>60</v>
      </c>
      <c r="P38" s="546" t="s">
        <v>61</v>
      </c>
      <c r="Q38" s="546" t="s">
        <v>62</v>
      </c>
      <c r="R38" s="545" t="s">
        <v>63</v>
      </c>
      <c r="S38" s="545" t="s">
        <v>64</v>
      </c>
      <c r="T38" s="546" t="s">
        <v>65</v>
      </c>
      <c r="U38" s="546" t="s">
        <v>66</v>
      </c>
      <c r="V38" s="545" t="s">
        <v>67</v>
      </c>
      <c r="W38" s="545" t="s">
        <v>68</v>
      </c>
      <c r="X38" s="546" t="s">
        <v>69</v>
      </c>
      <c r="Y38" s="546" t="s">
        <v>70</v>
      </c>
      <c r="Z38" s="115" t="s">
        <v>71</v>
      </c>
      <c r="AA38" s="115" t="s">
        <v>72</v>
      </c>
      <c r="AB38" s="115" t="s">
        <v>73</v>
      </c>
      <c r="AC38" s="115" t="s">
        <v>74</v>
      </c>
      <c r="AD38" s="115" t="s">
        <v>75</v>
      </c>
      <c r="AE38" s="115" t="s">
        <v>76</v>
      </c>
      <c r="AF38" s="115" t="s">
        <v>77</v>
      </c>
      <c r="AG38" s="115" t="s">
        <v>78</v>
      </c>
      <c r="AH38" s="115" t="s">
        <v>79</v>
      </c>
      <c r="AI38" s="115" t="s">
        <v>80</v>
      </c>
      <c r="AJ38" s="115"/>
      <c r="AK38" s="107"/>
    </row>
    <row r="39" spans="1:38" ht="16.2">
      <c r="A39" s="536" t="str">
        <f>個人データ入力用!AK58</f>
        <v/>
      </c>
      <c r="B39" s="547">
        <f>F39+2500</f>
        <v>2500</v>
      </c>
      <c r="C39" s="547" t="str">
        <f>個人データ入力用!AS58</f>
        <v/>
      </c>
      <c r="D39" s="547"/>
      <c r="E39" s="547"/>
      <c r="F39" s="548">
        <f>個人データ入力用!AM58</f>
        <v>0</v>
      </c>
      <c r="G39" s="547" t="str">
        <f>個人データ入力用!$AO58</f>
        <v/>
      </c>
      <c r="H39" s="547" t="str">
        <f>個人データ入力用!M58</f>
        <v/>
      </c>
      <c r="I39" s="547"/>
      <c r="J39" s="547">
        <f>個人データ入力用!AR58</f>
        <v>1</v>
      </c>
      <c r="K39" s="549" t="str">
        <f>個人データ入力用!AN58</f>
        <v/>
      </c>
      <c r="L39" s="547"/>
      <c r="M39" s="547"/>
      <c r="N39" s="548">
        <v>3</v>
      </c>
      <c r="O39" s="547"/>
      <c r="P39" s="548" t="str">
        <f>個人データ入力用!BG58</f>
        <v/>
      </c>
      <c r="Q39" s="550">
        <f>個人データ入力用!BH58</f>
        <v>0</v>
      </c>
      <c r="R39" s="547"/>
      <c r="S39" s="547"/>
      <c r="T39" s="548" t="str">
        <f>個人データ入力用!BI58</f>
        <v/>
      </c>
      <c r="U39" s="548">
        <f>個人データ入力用!BJ58</f>
        <v>0</v>
      </c>
      <c r="V39" s="547"/>
      <c r="W39" s="547"/>
      <c r="X39" s="548" t="str">
        <f>個人データ入力用!BK58</f>
        <v/>
      </c>
      <c r="Y39" s="548">
        <f>個人データ入力用!BL58</f>
        <v>0</v>
      </c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</row>
    <row r="40" spans="1:38" ht="16.2">
      <c r="A40" s="536" t="str">
        <f>個人データ入力用!AK59</f>
        <v/>
      </c>
      <c r="B40" s="547">
        <f t="shared" ref="B40:B58" si="1">F40+2500</f>
        <v>2500</v>
      </c>
      <c r="C40" s="547" t="str">
        <f>個人データ入力用!AS59</f>
        <v/>
      </c>
      <c r="D40" s="547"/>
      <c r="E40" s="547"/>
      <c r="F40" s="548">
        <f>個人データ入力用!AM59</f>
        <v>0</v>
      </c>
      <c r="G40" s="547" t="str">
        <f>個人データ入力用!$AO59</f>
        <v/>
      </c>
      <c r="H40" s="547" t="str">
        <f>個人データ入力用!M59</f>
        <v/>
      </c>
      <c r="I40" s="547"/>
      <c r="J40" s="547">
        <f>個人データ入力用!AR59</f>
        <v>1</v>
      </c>
      <c r="K40" s="549" t="str">
        <f>個人データ入力用!AN59</f>
        <v/>
      </c>
      <c r="L40" s="547"/>
      <c r="M40" s="547"/>
      <c r="N40" s="548">
        <v>3</v>
      </c>
      <c r="O40" s="547"/>
      <c r="P40" s="548" t="str">
        <f>個人データ入力用!BG59</f>
        <v/>
      </c>
      <c r="Q40" s="550">
        <f>個人データ入力用!BH59</f>
        <v>0</v>
      </c>
      <c r="R40" s="547"/>
      <c r="S40" s="547"/>
      <c r="T40" s="548" t="str">
        <f>個人データ入力用!BI59</f>
        <v/>
      </c>
      <c r="U40" s="548">
        <f>個人データ入力用!BJ59</f>
        <v>0</v>
      </c>
      <c r="V40" s="547"/>
      <c r="W40" s="547"/>
      <c r="X40" s="548" t="str">
        <f>個人データ入力用!BK59</f>
        <v/>
      </c>
      <c r="Y40" s="548">
        <f>個人データ入力用!BL59</f>
        <v>0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8" ht="16.2">
      <c r="A41" s="536" t="str">
        <f>個人データ入力用!AK60</f>
        <v/>
      </c>
      <c r="B41" s="547">
        <f t="shared" si="1"/>
        <v>2500</v>
      </c>
      <c r="C41" s="547" t="str">
        <f>個人データ入力用!AS60</f>
        <v/>
      </c>
      <c r="D41" s="547"/>
      <c r="E41" s="547"/>
      <c r="F41" s="548">
        <f>個人データ入力用!AM60</f>
        <v>0</v>
      </c>
      <c r="G41" s="547" t="str">
        <f>個人データ入力用!$AO60</f>
        <v/>
      </c>
      <c r="H41" s="547" t="str">
        <f>個人データ入力用!M60</f>
        <v/>
      </c>
      <c r="I41" s="547"/>
      <c r="J41" s="547">
        <f>個人データ入力用!AR60</f>
        <v>1</v>
      </c>
      <c r="K41" s="549" t="str">
        <f>個人データ入力用!AN60</f>
        <v/>
      </c>
      <c r="L41" s="547"/>
      <c r="M41" s="547"/>
      <c r="N41" s="548">
        <v>3</v>
      </c>
      <c r="O41" s="547"/>
      <c r="P41" s="548" t="str">
        <f>個人データ入力用!BG60</f>
        <v/>
      </c>
      <c r="Q41" s="550">
        <f>個人データ入力用!BH60</f>
        <v>0</v>
      </c>
      <c r="R41" s="547"/>
      <c r="S41" s="547"/>
      <c r="T41" s="548" t="str">
        <f>個人データ入力用!BI60</f>
        <v/>
      </c>
      <c r="U41" s="548">
        <f>個人データ入力用!BJ60</f>
        <v>0</v>
      </c>
      <c r="V41" s="547"/>
      <c r="W41" s="547"/>
      <c r="X41" s="548" t="str">
        <f>個人データ入力用!BK60</f>
        <v/>
      </c>
      <c r="Y41" s="548">
        <f>個人データ入力用!BL60</f>
        <v>0</v>
      </c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2" spans="1:38" ht="16.2">
      <c r="A42" s="536" t="str">
        <f>個人データ入力用!AK61</f>
        <v/>
      </c>
      <c r="B42" s="547">
        <f t="shared" si="1"/>
        <v>2500</v>
      </c>
      <c r="C42" s="547" t="str">
        <f>個人データ入力用!AS61</f>
        <v/>
      </c>
      <c r="D42" s="547"/>
      <c r="E42" s="547"/>
      <c r="F42" s="548">
        <f>個人データ入力用!AM61</f>
        <v>0</v>
      </c>
      <c r="G42" s="547" t="str">
        <f>個人データ入力用!$AO61</f>
        <v/>
      </c>
      <c r="H42" s="547" t="str">
        <f>個人データ入力用!M61</f>
        <v/>
      </c>
      <c r="I42" s="547"/>
      <c r="J42" s="547">
        <f>個人データ入力用!AR61</f>
        <v>1</v>
      </c>
      <c r="K42" s="549" t="str">
        <f>個人データ入力用!AN61</f>
        <v/>
      </c>
      <c r="L42" s="547"/>
      <c r="M42" s="547"/>
      <c r="N42" s="548">
        <v>3</v>
      </c>
      <c r="O42" s="547"/>
      <c r="P42" s="548" t="str">
        <f>個人データ入力用!BG61</f>
        <v/>
      </c>
      <c r="Q42" s="550">
        <f>個人データ入力用!BH61</f>
        <v>0</v>
      </c>
      <c r="R42" s="547"/>
      <c r="S42" s="547"/>
      <c r="T42" s="548" t="str">
        <f>個人データ入力用!BI61</f>
        <v/>
      </c>
      <c r="U42" s="548">
        <f>個人データ入力用!BJ61</f>
        <v>0</v>
      </c>
      <c r="V42" s="547"/>
      <c r="W42" s="547"/>
      <c r="X42" s="548" t="str">
        <f>個人データ入力用!BK61</f>
        <v/>
      </c>
      <c r="Y42" s="548">
        <f>個人データ入力用!BL61</f>
        <v>0</v>
      </c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</row>
    <row r="43" spans="1:38" ht="16.2">
      <c r="A43" s="536" t="str">
        <f>個人データ入力用!AK62</f>
        <v/>
      </c>
      <c r="B43" s="547">
        <f t="shared" si="1"/>
        <v>2500</v>
      </c>
      <c r="C43" s="547" t="str">
        <f>個人データ入力用!AS62</f>
        <v/>
      </c>
      <c r="D43" s="547"/>
      <c r="E43" s="547"/>
      <c r="F43" s="548">
        <f>個人データ入力用!AM62</f>
        <v>0</v>
      </c>
      <c r="G43" s="547" t="str">
        <f>個人データ入力用!$AO62</f>
        <v/>
      </c>
      <c r="H43" s="547" t="str">
        <f>個人データ入力用!M62</f>
        <v/>
      </c>
      <c r="I43" s="547"/>
      <c r="J43" s="547">
        <f>個人データ入力用!AR62</f>
        <v>1</v>
      </c>
      <c r="K43" s="549" t="str">
        <f>個人データ入力用!AN62</f>
        <v/>
      </c>
      <c r="L43" s="547"/>
      <c r="M43" s="547"/>
      <c r="N43" s="548">
        <v>3</v>
      </c>
      <c r="O43" s="547"/>
      <c r="P43" s="548" t="str">
        <f>個人データ入力用!BG62</f>
        <v/>
      </c>
      <c r="Q43" s="550">
        <f>個人データ入力用!BH62</f>
        <v>0</v>
      </c>
      <c r="R43" s="547"/>
      <c r="S43" s="547"/>
      <c r="T43" s="548" t="str">
        <f>個人データ入力用!BI62</f>
        <v/>
      </c>
      <c r="U43" s="548">
        <f>個人データ入力用!BJ62</f>
        <v>0</v>
      </c>
      <c r="V43" s="547"/>
      <c r="W43" s="547"/>
      <c r="X43" s="548" t="str">
        <f>個人データ入力用!BK62</f>
        <v/>
      </c>
      <c r="Y43" s="548">
        <f>個人データ入力用!BL62</f>
        <v>0</v>
      </c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</row>
    <row r="44" spans="1:38" ht="16.2">
      <c r="A44" s="536" t="str">
        <f>個人データ入力用!AK63</f>
        <v/>
      </c>
      <c r="B44" s="547">
        <f t="shared" si="1"/>
        <v>2500</v>
      </c>
      <c r="C44" s="547" t="str">
        <f>個人データ入力用!AS63</f>
        <v/>
      </c>
      <c r="D44" s="547"/>
      <c r="E44" s="547"/>
      <c r="F44" s="548">
        <f>個人データ入力用!AM63</f>
        <v>0</v>
      </c>
      <c r="G44" s="547" t="str">
        <f>個人データ入力用!$AO63</f>
        <v/>
      </c>
      <c r="H44" s="547" t="str">
        <f>個人データ入力用!M63</f>
        <v/>
      </c>
      <c r="I44" s="547"/>
      <c r="J44" s="547">
        <f>個人データ入力用!AR63</f>
        <v>1</v>
      </c>
      <c r="K44" s="549" t="str">
        <f>個人データ入力用!AN63</f>
        <v/>
      </c>
      <c r="L44" s="547"/>
      <c r="M44" s="547"/>
      <c r="N44" s="548">
        <v>3</v>
      </c>
      <c r="O44" s="547"/>
      <c r="P44" s="548" t="str">
        <f>個人データ入力用!BG63</f>
        <v/>
      </c>
      <c r="Q44" s="550">
        <f>個人データ入力用!BH63</f>
        <v>0</v>
      </c>
      <c r="R44" s="547"/>
      <c r="S44" s="547"/>
      <c r="T44" s="548" t="str">
        <f>個人データ入力用!BI63</f>
        <v/>
      </c>
      <c r="U44" s="548">
        <f>個人データ入力用!BJ63</f>
        <v>0</v>
      </c>
      <c r="V44" s="547"/>
      <c r="W44" s="547"/>
      <c r="X44" s="548" t="str">
        <f>個人データ入力用!BK63</f>
        <v/>
      </c>
      <c r="Y44" s="548">
        <f>個人データ入力用!BL63</f>
        <v>0</v>
      </c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</row>
    <row r="45" spans="1:38" ht="16.2">
      <c r="A45" s="536" t="str">
        <f>個人データ入力用!AK64</f>
        <v/>
      </c>
      <c r="B45" s="547">
        <f t="shared" si="1"/>
        <v>2500</v>
      </c>
      <c r="C45" s="547" t="str">
        <f>個人データ入力用!AS64</f>
        <v/>
      </c>
      <c r="D45" s="547"/>
      <c r="E45" s="547"/>
      <c r="F45" s="548">
        <f>個人データ入力用!AM64</f>
        <v>0</v>
      </c>
      <c r="G45" s="547" t="str">
        <f>個人データ入力用!$AO64</f>
        <v/>
      </c>
      <c r="H45" s="547" t="str">
        <f>個人データ入力用!M64</f>
        <v/>
      </c>
      <c r="I45" s="547"/>
      <c r="J45" s="547">
        <f>個人データ入力用!AR64</f>
        <v>1</v>
      </c>
      <c r="K45" s="549" t="str">
        <f>個人データ入力用!AN64</f>
        <v/>
      </c>
      <c r="L45" s="547"/>
      <c r="M45" s="547"/>
      <c r="N45" s="548">
        <v>3</v>
      </c>
      <c r="O45" s="547"/>
      <c r="P45" s="548" t="str">
        <f>個人データ入力用!BG64</f>
        <v/>
      </c>
      <c r="Q45" s="550">
        <f>個人データ入力用!BH64</f>
        <v>0</v>
      </c>
      <c r="R45" s="547"/>
      <c r="S45" s="547"/>
      <c r="T45" s="548" t="str">
        <f>個人データ入力用!BI64</f>
        <v/>
      </c>
      <c r="U45" s="548">
        <f>個人データ入力用!BJ64</f>
        <v>0</v>
      </c>
      <c r="V45" s="547"/>
      <c r="W45" s="547"/>
      <c r="X45" s="548" t="str">
        <f>個人データ入力用!BK64</f>
        <v/>
      </c>
      <c r="Y45" s="548">
        <f>個人データ入力用!BL64</f>
        <v>0</v>
      </c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</row>
    <row r="46" spans="1:38" ht="16.2">
      <c r="A46" s="536" t="str">
        <f>個人データ入力用!AK65</f>
        <v/>
      </c>
      <c r="B46" s="547">
        <f t="shared" si="1"/>
        <v>2500</v>
      </c>
      <c r="C46" s="547" t="str">
        <f>個人データ入力用!AS65</f>
        <v/>
      </c>
      <c r="D46" s="547"/>
      <c r="E46" s="547"/>
      <c r="F46" s="548">
        <f>個人データ入力用!AM65</f>
        <v>0</v>
      </c>
      <c r="G46" s="547" t="str">
        <f>個人データ入力用!$AO65</f>
        <v/>
      </c>
      <c r="H46" s="547" t="str">
        <f>個人データ入力用!M65</f>
        <v/>
      </c>
      <c r="I46" s="547"/>
      <c r="J46" s="547">
        <f>個人データ入力用!AR65</f>
        <v>1</v>
      </c>
      <c r="K46" s="549" t="str">
        <f>個人データ入力用!AN65</f>
        <v/>
      </c>
      <c r="L46" s="547"/>
      <c r="M46" s="547"/>
      <c r="N46" s="548">
        <v>3</v>
      </c>
      <c r="O46" s="547"/>
      <c r="P46" s="548" t="str">
        <f>個人データ入力用!BG65</f>
        <v/>
      </c>
      <c r="Q46" s="550">
        <f>個人データ入力用!BH65</f>
        <v>0</v>
      </c>
      <c r="R46" s="547"/>
      <c r="S46" s="547"/>
      <c r="T46" s="548" t="str">
        <f>個人データ入力用!BI65</f>
        <v/>
      </c>
      <c r="U46" s="548">
        <f>個人データ入力用!BJ65</f>
        <v>0</v>
      </c>
      <c r="V46" s="547"/>
      <c r="W46" s="547"/>
      <c r="X46" s="548" t="str">
        <f>個人データ入力用!BK65</f>
        <v/>
      </c>
      <c r="Y46" s="548">
        <f>個人データ入力用!BL65</f>
        <v>0</v>
      </c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</row>
    <row r="47" spans="1:38" ht="16.2">
      <c r="A47" s="536" t="str">
        <f>個人データ入力用!AK66</f>
        <v/>
      </c>
      <c r="B47" s="547">
        <f t="shared" si="1"/>
        <v>2500</v>
      </c>
      <c r="C47" s="547" t="str">
        <f>個人データ入力用!AS66</f>
        <v/>
      </c>
      <c r="D47" s="547"/>
      <c r="E47" s="547"/>
      <c r="F47" s="548">
        <f>個人データ入力用!AM66</f>
        <v>0</v>
      </c>
      <c r="G47" s="547" t="str">
        <f>個人データ入力用!$AO66</f>
        <v/>
      </c>
      <c r="H47" s="547" t="str">
        <f>個人データ入力用!M66</f>
        <v/>
      </c>
      <c r="I47" s="547"/>
      <c r="J47" s="547">
        <f>個人データ入力用!AR66</f>
        <v>1</v>
      </c>
      <c r="K47" s="549" t="str">
        <f>個人データ入力用!AN66</f>
        <v/>
      </c>
      <c r="L47" s="547"/>
      <c r="M47" s="547"/>
      <c r="N47" s="548">
        <v>3</v>
      </c>
      <c r="O47" s="547"/>
      <c r="P47" s="548" t="str">
        <f>個人データ入力用!BG66</f>
        <v/>
      </c>
      <c r="Q47" s="550">
        <f>個人データ入力用!BH66</f>
        <v>0</v>
      </c>
      <c r="R47" s="547"/>
      <c r="S47" s="547"/>
      <c r="T47" s="548" t="str">
        <f>個人データ入力用!BI66</f>
        <v/>
      </c>
      <c r="U47" s="548">
        <f>個人データ入力用!BJ66</f>
        <v>0</v>
      </c>
      <c r="V47" s="547"/>
      <c r="W47" s="547"/>
      <c r="X47" s="548" t="str">
        <f>個人データ入力用!BK66</f>
        <v/>
      </c>
      <c r="Y47" s="548">
        <f>個人データ入力用!BL66</f>
        <v>0</v>
      </c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</row>
    <row r="48" spans="1:38" ht="16.2">
      <c r="A48" s="536" t="str">
        <f>個人データ入力用!AK67</f>
        <v/>
      </c>
      <c r="B48" s="547">
        <f t="shared" si="1"/>
        <v>2500</v>
      </c>
      <c r="C48" s="547" t="str">
        <f>個人データ入力用!AS67</f>
        <v/>
      </c>
      <c r="D48" s="547"/>
      <c r="E48" s="547"/>
      <c r="F48" s="548">
        <f>個人データ入力用!AM67</f>
        <v>0</v>
      </c>
      <c r="G48" s="547" t="str">
        <f>個人データ入力用!$AO67</f>
        <v/>
      </c>
      <c r="H48" s="547" t="str">
        <f>個人データ入力用!M67</f>
        <v/>
      </c>
      <c r="I48" s="547"/>
      <c r="J48" s="547">
        <f>個人データ入力用!AR67</f>
        <v>1</v>
      </c>
      <c r="K48" s="549" t="str">
        <f>個人データ入力用!AN67</f>
        <v/>
      </c>
      <c r="L48" s="547"/>
      <c r="M48" s="547"/>
      <c r="N48" s="548">
        <v>3</v>
      </c>
      <c r="O48" s="547"/>
      <c r="P48" s="548" t="str">
        <f>個人データ入力用!BG67</f>
        <v/>
      </c>
      <c r="Q48" s="550">
        <f>個人データ入力用!BH67</f>
        <v>0</v>
      </c>
      <c r="R48" s="547"/>
      <c r="S48" s="547"/>
      <c r="T48" s="548" t="str">
        <f>個人データ入力用!BI67</f>
        <v/>
      </c>
      <c r="U48" s="548">
        <f>個人データ入力用!BJ67</f>
        <v>0</v>
      </c>
      <c r="V48" s="547"/>
      <c r="W48" s="547"/>
      <c r="X48" s="548" t="str">
        <f>個人データ入力用!BK67</f>
        <v/>
      </c>
      <c r="Y48" s="548">
        <f>個人データ入力用!BL67</f>
        <v>0</v>
      </c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</row>
    <row r="49" spans="1:37" ht="16.2">
      <c r="A49" s="536" t="str">
        <f>個人データ入力用!AK68</f>
        <v/>
      </c>
      <c r="B49" s="547">
        <f t="shared" si="1"/>
        <v>2500</v>
      </c>
      <c r="C49" s="547" t="str">
        <f>個人データ入力用!AS68</f>
        <v/>
      </c>
      <c r="D49" s="547"/>
      <c r="E49" s="547"/>
      <c r="F49" s="548">
        <f>個人データ入力用!AM68</f>
        <v>0</v>
      </c>
      <c r="G49" s="547" t="str">
        <f>個人データ入力用!$AO68</f>
        <v/>
      </c>
      <c r="H49" s="547" t="str">
        <f>個人データ入力用!M68</f>
        <v/>
      </c>
      <c r="I49" s="547"/>
      <c r="J49" s="547">
        <f>個人データ入力用!AR68</f>
        <v>1</v>
      </c>
      <c r="K49" s="549" t="str">
        <f>個人データ入力用!AN68</f>
        <v/>
      </c>
      <c r="L49" s="547"/>
      <c r="M49" s="547"/>
      <c r="N49" s="548">
        <v>3</v>
      </c>
      <c r="O49" s="547"/>
      <c r="P49" s="548" t="str">
        <f>個人データ入力用!BG68</f>
        <v/>
      </c>
      <c r="Q49" s="550">
        <f>個人データ入力用!BH68</f>
        <v>0</v>
      </c>
      <c r="R49" s="547"/>
      <c r="S49" s="547"/>
      <c r="T49" s="548" t="str">
        <f>個人データ入力用!BI68</f>
        <v/>
      </c>
      <c r="U49" s="548">
        <f>個人データ入力用!BJ68</f>
        <v>0</v>
      </c>
      <c r="V49" s="547"/>
      <c r="W49" s="547"/>
      <c r="X49" s="548" t="str">
        <f>個人データ入力用!BK68</f>
        <v/>
      </c>
      <c r="Y49" s="548">
        <f>個人データ入力用!BL68</f>
        <v>0</v>
      </c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</row>
    <row r="50" spans="1:37" ht="16.2">
      <c r="A50" s="536" t="str">
        <f>個人データ入力用!AK69</f>
        <v/>
      </c>
      <c r="B50" s="547">
        <f t="shared" si="1"/>
        <v>2500</v>
      </c>
      <c r="C50" s="547" t="str">
        <f>個人データ入力用!AS69</f>
        <v/>
      </c>
      <c r="D50" s="547"/>
      <c r="E50" s="547"/>
      <c r="F50" s="548">
        <f>個人データ入力用!AM69</f>
        <v>0</v>
      </c>
      <c r="G50" s="547" t="str">
        <f>個人データ入力用!$AO69</f>
        <v/>
      </c>
      <c r="H50" s="547" t="str">
        <f>個人データ入力用!M69</f>
        <v/>
      </c>
      <c r="I50" s="547"/>
      <c r="J50" s="547">
        <f>個人データ入力用!AR69</f>
        <v>1</v>
      </c>
      <c r="K50" s="549" t="str">
        <f>個人データ入力用!AN69</f>
        <v/>
      </c>
      <c r="L50" s="547"/>
      <c r="M50" s="547"/>
      <c r="N50" s="548">
        <v>3</v>
      </c>
      <c r="O50" s="547"/>
      <c r="P50" s="548" t="str">
        <f>個人データ入力用!BG69</f>
        <v/>
      </c>
      <c r="Q50" s="550">
        <f>個人データ入力用!BH69</f>
        <v>0</v>
      </c>
      <c r="R50" s="547"/>
      <c r="S50" s="547"/>
      <c r="T50" s="548" t="str">
        <f>個人データ入力用!BI69</f>
        <v/>
      </c>
      <c r="U50" s="548">
        <f>個人データ入力用!BJ69</f>
        <v>0</v>
      </c>
      <c r="V50" s="547"/>
      <c r="W50" s="547"/>
      <c r="X50" s="548" t="str">
        <f>個人データ入力用!BK69</f>
        <v/>
      </c>
      <c r="Y50" s="548">
        <f>個人データ入力用!BL69</f>
        <v>0</v>
      </c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</row>
    <row r="51" spans="1:37" ht="16.2">
      <c r="A51" s="536" t="str">
        <f>個人データ入力用!AK70</f>
        <v/>
      </c>
      <c r="B51" s="547">
        <f t="shared" si="1"/>
        <v>2500</v>
      </c>
      <c r="C51" s="547" t="str">
        <f>個人データ入力用!AS70</f>
        <v/>
      </c>
      <c r="D51" s="547"/>
      <c r="E51" s="547"/>
      <c r="F51" s="548">
        <f>個人データ入力用!AM70</f>
        <v>0</v>
      </c>
      <c r="G51" s="547" t="str">
        <f>個人データ入力用!$AO70</f>
        <v/>
      </c>
      <c r="H51" s="547" t="str">
        <f>個人データ入力用!M70</f>
        <v/>
      </c>
      <c r="I51" s="547"/>
      <c r="J51" s="547">
        <f>個人データ入力用!AR70</f>
        <v>1</v>
      </c>
      <c r="K51" s="549" t="str">
        <f>個人データ入力用!AN70</f>
        <v/>
      </c>
      <c r="L51" s="547"/>
      <c r="M51" s="547"/>
      <c r="N51" s="548">
        <v>3</v>
      </c>
      <c r="O51" s="547"/>
      <c r="P51" s="548" t="str">
        <f>個人データ入力用!BG70</f>
        <v/>
      </c>
      <c r="Q51" s="550">
        <f>個人データ入力用!BH70</f>
        <v>0</v>
      </c>
      <c r="R51" s="547"/>
      <c r="S51" s="547"/>
      <c r="T51" s="548" t="str">
        <f>個人データ入力用!BI70</f>
        <v/>
      </c>
      <c r="U51" s="548">
        <f>個人データ入力用!BJ70</f>
        <v>0</v>
      </c>
      <c r="V51" s="547"/>
      <c r="W51" s="547"/>
      <c r="X51" s="548" t="str">
        <f>個人データ入力用!BK70</f>
        <v/>
      </c>
      <c r="Y51" s="548">
        <f>個人データ入力用!BL70</f>
        <v>0</v>
      </c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</row>
    <row r="52" spans="1:37" ht="16.2">
      <c r="A52" s="536" t="str">
        <f>個人データ入力用!AK71</f>
        <v/>
      </c>
      <c r="B52" s="547">
        <f t="shared" si="1"/>
        <v>2500</v>
      </c>
      <c r="C52" s="547" t="str">
        <f>個人データ入力用!AS71</f>
        <v/>
      </c>
      <c r="D52" s="547"/>
      <c r="E52" s="547"/>
      <c r="F52" s="548">
        <f>個人データ入力用!AM71</f>
        <v>0</v>
      </c>
      <c r="G52" s="547" t="str">
        <f>個人データ入力用!$AO71</f>
        <v/>
      </c>
      <c r="H52" s="547" t="str">
        <f>個人データ入力用!M71</f>
        <v/>
      </c>
      <c r="I52" s="547"/>
      <c r="J52" s="547">
        <f>個人データ入力用!AR71</f>
        <v>1</v>
      </c>
      <c r="K52" s="549" t="str">
        <f>個人データ入力用!AN71</f>
        <v/>
      </c>
      <c r="L52" s="547"/>
      <c r="M52" s="547"/>
      <c r="N52" s="548">
        <v>3</v>
      </c>
      <c r="O52" s="547"/>
      <c r="P52" s="548" t="str">
        <f>個人データ入力用!BG71</f>
        <v/>
      </c>
      <c r="Q52" s="550">
        <f>個人データ入力用!BH71</f>
        <v>0</v>
      </c>
      <c r="R52" s="547"/>
      <c r="S52" s="547"/>
      <c r="T52" s="548" t="str">
        <f>個人データ入力用!BI71</f>
        <v/>
      </c>
      <c r="U52" s="548">
        <f>個人データ入力用!BJ71</f>
        <v>0</v>
      </c>
      <c r="V52" s="547"/>
      <c r="W52" s="547"/>
      <c r="X52" s="548" t="str">
        <f>個人データ入力用!BK71</f>
        <v/>
      </c>
      <c r="Y52" s="548">
        <f>個人データ入力用!BL71</f>
        <v>0</v>
      </c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</row>
    <row r="53" spans="1:37" ht="16.2">
      <c r="A53" s="536" t="str">
        <f>個人データ入力用!AK72</f>
        <v/>
      </c>
      <c r="B53" s="547">
        <f t="shared" si="1"/>
        <v>2500</v>
      </c>
      <c r="C53" s="547" t="str">
        <f>個人データ入力用!AS72</f>
        <v/>
      </c>
      <c r="D53" s="547"/>
      <c r="E53" s="547"/>
      <c r="F53" s="548">
        <f>個人データ入力用!AM72</f>
        <v>0</v>
      </c>
      <c r="G53" s="547" t="str">
        <f>個人データ入力用!$AO72</f>
        <v/>
      </c>
      <c r="H53" s="547" t="str">
        <f>個人データ入力用!M72</f>
        <v/>
      </c>
      <c r="I53" s="547"/>
      <c r="J53" s="547">
        <f>個人データ入力用!AR72</f>
        <v>1</v>
      </c>
      <c r="K53" s="549" t="str">
        <f>個人データ入力用!AN72</f>
        <v/>
      </c>
      <c r="L53" s="547"/>
      <c r="M53" s="547"/>
      <c r="N53" s="548">
        <v>3</v>
      </c>
      <c r="O53" s="547"/>
      <c r="P53" s="548" t="str">
        <f>個人データ入力用!BG72</f>
        <v/>
      </c>
      <c r="Q53" s="550">
        <f>個人データ入力用!BH72</f>
        <v>0</v>
      </c>
      <c r="R53" s="547"/>
      <c r="S53" s="547"/>
      <c r="T53" s="548" t="str">
        <f>個人データ入力用!BI72</f>
        <v/>
      </c>
      <c r="U53" s="548">
        <f>個人データ入力用!BJ72</f>
        <v>0</v>
      </c>
      <c r="V53" s="547"/>
      <c r="W53" s="547"/>
      <c r="X53" s="548" t="str">
        <f>個人データ入力用!BK72</f>
        <v/>
      </c>
      <c r="Y53" s="548">
        <f>個人データ入力用!BL72</f>
        <v>0</v>
      </c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</row>
    <row r="54" spans="1:37" ht="16.2">
      <c r="A54" s="536" t="str">
        <f>個人データ入力用!AK73</f>
        <v/>
      </c>
      <c r="B54" s="547">
        <f t="shared" si="1"/>
        <v>2500</v>
      </c>
      <c r="C54" s="547" t="str">
        <f>個人データ入力用!AS73</f>
        <v/>
      </c>
      <c r="D54" s="547"/>
      <c r="E54" s="547"/>
      <c r="F54" s="548">
        <f>個人データ入力用!AM73</f>
        <v>0</v>
      </c>
      <c r="G54" s="547" t="str">
        <f>個人データ入力用!$AO73</f>
        <v/>
      </c>
      <c r="H54" s="547" t="str">
        <f>個人データ入力用!M73</f>
        <v/>
      </c>
      <c r="I54" s="547"/>
      <c r="J54" s="547">
        <f>個人データ入力用!AR73</f>
        <v>1</v>
      </c>
      <c r="K54" s="549" t="str">
        <f>個人データ入力用!AN73</f>
        <v/>
      </c>
      <c r="L54" s="547"/>
      <c r="M54" s="547"/>
      <c r="N54" s="548">
        <v>3</v>
      </c>
      <c r="O54" s="547"/>
      <c r="P54" s="548" t="str">
        <f>個人データ入力用!BG73</f>
        <v/>
      </c>
      <c r="Q54" s="550">
        <f>個人データ入力用!BH73</f>
        <v>0</v>
      </c>
      <c r="R54" s="547"/>
      <c r="S54" s="547"/>
      <c r="T54" s="548" t="str">
        <f>個人データ入力用!BI73</f>
        <v/>
      </c>
      <c r="U54" s="548">
        <f>個人データ入力用!BJ73</f>
        <v>0</v>
      </c>
      <c r="V54" s="547"/>
      <c r="W54" s="547"/>
      <c r="X54" s="548" t="str">
        <f>個人データ入力用!BK73</f>
        <v/>
      </c>
      <c r="Y54" s="548">
        <f>個人データ入力用!BL73</f>
        <v>0</v>
      </c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</row>
    <row r="55" spans="1:37" ht="16.2">
      <c r="A55" s="536" t="str">
        <f>個人データ入力用!AK74</f>
        <v/>
      </c>
      <c r="B55" s="547">
        <f t="shared" si="1"/>
        <v>2500</v>
      </c>
      <c r="C55" s="547" t="str">
        <f>個人データ入力用!AS74</f>
        <v/>
      </c>
      <c r="D55" s="547"/>
      <c r="E55" s="547"/>
      <c r="F55" s="548">
        <f>個人データ入力用!AM74</f>
        <v>0</v>
      </c>
      <c r="G55" s="547" t="str">
        <f>個人データ入力用!$AO74</f>
        <v/>
      </c>
      <c r="H55" s="547" t="str">
        <f>個人データ入力用!M74</f>
        <v/>
      </c>
      <c r="I55" s="547"/>
      <c r="J55" s="547">
        <f>個人データ入力用!AR74</f>
        <v>1</v>
      </c>
      <c r="K55" s="549" t="str">
        <f>個人データ入力用!AN74</f>
        <v/>
      </c>
      <c r="L55" s="547"/>
      <c r="M55" s="547"/>
      <c r="N55" s="548">
        <v>3</v>
      </c>
      <c r="O55" s="547"/>
      <c r="P55" s="548" t="str">
        <f>個人データ入力用!BG74</f>
        <v/>
      </c>
      <c r="Q55" s="550">
        <f>個人データ入力用!BH74</f>
        <v>0</v>
      </c>
      <c r="R55" s="547"/>
      <c r="S55" s="547"/>
      <c r="T55" s="548" t="str">
        <f>個人データ入力用!BI74</f>
        <v/>
      </c>
      <c r="U55" s="548">
        <f>個人データ入力用!BJ74</f>
        <v>0</v>
      </c>
      <c r="V55" s="547"/>
      <c r="W55" s="547"/>
      <c r="X55" s="548" t="str">
        <f>個人データ入力用!BK74</f>
        <v/>
      </c>
      <c r="Y55" s="548">
        <f>個人データ入力用!BL74</f>
        <v>0</v>
      </c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</row>
    <row r="56" spans="1:37" ht="16.2">
      <c r="A56" s="536" t="str">
        <f>個人データ入力用!AK75</f>
        <v/>
      </c>
      <c r="B56" s="547">
        <f t="shared" si="1"/>
        <v>2500</v>
      </c>
      <c r="C56" s="547" t="str">
        <f>個人データ入力用!AS75</f>
        <v/>
      </c>
      <c r="D56" s="547"/>
      <c r="E56" s="547"/>
      <c r="F56" s="548">
        <f>個人データ入力用!AM75</f>
        <v>0</v>
      </c>
      <c r="G56" s="547" t="str">
        <f>個人データ入力用!$AO75</f>
        <v/>
      </c>
      <c r="H56" s="547" t="str">
        <f>個人データ入力用!M75</f>
        <v/>
      </c>
      <c r="I56" s="547"/>
      <c r="J56" s="547">
        <f>個人データ入力用!AR75</f>
        <v>1</v>
      </c>
      <c r="K56" s="549" t="str">
        <f>個人データ入力用!AN75</f>
        <v/>
      </c>
      <c r="L56" s="547"/>
      <c r="M56" s="547"/>
      <c r="N56" s="548">
        <v>3</v>
      </c>
      <c r="O56" s="547"/>
      <c r="P56" s="548" t="str">
        <f>個人データ入力用!BG75</f>
        <v/>
      </c>
      <c r="Q56" s="550">
        <f>個人データ入力用!BH75</f>
        <v>0</v>
      </c>
      <c r="R56" s="547"/>
      <c r="S56" s="547"/>
      <c r="T56" s="548" t="str">
        <f>個人データ入力用!BI75</f>
        <v/>
      </c>
      <c r="U56" s="548">
        <f>個人データ入力用!BJ75</f>
        <v>0</v>
      </c>
      <c r="V56" s="547"/>
      <c r="W56" s="547"/>
      <c r="X56" s="548" t="str">
        <f>個人データ入力用!BK75</f>
        <v/>
      </c>
      <c r="Y56" s="548">
        <f>個人データ入力用!BL75</f>
        <v>0</v>
      </c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</row>
    <row r="57" spans="1:37" ht="16.2">
      <c r="A57" s="536" t="str">
        <f>個人データ入力用!AK76</f>
        <v/>
      </c>
      <c r="B57" s="547">
        <f t="shared" si="1"/>
        <v>2500</v>
      </c>
      <c r="C57" s="547" t="str">
        <f>個人データ入力用!AS76</f>
        <v/>
      </c>
      <c r="D57" s="547"/>
      <c r="E57" s="547"/>
      <c r="F57" s="548">
        <f>個人データ入力用!AM76</f>
        <v>0</v>
      </c>
      <c r="G57" s="547" t="str">
        <f>個人データ入力用!$AO76</f>
        <v/>
      </c>
      <c r="H57" s="547" t="str">
        <f>個人データ入力用!M76</f>
        <v/>
      </c>
      <c r="I57" s="547"/>
      <c r="J57" s="547">
        <f>個人データ入力用!AR76</f>
        <v>1</v>
      </c>
      <c r="K57" s="549" t="str">
        <f>個人データ入力用!AN76</f>
        <v/>
      </c>
      <c r="L57" s="547"/>
      <c r="M57" s="547"/>
      <c r="N57" s="548">
        <v>3</v>
      </c>
      <c r="O57" s="547"/>
      <c r="P57" s="548" t="str">
        <f>個人データ入力用!BG76</f>
        <v/>
      </c>
      <c r="Q57" s="550">
        <f>個人データ入力用!BH76</f>
        <v>0</v>
      </c>
      <c r="R57" s="547"/>
      <c r="S57" s="547"/>
      <c r="T57" s="548" t="str">
        <f>個人データ入力用!BI76</f>
        <v/>
      </c>
      <c r="U57" s="548">
        <f>個人データ入力用!BJ76</f>
        <v>0</v>
      </c>
      <c r="V57" s="547"/>
      <c r="W57" s="547"/>
      <c r="X57" s="548" t="str">
        <f>個人データ入力用!BK76</f>
        <v/>
      </c>
      <c r="Y57" s="548">
        <f>個人データ入力用!BL76</f>
        <v>0</v>
      </c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</row>
    <row r="58" spans="1:37" ht="16.2">
      <c r="A58" s="536" t="str">
        <f>個人データ入力用!AK77</f>
        <v/>
      </c>
      <c r="B58" s="547">
        <f t="shared" si="1"/>
        <v>2500</v>
      </c>
      <c r="C58" s="547" t="str">
        <f>個人データ入力用!AS77</f>
        <v/>
      </c>
      <c r="D58" s="547"/>
      <c r="E58" s="547"/>
      <c r="F58" s="548">
        <f>個人データ入力用!AM77</f>
        <v>0</v>
      </c>
      <c r="G58" s="547" t="str">
        <f>個人データ入力用!$AO77</f>
        <v/>
      </c>
      <c r="H58" s="547" t="str">
        <f>個人データ入力用!M77</f>
        <v/>
      </c>
      <c r="I58" s="547"/>
      <c r="J58" s="547">
        <f>個人データ入力用!AR77</f>
        <v>1</v>
      </c>
      <c r="K58" s="549" t="str">
        <f>個人データ入力用!AN77</f>
        <v/>
      </c>
      <c r="L58" s="547"/>
      <c r="M58" s="547"/>
      <c r="N58" s="548">
        <v>3</v>
      </c>
      <c r="O58" s="547"/>
      <c r="P58" s="548" t="str">
        <f>個人データ入力用!BG77</f>
        <v/>
      </c>
      <c r="Q58" s="550">
        <f>個人データ入力用!BH77</f>
        <v>0</v>
      </c>
      <c r="R58" s="547"/>
      <c r="S58" s="547"/>
      <c r="T58" s="548" t="str">
        <f>個人データ入力用!BI77</f>
        <v/>
      </c>
      <c r="U58" s="548">
        <f>個人データ入力用!BJ77</f>
        <v>0</v>
      </c>
      <c r="V58" s="547"/>
      <c r="W58" s="547"/>
      <c r="X58" s="548" t="str">
        <f>個人データ入力用!BK77</f>
        <v/>
      </c>
      <c r="Y58" s="548">
        <f>個人データ入力用!BL77</f>
        <v>0</v>
      </c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</row>
    <row r="59" spans="1:37" ht="16.2" hidden="1">
      <c r="A59" s="536" t="str">
        <f>個人データ入力用!AK78</f>
        <v/>
      </c>
      <c r="B59" s="547">
        <f>個人データ入力用!H78</f>
        <v>21</v>
      </c>
      <c r="C59" s="547" t="str">
        <f>個人データ入力用!AS78</f>
        <v/>
      </c>
      <c r="D59" s="547"/>
      <c r="E59" s="547"/>
      <c r="F59" s="548">
        <f>個人データ入力用!AM78</f>
        <v>0</v>
      </c>
      <c r="G59" s="547" t="str">
        <f>個人データ入力用!$AO78</f>
        <v/>
      </c>
      <c r="H59" s="547" t="str">
        <f>個人データ入力用!M78</f>
        <v/>
      </c>
      <c r="I59" s="547"/>
      <c r="J59" s="547" t="e">
        <f>個人データ入力用!AR78</f>
        <v>#N/A</v>
      </c>
      <c r="K59" s="549" t="str">
        <f>個人データ入力用!AN78</f>
        <v/>
      </c>
      <c r="L59" s="547"/>
      <c r="M59" s="547"/>
      <c r="N59" s="548">
        <v>3</v>
      </c>
      <c r="O59" s="547"/>
      <c r="P59" s="548" t="str">
        <f>個人データ入力用!BG78</f>
        <v/>
      </c>
      <c r="Q59" s="550">
        <f>個人データ入力用!BH78</f>
        <v>0</v>
      </c>
      <c r="R59" s="547"/>
      <c r="S59" s="547"/>
      <c r="T59" s="548" t="str">
        <f>個人データ入力用!BI78</f>
        <v/>
      </c>
      <c r="U59" s="548">
        <f>個人データ入力用!BJ78</f>
        <v>0</v>
      </c>
      <c r="V59" s="547"/>
      <c r="W59" s="547"/>
      <c r="X59" s="548" t="str">
        <f>個人データ入力用!BK78</f>
        <v/>
      </c>
      <c r="Y59" s="548">
        <f>個人データ入力用!BL78</f>
        <v>0</v>
      </c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</row>
    <row r="60" spans="1:37" ht="16.2" hidden="1">
      <c r="A60" s="536" t="str">
        <f>個人データ入力用!AK79</f>
        <v/>
      </c>
      <c r="B60" s="547">
        <f>個人データ入力用!H79</f>
        <v>22</v>
      </c>
      <c r="C60" s="547" t="str">
        <f>個人データ入力用!AS79</f>
        <v/>
      </c>
      <c r="D60" s="547"/>
      <c r="E60" s="547"/>
      <c r="F60" s="548">
        <f>個人データ入力用!AM79</f>
        <v>0</v>
      </c>
      <c r="G60" s="547" t="str">
        <f>個人データ入力用!$AO79</f>
        <v/>
      </c>
      <c r="H60" s="547" t="str">
        <f>個人データ入力用!M79</f>
        <v/>
      </c>
      <c r="I60" s="547"/>
      <c r="J60" s="547" t="e">
        <f>個人データ入力用!AR79</f>
        <v>#N/A</v>
      </c>
      <c r="K60" s="549" t="str">
        <f>個人データ入力用!AN79</f>
        <v/>
      </c>
      <c r="L60" s="547"/>
      <c r="M60" s="547"/>
      <c r="N60" s="548">
        <v>3</v>
      </c>
      <c r="O60" s="547"/>
      <c r="P60" s="548" t="str">
        <f>個人データ入力用!BG79</f>
        <v/>
      </c>
      <c r="Q60" s="550">
        <f>個人データ入力用!BH79</f>
        <v>0</v>
      </c>
      <c r="R60" s="547"/>
      <c r="S60" s="547"/>
      <c r="T60" s="548" t="str">
        <f>個人データ入力用!BI79</f>
        <v/>
      </c>
      <c r="U60" s="548">
        <f>個人データ入力用!BJ79</f>
        <v>0</v>
      </c>
      <c r="V60" s="547"/>
      <c r="W60" s="547"/>
      <c r="X60" s="548" t="str">
        <f>個人データ入力用!BK79</f>
        <v/>
      </c>
      <c r="Y60" s="548">
        <f>個人データ入力用!BL79</f>
        <v>0</v>
      </c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</row>
    <row r="61" spans="1:37" ht="16.2" hidden="1">
      <c r="A61" s="536" t="str">
        <f>個人データ入力用!AK80</f>
        <v/>
      </c>
      <c r="B61" s="547">
        <f>個人データ入力用!H80</f>
        <v>23</v>
      </c>
      <c r="C61" s="547" t="str">
        <f>個人データ入力用!AS80</f>
        <v/>
      </c>
      <c r="D61" s="547"/>
      <c r="E61" s="547"/>
      <c r="F61" s="548">
        <f>個人データ入力用!AM80</f>
        <v>0</v>
      </c>
      <c r="G61" s="547" t="str">
        <f>個人データ入力用!$AO80</f>
        <v/>
      </c>
      <c r="H61" s="547" t="str">
        <f>個人データ入力用!M80</f>
        <v/>
      </c>
      <c r="I61" s="547"/>
      <c r="J61" s="547" t="e">
        <f>個人データ入力用!AR80</f>
        <v>#N/A</v>
      </c>
      <c r="K61" s="549" t="str">
        <f>個人データ入力用!AN80</f>
        <v/>
      </c>
      <c r="L61" s="547"/>
      <c r="M61" s="547"/>
      <c r="N61" s="548">
        <v>3</v>
      </c>
      <c r="O61" s="547"/>
      <c r="P61" s="548" t="str">
        <f>個人データ入力用!BG80</f>
        <v/>
      </c>
      <c r="Q61" s="550">
        <f>個人データ入力用!BH80</f>
        <v>0</v>
      </c>
      <c r="R61" s="547"/>
      <c r="S61" s="547"/>
      <c r="T61" s="548" t="str">
        <f>個人データ入力用!BI80</f>
        <v/>
      </c>
      <c r="U61" s="548">
        <f>個人データ入力用!BJ80</f>
        <v>0</v>
      </c>
      <c r="V61" s="547"/>
      <c r="W61" s="547"/>
      <c r="X61" s="548" t="str">
        <f>個人データ入力用!BK80</f>
        <v/>
      </c>
      <c r="Y61" s="548">
        <f>個人データ入力用!BL80</f>
        <v>0</v>
      </c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</row>
    <row r="62" spans="1:37" ht="16.2" hidden="1">
      <c r="A62" s="536" t="str">
        <f>個人データ入力用!AK81</f>
        <v/>
      </c>
      <c r="B62" s="547">
        <f>個人データ入力用!H81</f>
        <v>24</v>
      </c>
      <c r="C62" s="547" t="str">
        <f>個人データ入力用!AS81</f>
        <v/>
      </c>
      <c r="D62" s="547"/>
      <c r="E62" s="547"/>
      <c r="F62" s="548">
        <f>個人データ入力用!AM81</f>
        <v>0</v>
      </c>
      <c r="G62" s="547" t="str">
        <f>個人データ入力用!$AO81</f>
        <v/>
      </c>
      <c r="H62" s="547" t="str">
        <f>個人データ入力用!M81</f>
        <v/>
      </c>
      <c r="I62" s="547"/>
      <c r="J62" s="547" t="e">
        <f>個人データ入力用!AR81</f>
        <v>#N/A</v>
      </c>
      <c r="K62" s="549" t="str">
        <f>個人データ入力用!AN81</f>
        <v/>
      </c>
      <c r="L62" s="547"/>
      <c r="M62" s="547"/>
      <c r="N62" s="548">
        <v>3</v>
      </c>
      <c r="O62" s="547"/>
      <c r="P62" s="548" t="str">
        <f>個人データ入力用!BG81</f>
        <v/>
      </c>
      <c r="Q62" s="550">
        <f>個人データ入力用!BH81</f>
        <v>0</v>
      </c>
      <c r="R62" s="547"/>
      <c r="S62" s="547"/>
      <c r="T62" s="548" t="str">
        <f>個人データ入力用!BI81</f>
        <v/>
      </c>
      <c r="U62" s="548">
        <f>個人データ入力用!BJ81</f>
        <v>0</v>
      </c>
      <c r="V62" s="547"/>
      <c r="W62" s="547"/>
      <c r="X62" s="548" t="str">
        <f>個人データ入力用!BK81</f>
        <v/>
      </c>
      <c r="Y62" s="548">
        <f>個人データ入力用!BL81</f>
        <v>0</v>
      </c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1:37" ht="16.2" hidden="1">
      <c r="A63" s="536" t="str">
        <f>個人データ入力用!AK82</f>
        <v/>
      </c>
      <c r="B63" s="547">
        <f>個人データ入力用!H82</f>
        <v>25</v>
      </c>
      <c r="C63" s="547" t="str">
        <f>個人データ入力用!AS82</f>
        <v/>
      </c>
      <c r="D63" s="547"/>
      <c r="E63" s="547"/>
      <c r="F63" s="548">
        <f>個人データ入力用!AM82</f>
        <v>0</v>
      </c>
      <c r="G63" s="547" t="str">
        <f>個人データ入力用!$AO82</f>
        <v/>
      </c>
      <c r="H63" s="547" t="str">
        <f>個人データ入力用!M82</f>
        <v/>
      </c>
      <c r="I63" s="547"/>
      <c r="J63" s="547" t="e">
        <f>個人データ入力用!AR82</f>
        <v>#N/A</v>
      </c>
      <c r="K63" s="549" t="str">
        <f>個人データ入力用!AN82</f>
        <v/>
      </c>
      <c r="L63" s="547"/>
      <c r="M63" s="547"/>
      <c r="N63" s="548">
        <v>3</v>
      </c>
      <c r="O63" s="547"/>
      <c r="P63" s="548" t="str">
        <f>個人データ入力用!BG82</f>
        <v/>
      </c>
      <c r="Q63" s="550">
        <f>個人データ入力用!BH82</f>
        <v>0</v>
      </c>
      <c r="R63" s="547"/>
      <c r="S63" s="547"/>
      <c r="T63" s="548" t="str">
        <f>個人データ入力用!BI82</f>
        <v/>
      </c>
      <c r="U63" s="548">
        <f>個人データ入力用!BJ82</f>
        <v>0</v>
      </c>
      <c r="V63" s="547"/>
      <c r="W63" s="547"/>
      <c r="X63" s="548" t="str">
        <f>個人データ入力用!BK82</f>
        <v/>
      </c>
      <c r="Y63" s="548">
        <f>個人データ入力用!BL82</f>
        <v>0</v>
      </c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</row>
    <row r="64" spans="1:37" ht="16.2" hidden="1">
      <c r="A64" s="536" t="str">
        <f>個人データ入力用!AK83</f>
        <v/>
      </c>
      <c r="B64" s="547">
        <f>個人データ入力用!H83</f>
        <v>26</v>
      </c>
      <c r="C64" s="547" t="str">
        <f>個人データ入力用!AS83</f>
        <v/>
      </c>
      <c r="D64" s="547"/>
      <c r="E64" s="547"/>
      <c r="F64" s="548">
        <f>個人データ入力用!AM83</f>
        <v>0</v>
      </c>
      <c r="G64" s="547" t="str">
        <f>個人データ入力用!$AO83</f>
        <v/>
      </c>
      <c r="H64" s="547" t="str">
        <f>個人データ入力用!M83</f>
        <v/>
      </c>
      <c r="I64" s="547"/>
      <c r="J64" s="547" t="e">
        <f>個人データ入力用!AR83</f>
        <v>#N/A</v>
      </c>
      <c r="K64" s="549" t="str">
        <f>個人データ入力用!AN83</f>
        <v/>
      </c>
      <c r="L64" s="547"/>
      <c r="M64" s="547"/>
      <c r="N64" s="548">
        <v>3</v>
      </c>
      <c r="O64" s="547"/>
      <c r="P64" s="548" t="str">
        <f>個人データ入力用!BG83</f>
        <v/>
      </c>
      <c r="Q64" s="550">
        <f>個人データ入力用!BH83</f>
        <v>0</v>
      </c>
      <c r="R64" s="547"/>
      <c r="S64" s="547"/>
      <c r="T64" s="548" t="str">
        <f>個人データ入力用!BI83</f>
        <v/>
      </c>
      <c r="U64" s="548">
        <f>個人データ入力用!BJ83</f>
        <v>0</v>
      </c>
      <c r="V64" s="547"/>
      <c r="W64" s="547"/>
      <c r="X64" s="548" t="str">
        <f>個人データ入力用!BK83</f>
        <v/>
      </c>
      <c r="Y64" s="548">
        <f>個人データ入力用!BL83</f>
        <v>0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</row>
    <row r="65" spans="1:38" ht="16.2" hidden="1">
      <c r="A65" s="536" t="str">
        <f>個人データ入力用!AK84</f>
        <v/>
      </c>
      <c r="B65" s="547">
        <f>個人データ入力用!H84</f>
        <v>27</v>
      </c>
      <c r="C65" s="547" t="str">
        <f>個人データ入力用!AS84</f>
        <v/>
      </c>
      <c r="D65" s="547"/>
      <c r="E65" s="547"/>
      <c r="F65" s="548">
        <f>個人データ入力用!AM84</f>
        <v>0</v>
      </c>
      <c r="G65" s="547" t="str">
        <f>個人データ入力用!$AO84</f>
        <v/>
      </c>
      <c r="H65" s="547" t="str">
        <f>個人データ入力用!M84</f>
        <v/>
      </c>
      <c r="I65" s="547"/>
      <c r="J65" s="547" t="e">
        <f>個人データ入力用!AR84</f>
        <v>#N/A</v>
      </c>
      <c r="K65" s="549" t="str">
        <f>個人データ入力用!AN84</f>
        <v/>
      </c>
      <c r="L65" s="547"/>
      <c r="M65" s="547"/>
      <c r="N65" s="548">
        <v>3</v>
      </c>
      <c r="O65" s="547"/>
      <c r="P65" s="548" t="str">
        <f>個人データ入力用!BG84</f>
        <v/>
      </c>
      <c r="Q65" s="550">
        <f>個人データ入力用!BH84</f>
        <v>0</v>
      </c>
      <c r="R65" s="547"/>
      <c r="S65" s="547"/>
      <c r="T65" s="548" t="str">
        <f>個人データ入力用!BI84</f>
        <v/>
      </c>
      <c r="U65" s="548">
        <f>個人データ入力用!BJ84</f>
        <v>0</v>
      </c>
      <c r="V65" s="547"/>
      <c r="W65" s="547"/>
      <c r="X65" s="548" t="str">
        <f>個人データ入力用!BK84</f>
        <v/>
      </c>
      <c r="Y65" s="548">
        <f>個人データ入力用!BL84</f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</row>
    <row r="66" spans="1:38" ht="16.2" hidden="1">
      <c r="A66" s="536" t="str">
        <f>個人データ入力用!AK85</f>
        <v/>
      </c>
      <c r="B66" s="547">
        <f>個人データ入力用!H85</f>
        <v>28</v>
      </c>
      <c r="C66" s="547" t="str">
        <f>個人データ入力用!AS85</f>
        <v/>
      </c>
      <c r="D66" s="547"/>
      <c r="E66" s="547"/>
      <c r="F66" s="548">
        <f>個人データ入力用!AM85</f>
        <v>0</v>
      </c>
      <c r="G66" s="547" t="str">
        <f>個人データ入力用!$AO85</f>
        <v/>
      </c>
      <c r="H66" s="547" t="str">
        <f>個人データ入力用!M85</f>
        <v/>
      </c>
      <c r="I66" s="547"/>
      <c r="J66" s="547" t="e">
        <f>個人データ入力用!AR85</f>
        <v>#N/A</v>
      </c>
      <c r="K66" s="549" t="str">
        <f>個人データ入力用!AN85</f>
        <v/>
      </c>
      <c r="L66" s="547"/>
      <c r="M66" s="547"/>
      <c r="N66" s="548">
        <v>3</v>
      </c>
      <c r="O66" s="547"/>
      <c r="P66" s="548" t="str">
        <f>個人データ入力用!BG85</f>
        <v/>
      </c>
      <c r="Q66" s="550">
        <f>個人データ入力用!BH85</f>
        <v>0</v>
      </c>
      <c r="R66" s="547"/>
      <c r="S66" s="547"/>
      <c r="T66" s="548" t="str">
        <f>個人データ入力用!BI85</f>
        <v/>
      </c>
      <c r="U66" s="548">
        <f>個人データ入力用!BJ85</f>
        <v>0</v>
      </c>
      <c r="V66" s="547"/>
      <c r="W66" s="547"/>
      <c r="X66" s="548" t="str">
        <f>個人データ入力用!BK85</f>
        <v/>
      </c>
      <c r="Y66" s="548">
        <f>個人データ入力用!BL85</f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</row>
    <row r="67" spans="1:38" ht="16.2" hidden="1">
      <c r="A67" s="536" t="str">
        <f>個人データ入力用!AK86</f>
        <v/>
      </c>
      <c r="B67" s="547">
        <f>個人データ入力用!H86</f>
        <v>29</v>
      </c>
      <c r="C67" s="547" t="str">
        <f>個人データ入力用!AS86</f>
        <v/>
      </c>
      <c r="D67" s="547"/>
      <c r="E67" s="547"/>
      <c r="F67" s="548">
        <f>個人データ入力用!AM86</f>
        <v>0</v>
      </c>
      <c r="G67" s="547" t="str">
        <f>個人データ入力用!$AO86</f>
        <v/>
      </c>
      <c r="H67" s="547" t="str">
        <f>個人データ入力用!M86</f>
        <v/>
      </c>
      <c r="I67" s="547"/>
      <c r="J67" s="547" t="e">
        <f>個人データ入力用!AR86</f>
        <v>#N/A</v>
      </c>
      <c r="K67" s="549" t="str">
        <f>個人データ入力用!AN86</f>
        <v/>
      </c>
      <c r="L67" s="547"/>
      <c r="M67" s="547"/>
      <c r="N67" s="548">
        <v>3</v>
      </c>
      <c r="O67" s="547"/>
      <c r="P67" s="548" t="str">
        <f>個人データ入力用!BG86</f>
        <v/>
      </c>
      <c r="Q67" s="550">
        <f>個人データ入力用!BH86</f>
        <v>0</v>
      </c>
      <c r="R67" s="547"/>
      <c r="S67" s="547"/>
      <c r="T67" s="548" t="str">
        <f>個人データ入力用!BI86</f>
        <v/>
      </c>
      <c r="U67" s="548">
        <f>個人データ入力用!BJ86</f>
        <v>0</v>
      </c>
      <c r="V67" s="547"/>
      <c r="W67" s="547"/>
      <c r="X67" s="548" t="str">
        <f>個人データ入力用!BK86</f>
        <v/>
      </c>
      <c r="Y67" s="548">
        <f>個人データ入力用!BL86</f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</row>
    <row r="68" spans="1:38" ht="16.2" hidden="1">
      <c r="A68" s="536" t="str">
        <f>個人データ入力用!AK87</f>
        <v/>
      </c>
      <c r="B68" s="547">
        <f>個人データ入力用!H87</f>
        <v>30</v>
      </c>
      <c r="C68" s="547" t="str">
        <f>個人データ入力用!AS87</f>
        <v/>
      </c>
      <c r="D68" s="547"/>
      <c r="E68" s="547"/>
      <c r="F68" s="548">
        <f>個人データ入力用!AM87</f>
        <v>0</v>
      </c>
      <c r="G68" s="547" t="str">
        <f>個人データ入力用!$AO87</f>
        <v/>
      </c>
      <c r="H68" s="547" t="str">
        <f>個人データ入力用!M87</f>
        <v/>
      </c>
      <c r="I68" s="547"/>
      <c r="J68" s="547" t="e">
        <f>個人データ入力用!AR87</f>
        <v>#N/A</v>
      </c>
      <c r="K68" s="549" t="str">
        <f>個人データ入力用!AN87</f>
        <v/>
      </c>
      <c r="L68" s="547"/>
      <c r="M68" s="547"/>
      <c r="N68" s="548">
        <v>3</v>
      </c>
      <c r="O68" s="547"/>
      <c r="P68" s="548" t="str">
        <f>個人データ入力用!BG87</f>
        <v/>
      </c>
      <c r="Q68" s="550">
        <f>個人データ入力用!BH87</f>
        <v>0</v>
      </c>
      <c r="R68" s="547"/>
      <c r="S68" s="547"/>
      <c r="T68" s="548" t="str">
        <f>個人データ入力用!BI87</f>
        <v/>
      </c>
      <c r="U68" s="548">
        <f>個人データ入力用!BJ87</f>
        <v>0</v>
      </c>
      <c r="V68" s="547"/>
      <c r="W68" s="547"/>
      <c r="X68" s="548" t="str">
        <f>個人データ入力用!BK87</f>
        <v/>
      </c>
      <c r="Y68" s="548">
        <f>個人データ入力用!BL87</f>
        <v>0</v>
      </c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</row>
    <row r="69" spans="1:38">
      <c r="Y69" s="558"/>
    </row>
    <row r="70" spans="1:38" ht="15" thickBot="1">
      <c r="Y70" s="558"/>
    </row>
    <row r="71" spans="1:38" ht="30.75" customHeight="1" thickBot="1">
      <c r="E71" s="1317"/>
      <c r="F71" s="1317"/>
      <c r="G71" s="1317"/>
      <c r="H71" s="1324" t="s">
        <v>389</v>
      </c>
      <c r="I71" s="1325"/>
      <c r="J71" s="1327" t="s">
        <v>8672</v>
      </c>
      <c r="K71" s="1327"/>
      <c r="L71" s="1328"/>
      <c r="Y71" s="969" t="str">
        <f>個人データ入力用!D3</f>
        <v>一般・大学生版</v>
      </c>
    </row>
    <row r="72" spans="1:38" ht="19.2">
      <c r="A72" s="1318" t="s">
        <v>8746</v>
      </c>
      <c r="B72" s="1319"/>
      <c r="C72" s="1319"/>
      <c r="D72" s="363"/>
    </row>
    <row r="73" spans="1:38" ht="16.2">
      <c r="A73" s="536"/>
      <c r="B73" s="539" t="s">
        <v>47</v>
      </c>
      <c r="C73" s="539" t="s">
        <v>48</v>
      </c>
      <c r="D73" s="539" t="s">
        <v>49</v>
      </c>
      <c r="E73" s="539" t="s">
        <v>50</v>
      </c>
      <c r="F73" s="540" t="s">
        <v>51</v>
      </c>
      <c r="G73" s="539" t="s">
        <v>52</v>
      </c>
      <c r="H73" s="539" t="s">
        <v>53</v>
      </c>
      <c r="I73" s="539" t="s">
        <v>54</v>
      </c>
      <c r="J73" s="539" t="s">
        <v>55</v>
      </c>
      <c r="K73" s="541" t="s">
        <v>56</v>
      </c>
      <c r="L73" s="539" t="s">
        <v>57</v>
      </c>
      <c r="M73" s="539" t="s">
        <v>58</v>
      </c>
      <c r="N73" s="540" t="s">
        <v>59</v>
      </c>
      <c r="O73" s="539" t="s">
        <v>60</v>
      </c>
      <c r="P73" s="540" t="s">
        <v>61</v>
      </c>
      <c r="Q73" s="540" t="s">
        <v>62</v>
      </c>
      <c r="R73" s="539" t="s">
        <v>63</v>
      </c>
      <c r="S73" s="539" t="s">
        <v>64</v>
      </c>
      <c r="T73" s="540" t="s">
        <v>65</v>
      </c>
      <c r="U73" s="540" t="s">
        <v>66</v>
      </c>
      <c r="V73" s="539" t="s">
        <v>67</v>
      </c>
      <c r="W73" s="539" t="s">
        <v>68</v>
      </c>
      <c r="X73" s="540" t="s">
        <v>69</v>
      </c>
      <c r="Y73" s="540" t="s">
        <v>70</v>
      </c>
      <c r="Z73" s="56" t="s">
        <v>71</v>
      </c>
      <c r="AA73" s="56" t="s">
        <v>72</v>
      </c>
      <c r="AB73" s="56" t="s">
        <v>73</v>
      </c>
      <c r="AC73" s="56" t="s">
        <v>74</v>
      </c>
      <c r="AD73" s="56" t="s">
        <v>75</v>
      </c>
      <c r="AE73" s="56" t="s">
        <v>76</v>
      </c>
      <c r="AF73" s="56" t="s">
        <v>77</v>
      </c>
      <c r="AG73" s="56" t="s">
        <v>78</v>
      </c>
      <c r="AH73" s="56" t="s">
        <v>79</v>
      </c>
      <c r="AI73" s="56" t="s">
        <v>80</v>
      </c>
    </row>
    <row r="74" spans="1:38" ht="25.2" customHeight="1">
      <c r="A74" s="536">
        <f>直接データ入力!AH17</f>
        <v>0</v>
      </c>
      <c r="B74" s="977">
        <f t="shared" ref="B74:B93" si="2">F74+2200</f>
        <v>2200</v>
      </c>
      <c r="C74" s="977" t="str">
        <f>直接データ入力!AP17</f>
        <v/>
      </c>
      <c r="D74" s="977"/>
      <c r="E74" s="977"/>
      <c r="F74" s="978">
        <f>直接データ入力!AJ17</f>
        <v>0</v>
      </c>
      <c r="G74" s="977">
        <f>直接データ入力!AL17</f>
        <v>0</v>
      </c>
      <c r="H74" s="977">
        <f>直接データ入力!K17</f>
        <v>0</v>
      </c>
      <c r="I74" s="977"/>
      <c r="J74" s="977">
        <f>直接データ入力!AO17</f>
        <v>2</v>
      </c>
      <c r="K74" s="979">
        <f>直接データ入力!AK17</f>
        <v>0</v>
      </c>
      <c r="L74" s="977"/>
      <c r="M74" s="977"/>
      <c r="N74" s="978">
        <f>直接データ入力!AI17</f>
        <v>3</v>
      </c>
      <c r="O74" s="977"/>
      <c r="P74" s="978" t="str">
        <f>直接データ入力!BD17</f>
        <v/>
      </c>
      <c r="Q74" s="980">
        <f>直接データ入力!BE17</f>
        <v>0</v>
      </c>
      <c r="R74" s="977"/>
      <c r="S74" s="977"/>
      <c r="T74" s="978" t="str">
        <f>直接データ入力!BF17</f>
        <v/>
      </c>
      <c r="U74" s="980">
        <f>直接データ入力!BG17</f>
        <v>0</v>
      </c>
      <c r="V74" s="977"/>
      <c r="W74" s="977"/>
      <c r="X74" s="981" t="str">
        <f>直接データ入力!BH17</f>
        <v/>
      </c>
      <c r="Y74" s="980">
        <f>直接データ入力!BI17</f>
        <v>0</v>
      </c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</row>
    <row r="75" spans="1:38" ht="25.2" customHeight="1">
      <c r="A75" s="536">
        <f>直接データ入力!AH18</f>
        <v>0</v>
      </c>
      <c r="B75" s="977">
        <f t="shared" si="2"/>
        <v>2200</v>
      </c>
      <c r="C75" s="977" t="str">
        <f>直接データ入力!AP18</f>
        <v/>
      </c>
      <c r="D75" s="977"/>
      <c r="E75" s="977"/>
      <c r="F75" s="978">
        <f>直接データ入力!AJ18</f>
        <v>0</v>
      </c>
      <c r="G75" s="977">
        <f>直接データ入力!AL18</f>
        <v>0</v>
      </c>
      <c r="H75" s="977">
        <f>直接データ入力!K18</f>
        <v>0</v>
      </c>
      <c r="I75" s="977"/>
      <c r="J75" s="977">
        <f>直接データ入力!AO18</f>
        <v>2</v>
      </c>
      <c r="K75" s="979">
        <f>直接データ入力!AK18</f>
        <v>0</v>
      </c>
      <c r="L75" s="977"/>
      <c r="M75" s="977"/>
      <c r="N75" s="978">
        <f>直接データ入力!AI18</f>
        <v>3</v>
      </c>
      <c r="O75" s="977"/>
      <c r="P75" s="978" t="str">
        <f>直接データ入力!BD18</f>
        <v/>
      </c>
      <c r="Q75" s="980">
        <f>直接データ入力!BE18</f>
        <v>0</v>
      </c>
      <c r="R75" s="977"/>
      <c r="S75" s="977"/>
      <c r="T75" s="978" t="str">
        <f>直接データ入力!BF18</f>
        <v/>
      </c>
      <c r="U75" s="980">
        <f>直接データ入力!BG18</f>
        <v>0</v>
      </c>
      <c r="V75" s="977"/>
      <c r="W75" s="977"/>
      <c r="X75" s="981" t="str">
        <f>直接データ入力!BH18</f>
        <v/>
      </c>
      <c r="Y75" s="980">
        <f>直接データ入力!BI18</f>
        <v>0</v>
      </c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</row>
    <row r="76" spans="1:38" ht="25.2" customHeight="1">
      <c r="A76" s="536">
        <f>直接データ入力!AH19</f>
        <v>0</v>
      </c>
      <c r="B76" s="977">
        <f t="shared" si="2"/>
        <v>2200</v>
      </c>
      <c r="C76" s="977" t="str">
        <f>直接データ入力!AP19</f>
        <v/>
      </c>
      <c r="D76" s="977"/>
      <c r="E76" s="977"/>
      <c r="F76" s="978">
        <f>直接データ入力!AJ19</f>
        <v>0</v>
      </c>
      <c r="G76" s="977">
        <f>直接データ入力!AL19</f>
        <v>0</v>
      </c>
      <c r="H76" s="977">
        <f>直接データ入力!K19</f>
        <v>0</v>
      </c>
      <c r="I76" s="977"/>
      <c r="J76" s="977">
        <f>直接データ入力!AO19</f>
        <v>2</v>
      </c>
      <c r="K76" s="979">
        <f>直接データ入力!AK19</f>
        <v>0</v>
      </c>
      <c r="L76" s="977"/>
      <c r="M76" s="977"/>
      <c r="N76" s="978">
        <f>直接データ入力!AI19</f>
        <v>3</v>
      </c>
      <c r="O76" s="977"/>
      <c r="P76" s="978" t="str">
        <f>直接データ入力!BD19</f>
        <v/>
      </c>
      <c r="Q76" s="980">
        <f>直接データ入力!BE19</f>
        <v>0</v>
      </c>
      <c r="R76" s="977"/>
      <c r="S76" s="977"/>
      <c r="T76" s="978" t="str">
        <f>直接データ入力!BF19</f>
        <v/>
      </c>
      <c r="U76" s="980">
        <f>直接データ入力!BG19</f>
        <v>0</v>
      </c>
      <c r="V76" s="977"/>
      <c r="W76" s="977"/>
      <c r="X76" s="981" t="str">
        <f>直接データ入力!BH19</f>
        <v/>
      </c>
      <c r="Y76" s="980">
        <f>直接データ入力!BI19</f>
        <v>0</v>
      </c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</row>
    <row r="77" spans="1:38" ht="25.2" customHeight="1">
      <c r="A77" s="536">
        <f>直接データ入力!AH20</f>
        <v>0</v>
      </c>
      <c r="B77" s="977">
        <f t="shared" si="2"/>
        <v>2200</v>
      </c>
      <c r="C77" s="977" t="str">
        <f>直接データ入力!AP20</f>
        <v/>
      </c>
      <c r="D77" s="977"/>
      <c r="E77" s="977"/>
      <c r="F77" s="978">
        <f>直接データ入力!AJ20</f>
        <v>0</v>
      </c>
      <c r="G77" s="977">
        <f>直接データ入力!AL20</f>
        <v>0</v>
      </c>
      <c r="H77" s="977">
        <f>直接データ入力!K20</f>
        <v>0</v>
      </c>
      <c r="I77" s="977"/>
      <c r="J77" s="977">
        <f>直接データ入力!AO20</f>
        <v>2</v>
      </c>
      <c r="K77" s="979">
        <f>直接データ入力!AK20</f>
        <v>0</v>
      </c>
      <c r="L77" s="977"/>
      <c r="M77" s="977"/>
      <c r="N77" s="978">
        <f>直接データ入力!AI20</f>
        <v>3</v>
      </c>
      <c r="O77" s="977"/>
      <c r="P77" s="978" t="str">
        <f>直接データ入力!BD20</f>
        <v/>
      </c>
      <c r="Q77" s="980">
        <f>直接データ入力!BE20</f>
        <v>0</v>
      </c>
      <c r="R77" s="977"/>
      <c r="S77" s="977"/>
      <c r="T77" s="978" t="str">
        <f>直接データ入力!BF20</f>
        <v/>
      </c>
      <c r="U77" s="980">
        <f>直接データ入力!BG20</f>
        <v>0</v>
      </c>
      <c r="V77" s="977"/>
      <c r="W77" s="977"/>
      <c r="X77" s="981" t="str">
        <f>直接データ入力!BH20</f>
        <v/>
      </c>
      <c r="Y77" s="980">
        <f>直接データ入力!BI20</f>
        <v>0</v>
      </c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</row>
    <row r="78" spans="1:38" ht="25.2" customHeight="1">
      <c r="A78" s="536">
        <f>直接データ入力!AH21</f>
        <v>0</v>
      </c>
      <c r="B78" s="977">
        <f t="shared" si="2"/>
        <v>2200</v>
      </c>
      <c r="C78" s="977" t="str">
        <f>直接データ入力!AP21</f>
        <v/>
      </c>
      <c r="D78" s="977"/>
      <c r="E78" s="977"/>
      <c r="F78" s="978">
        <f>直接データ入力!AJ21</f>
        <v>0</v>
      </c>
      <c r="G78" s="977">
        <f>直接データ入力!AL21</f>
        <v>0</v>
      </c>
      <c r="H78" s="977">
        <f>直接データ入力!K21</f>
        <v>0</v>
      </c>
      <c r="I78" s="977"/>
      <c r="J78" s="977">
        <f>直接データ入力!AO21</f>
        <v>2</v>
      </c>
      <c r="K78" s="979">
        <f>直接データ入力!AK21</f>
        <v>0</v>
      </c>
      <c r="L78" s="977"/>
      <c r="M78" s="977"/>
      <c r="N78" s="978">
        <f>直接データ入力!AI21</f>
        <v>3</v>
      </c>
      <c r="O78" s="977"/>
      <c r="P78" s="978" t="str">
        <f>直接データ入力!BD21</f>
        <v/>
      </c>
      <c r="Q78" s="980">
        <f>直接データ入力!BE21</f>
        <v>0</v>
      </c>
      <c r="R78" s="977"/>
      <c r="S78" s="977"/>
      <c r="T78" s="978" t="str">
        <f>直接データ入力!BF21</f>
        <v/>
      </c>
      <c r="U78" s="980">
        <f>直接データ入力!BG21</f>
        <v>0</v>
      </c>
      <c r="V78" s="977"/>
      <c r="W78" s="977"/>
      <c r="X78" s="981" t="str">
        <f>直接データ入力!BH21</f>
        <v/>
      </c>
      <c r="Y78" s="980">
        <f>直接データ入力!BI21</f>
        <v>0</v>
      </c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</row>
    <row r="79" spans="1:38" ht="25.2" customHeight="1">
      <c r="A79" s="536">
        <f>直接データ入力!AH22</f>
        <v>0</v>
      </c>
      <c r="B79" s="977">
        <f t="shared" si="2"/>
        <v>2200</v>
      </c>
      <c r="C79" s="977" t="str">
        <f>直接データ入力!AP22</f>
        <v/>
      </c>
      <c r="D79" s="977"/>
      <c r="E79" s="977"/>
      <c r="F79" s="978">
        <f>直接データ入力!AJ22</f>
        <v>0</v>
      </c>
      <c r="G79" s="977">
        <f>直接データ入力!AL22</f>
        <v>0</v>
      </c>
      <c r="H79" s="977">
        <f>直接データ入力!K22</f>
        <v>0</v>
      </c>
      <c r="I79" s="977"/>
      <c r="J79" s="977">
        <f>直接データ入力!AO22</f>
        <v>2</v>
      </c>
      <c r="K79" s="979">
        <f>直接データ入力!AK22</f>
        <v>0</v>
      </c>
      <c r="L79" s="977"/>
      <c r="M79" s="977"/>
      <c r="N79" s="978">
        <f>直接データ入力!AI22</f>
        <v>3</v>
      </c>
      <c r="O79" s="977"/>
      <c r="P79" s="978" t="str">
        <f>直接データ入力!BD22</f>
        <v/>
      </c>
      <c r="Q79" s="980">
        <f>直接データ入力!BE22</f>
        <v>0</v>
      </c>
      <c r="R79" s="977"/>
      <c r="S79" s="977"/>
      <c r="T79" s="978" t="str">
        <f>直接データ入力!BF22</f>
        <v/>
      </c>
      <c r="U79" s="980">
        <f>直接データ入力!BG22</f>
        <v>0</v>
      </c>
      <c r="V79" s="977"/>
      <c r="W79" s="977"/>
      <c r="X79" s="981" t="str">
        <f>直接データ入力!BH22</f>
        <v/>
      </c>
      <c r="Y79" s="980">
        <f>直接データ入力!BI22</f>
        <v>0</v>
      </c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</row>
    <row r="80" spans="1:38" ht="25.2" customHeight="1">
      <c r="A80" s="536">
        <f>直接データ入力!AH23</f>
        <v>0</v>
      </c>
      <c r="B80" s="977">
        <f t="shared" si="2"/>
        <v>2200</v>
      </c>
      <c r="C80" s="977" t="str">
        <f>直接データ入力!AP23</f>
        <v/>
      </c>
      <c r="D80" s="977"/>
      <c r="E80" s="977"/>
      <c r="F80" s="978">
        <f>直接データ入力!AJ23</f>
        <v>0</v>
      </c>
      <c r="G80" s="977">
        <f>直接データ入力!AL23</f>
        <v>0</v>
      </c>
      <c r="H80" s="977">
        <f>直接データ入力!K23</f>
        <v>0</v>
      </c>
      <c r="I80" s="977"/>
      <c r="J80" s="977">
        <f>直接データ入力!AO23</f>
        <v>2</v>
      </c>
      <c r="K80" s="979">
        <f>直接データ入力!AK23</f>
        <v>0</v>
      </c>
      <c r="L80" s="977"/>
      <c r="M80" s="977"/>
      <c r="N80" s="978">
        <f>直接データ入力!AI23</f>
        <v>3</v>
      </c>
      <c r="O80" s="977"/>
      <c r="P80" s="978" t="str">
        <f>直接データ入力!BD23</f>
        <v/>
      </c>
      <c r="Q80" s="980">
        <f>直接データ入力!BE23</f>
        <v>0</v>
      </c>
      <c r="R80" s="977"/>
      <c r="S80" s="977"/>
      <c r="T80" s="978" t="str">
        <f>直接データ入力!BF23</f>
        <v/>
      </c>
      <c r="U80" s="980">
        <f>直接データ入力!BG23</f>
        <v>0</v>
      </c>
      <c r="V80" s="977"/>
      <c r="W80" s="977"/>
      <c r="X80" s="981" t="str">
        <f>直接データ入力!BH23</f>
        <v/>
      </c>
      <c r="Y80" s="980">
        <f>直接データ入力!BI23</f>
        <v>0</v>
      </c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</row>
    <row r="81" spans="1:38" ht="25.2" customHeight="1">
      <c r="A81" s="536">
        <f>直接データ入力!AH24</f>
        <v>0</v>
      </c>
      <c r="B81" s="977">
        <f t="shared" si="2"/>
        <v>2200</v>
      </c>
      <c r="C81" s="977" t="str">
        <f>直接データ入力!AP24</f>
        <v/>
      </c>
      <c r="D81" s="977"/>
      <c r="E81" s="977"/>
      <c r="F81" s="978">
        <f>直接データ入力!AJ24</f>
        <v>0</v>
      </c>
      <c r="G81" s="977">
        <f>直接データ入力!AL24</f>
        <v>0</v>
      </c>
      <c r="H81" s="977">
        <f>直接データ入力!K24</f>
        <v>0</v>
      </c>
      <c r="I81" s="977"/>
      <c r="J81" s="977">
        <f>直接データ入力!AO24</f>
        <v>2</v>
      </c>
      <c r="K81" s="979">
        <f>直接データ入力!AK24</f>
        <v>0</v>
      </c>
      <c r="L81" s="977"/>
      <c r="M81" s="977"/>
      <c r="N81" s="978">
        <f>直接データ入力!AI24</f>
        <v>3</v>
      </c>
      <c r="O81" s="977"/>
      <c r="P81" s="978" t="str">
        <f>直接データ入力!BD24</f>
        <v/>
      </c>
      <c r="Q81" s="980">
        <f>直接データ入力!BE24</f>
        <v>0</v>
      </c>
      <c r="R81" s="977"/>
      <c r="S81" s="977"/>
      <c r="T81" s="978" t="str">
        <f>直接データ入力!BF24</f>
        <v/>
      </c>
      <c r="U81" s="980">
        <f>直接データ入力!BG24</f>
        <v>0</v>
      </c>
      <c r="V81" s="977"/>
      <c r="W81" s="977"/>
      <c r="X81" s="981" t="str">
        <f>直接データ入力!BH24</f>
        <v/>
      </c>
      <c r="Y81" s="980">
        <f>直接データ入力!BI24</f>
        <v>0</v>
      </c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</row>
    <row r="82" spans="1:38" ht="25.2" customHeight="1">
      <c r="A82" s="536">
        <f>直接データ入力!AH25</f>
        <v>0</v>
      </c>
      <c r="B82" s="977">
        <f t="shared" si="2"/>
        <v>2200</v>
      </c>
      <c r="C82" s="977" t="str">
        <f>直接データ入力!AP25</f>
        <v/>
      </c>
      <c r="D82" s="977"/>
      <c r="E82" s="977"/>
      <c r="F82" s="978">
        <f>直接データ入力!AJ25</f>
        <v>0</v>
      </c>
      <c r="G82" s="977">
        <f>直接データ入力!AL25</f>
        <v>0</v>
      </c>
      <c r="H82" s="977">
        <f>直接データ入力!K25</f>
        <v>0</v>
      </c>
      <c r="I82" s="977"/>
      <c r="J82" s="977">
        <f>直接データ入力!AO25</f>
        <v>2</v>
      </c>
      <c r="K82" s="979">
        <f>直接データ入力!AK25</f>
        <v>0</v>
      </c>
      <c r="L82" s="977"/>
      <c r="M82" s="977"/>
      <c r="N82" s="978">
        <f>直接データ入力!AI25</f>
        <v>3</v>
      </c>
      <c r="O82" s="977"/>
      <c r="P82" s="978" t="str">
        <f>直接データ入力!BD25</f>
        <v/>
      </c>
      <c r="Q82" s="980">
        <f>直接データ入力!BE25</f>
        <v>0</v>
      </c>
      <c r="R82" s="977"/>
      <c r="S82" s="977"/>
      <c r="T82" s="978" t="str">
        <f>直接データ入力!BF25</f>
        <v/>
      </c>
      <c r="U82" s="980">
        <f>直接データ入力!BG25</f>
        <v>0</v>
      </c>
      <c r="V82" s="977"/>
      <c r="W82" s="977"/>
      <c r="X82" s="981" t="str">
        <f>直接データ入力!BH25</f>
        <v/>
      </c>
      <c r="Y82" s="980">
        <f>直接データ入力!BI25</f>
        <v>0</v>
      </c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</row>
    <row r="83" spans="1:38" ht="25.2" customHeight="1">
      <c r="A83" s="536">
        <f>直接データ入力!AH26</f>
        <v>0</v>
      </c>
      <c r="B83" s="977">
        <f t="shared" si="2"/>
        <v>2200</v>
      </c>
      <c r="C83" s="977" t="str">
        <f>直接データ入力!AP26</f>
        <v/>
      </c>
      <c r="D83" s="977"/>
      <c r="E83" s="977"/>
      <c r="F83" s="978">
        <f>直接データ入力!AJ26</f>
        <v>0</v>
      </c>
      <c r="G83" s="977">
        <f>直接データ入力!AL26</f>
        <v>0</v>
      </c>
      <c r="H83" s="977">
        <f>直接データ入力!K26</f>
        <v>0</v>
      </c>
      <c r="I83" s="977"/>
      <c r="J83" s="977">
        <f>直接データ入力!AO26</f>
        <v>2</v>
      </c>
      <c r="K83" s="979">
        <f>直接データ入力!AK26</f>
        <v>0</v>
      </c>
      <c r="L83" s="977"/>
      <c r="M83" s="977"/>
      <c r="N83" s="978">
        <f>直接データ入力!AI26</f>
        <v>3</v>
      </c>
      <c r="O83" s="977"/>
      <c r="P83" s="978" t="str">
        <f>直接データ入力!BD26</f>
        <v/>
      </c>
      <c r="Q83" s="980">
        <f>直接データ入力!BE26</f>
        <v>0</v>
      </c>
      <c r="R83" s="977"/>
      <c r="S83" s="977"/>
      <c r="T83" s="978" t="str">
        <f>直接データ入力!BF26</f>
        <v/>
      </c>
      <c r="U83" s="980">
        <f>直接データ入力!BG26</f>
        <v>0</v>
      </c>
      <c r="V83" s="977"/>
      <c r="W83" s="977"/>
      <c r="X83" s="981" t="str">
        <f>直接データ入力!BH26</f>
        <v/>
      </c>
      <c r="Y83" s="980">
        <f>直接データ入力!BI26</f>
        <v>0</v>
      </c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</row>
    <row r="84" spans="1:38" ht="25.2" customHeight="1">
      <c r="A84" s="536">
        <f>直接データ入力!AH27</f>
        <v>0</v>
      </c>
      <c r="B84" s="977">
        <f t="shared" si="2"/>
        <v>2200</v>
      </c>
      <c r="C84" s="977" t="str">
        <f>直接データ入力!AP27</f>
        <v/>
      </c>
      <c r="D84" s="977"/>
      <c r="E84" s="977"/>
      <c r="F84" s="978">
        <f>直接データ入力!AJ27</f>
        <v>0</v>
      </c>
      <c r="G84" s="977">
        <f>直接データ入力!AL27</f>
        <v>0</v>
      </c>
      <c r="H84" s="977">
        <f>直接データ入力!K27</f>
        <v>0</v>
      </c>
      <c r="I84" s="977"/>
      <c r="J84" s="977">
        <f>直接データ入力!AO27</f>
        <v>2</v>
      </c>
      <c r="K84" s="979">
        <f>直接データ入力!AK27</f>
        <v>0</v>
      </c>
      <c r="L84" s="977"/>
      <c r="M84" s="977"/>
      <c r="N84" s="978">
        <f>直接データ入力!AI27</f>
        <v>3</v>
      </c>
      <c r="O84" s="977"/>
      <c r="P84" s="978" t="str">
        <f>直接データ入力!BD27</f>
        <v/>
      </c>
      <c r="Q84" s="980">
        <f>直接データ入力!BE27</f>
        <v>0</v>
      </c>
      <c r="R84" s="977"/>
      <c r="S84" s="977"/>
      <c r="T84" s="978" t="str">
        <f>直接データ入力!BF27</f>
        <v/>
      </c>
      <c r="U84" s="980">
        <f>直接データ入力!BG27</f>
        <v>0</v>
      </c>
      <c r="V84" s="977"/>
      <c r="W84" s="977"/>
      <c r="X84" s="981" t="str">
        <f>直接データ入力!BH27</f>
        <v/>
      </c>
      <c r="Y84" s="980">
        <f>直接データ入力!BI27</f>
        <v>0</v>
      </c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</row>
    <row r="85" spans="1:38" ht="25.2" customHeight="1">
      <c r="A85" s="536">
        <f>直接データ入力!AH28</f>
        <v>0</v>
      </c>
      <c r="B85" s="977">
        <f t="shared" si="2"/>
        <v>2200</v>
      </c>
      <c r="C85" s="977" t="str">
        <f>直接データ入力!AP28</f>
        <v/>
      </c>
      <c r="D85" s="977"/>
      <c r="E85" s="977"/>
      <c r="F85" s="978">
        <f>直接データ入力!AJ28</f>
        <v>0</v>
      </c>
      <c r="G85" s="977">
        <f>直接データ入力!AL28</f>
        <v>0</v>
      </c>
      <c r="H85" s="977">
        <f>直接データ入力!K28</f>
        <v>0</v>
      </c>
      <c r="I85" s="977"/>
      <c r="J85" s="977">
        <f>直接データ入力!AO28</f>
        <v>2</v>
      </c>
      <c r="K85" s="979">
        <f>直接データ入力!AK28</f>
        <v>0</v>
      </c>
      <c r="L85" s="977"/>
      <c r="M85" s="977"/>
      <c r="N85" s="978">
        <f>直接データ入力!AI28</f>
        <v>3</v>
      </c>
      <c r="O85" s="977"/>
      <c r="P85" s="978" t="str">
        <f>直接データ入力!BD28</f>
        <v/>
      </c>
      <c r="Q85" s="980">
        <f>直接データ入力!BE28</f>
        <v>0</v>
      </c>
      <c r="R85" s="977"/>
      <c r="S85" s="977"/>
      <c r="T85" s="978" t="str">
        <f>直接データ入力!BF28</f>
        <v/>
      </c>
      <c r="U85" s="980">
        <f>直接データ入力!BG28</f>
        <v>0</v>
      </c>
      <c r="V85" s="977"/>
      <c r="W85" s="977"/>
      <c r="X85" s="981" t="str">
        <f>直接データ入力!BH28</f>
        <v/>
      </c>
      <c r="Y85" s="980">
        <f>直接データ入力!BI28</f>
        <v>0</v>
      </c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</row>
    <row r="86" spans="1:38" ht="25.2" customHeight="1">
      <c r="A86" s="536">
        <f>直接データ入力!AH29</f>
        <v>0</v>
      </c>
      <c r="B86" s="977">
        <f t="shared" si="2"/>
        <v>2200</v>
      </c>
      <c r="C86" s="977" t="str">
        <f>直接データ入力!AP29</f>
        <v/>
      </c>
      <c r="D86" s="977"/>
      <c r="E86" s="977"/>
      <c r="F86" s="978">
        <f>直接データ入力!AJ29</f>
        <v>0</v>
      </c>
      <c r="G86" s="977">
        <f>直接データ入力!AL29</f>
        <v>0</v>
      </c>
      <c r="H86" s="977">
        <f>直接データ入力!K29</f>
        <v>0</v>
      </c>
      <c r="I86" s="977"/>
      <c r="J86" s="977">
        <f>直接データ入力!AO29</f>
        <v>2</v>
      </c>
      <c r="K86" s="979">
        <f>直接データ入力!AK29</f>
        <v>0</v>
      </c>
      <c r="L86" s="977"/>
      <c r="M86" s="977"/>
      <c r="N86" s="978">
        <f>直接データ入力!AI29</f>
        <v>3</v>
      </c>
      <c r="O86" s="977"/>
      <c r="P86" s="978" t="str">
        <f>直接データ入力!BD29</f>
        <v/>
      </c>
      <c r="Q86" s="980">
        <f>直接データ入力!BE29</f>
        <v>0</v>
      </c>
      <c r="R86" s="977"/>
      <c r="S86" s="977"/>
      <c r="T86" s="978" t="str">
        <f>直接データ入力!BF29</f>
        <v/>
      </c>
      <c r="U86" s="980">
        <f>直接データ入力!BG29</f>
        <v>0</v>
      </c>
      <c r="V86" s="977"/>
      <c r="W86" s="977"/>
      <c r="X86" s="981" t="str">
        <f>直接データ入力!BH29</f>
        <v/>
      </c>
      <c r="Y86" s="980">
        <f>直接データ入力!BI29</f>
        <v>0</v>
      </c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</row>
    <row r="87" spans="1:38" ht="25.2" customHeight="1">
      <c r="A87" s="536">
        <f>直接データ入力!AH30</f>
        <v>0</v>
      </c>
      <c r="B87" s="977">
        <f t="shared" si="2"/>
        <v>2200</v>
      </c>
      <c r="C87" s="977" t="str">
        <f>直接データ入力!AP30</f>
        <v/>
      </c>
      <c r="D87" s="977"/>
      <c r="E87" s="977"/>
      <c r="F87" s="978">
        <f>直接データ入力!AJ30</f>
        <v>0</v>
      </c>
      <c r="G87" s="977">
        <f>直接データ入力!AL30</f>
        <v>0</v>
      </c>
      <c r="H87" s="977">
        <f>直接データ入力!K30</f>
        <v>0</v>
      </c>
      <c r="I87" s="977"/>
      <c r="J87" s="977">
        <f>直接データ入力!AO30</f>
        <v>2</v>
      </c>
      <c r="K87" s="979">
        <f>直接データ入力!AK30</f>
        <v>0</v>
      </c>
      <c r="L87" s="977"/>
      <c r="M87" s="977"/>
      <c r="N87" s="978">
        <f>直接データ入力!AI30</f>
        <v>3</v>
      </c>
      <c r="O87" s="977"/>
      <c r="P87" s="978" t="str">
        <f>直接データ入力!BD30</f>
        <v/>
      </c>
      <c r="Q87" s="980">
        <f>直接データ入力!BE30</f>
        <v>0</v>
      </c>
      <c r="R87" s="977"/>
      <c r="S87" s="977"/>
      <c r="T87" s="978" t="str">
        <f>直接データ入力!BF30</f>
        <v/>
      </c>
      <c r="U87" s="980">
        <f>直接データ入力!BG30</f>
        <v>0</v>
      </c>
      <c r="V87" s="977"/>
      <c r="W87" s="977"/>
      <c r="X87" s="981" t="str">
        <f>直接データ入力!BH30</f>
        <v/>
      </c>
      <c r="Y87" s="980">
        <f>直接データ入力!BI30</f>
        <v>0</v>
      </c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</row>
    <row r="88" spans="1:38" ht="25.2" customHeight="1">
      <c r="A88" s="536">
        <f>直接データ入力!AH31</f>
        <v>0</v>
      </c>
      <c r="B88" s="977">
        <f t="shared" si="2"/>
        <v>2200</v>
      </c>
      <c r="C88" s="977" t="str">
        <f>直接データ入力!AP31</f>
        <v/>
      </c>
      <c r="D88" s="977"/>
      <c r="E88" s="977"/>
      <c r="F88" s="978">
        <f>直接データ入力!AJ31</f>
        <v>0</v>
      </c>
      <c r="G88" s="977">
        <f>直接データ入力!AL31</f>
        <v>0</v>
      </c>
      <c r="H88" s="977">
        <f>直接データ入力!K31</f>
        <v>0</v>
      </c>
      <c r="I88" s="977"/>
      <c r="J88" s="977">
        <f>直接データ入力!AO31</f>
        <v>2</v>
      </c>
      <c r="K88" s="979">
        <f>直接データ入力!AK31</f>
        <v>0</v>
      </c>
      <c r="L88" s="977"/>
      <c r="M88" s="977"/>
      <c r="N88" s="978">
        <f>直接データ入力!AI31</f>
        <v>3</v>
      </c>
      <c r="O88" s="977"/>
      <c r="P88" s="978" t="str">
        <f>直接データ入力!BD31</f>
        <v/>
      </c>
      <c r="Q88" s="980">
        <f>直接データ入力!BE31</f>
        <v>0</v>
      </c>
      <c r="R88" s="977"/>
      <c r="S88" s="977"/>
      <c r="T88" s="978" t="str">
        <f>直接データ入力!BF31</f>
        <v/>
      </c>
      <c r="U88" s="980">
        <f>直接データ入力!BG31</f>
        <v>0</v>
      </c>
      <c r="V88" s="977"/>
      <c r="W88" s="977"/>
      <c r="X88" s="981" t="str">
        <f>直接データ入力!BH31</f>
        <v/>
      </c>
      <c r="Y88" s="980">
        <f>直接データ入力!BI31</f>
        <v>0</v>
      </c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</row>
    <row r="89" spans="1:38" ht="25.2" customHeight="1">
      <c r="A89" s="536">
        <f>直接データ入力!AH32</f>
        <v>0</v>
      </c>
      <c r="B89" s="977">
        <f t="shared" si="2"/>
        <v>2200</v>
      </c>
      <c r="C89" s="977" t="str">
        <f>直接データ入力!AP32</f>
        <v/>
      </c>
      <c r="D89" s="977"/>
      <c r="E89" s="977"/>
      <c r="F89" s="978">
        <f>直接データ入力!AJ32</f>
        <v>0</v>
      </c>
      <c r="G89" s="977">
        <f>直接データ入力!AL32</f>
        <v>0</v>
      </c>
      <c r="H89" s="977">
        <f>直接データ入力!K32</f>
        <v>0</v>
      </c>
      <c r="I89" s="977"/>
      <c r="J89" s="977">
        <f>直接データ入力!AO32</f>
        <v>2</v>
      </c>
      <c r="K89" s="979">
        <f>直接データ入力!AK32</f>
        <v>0</v>
      </c>
      <c r="L89" s="977"/>
      <c r="M89" s="977"/>
      <c r="N89" s="978">
        <f>直接データ入力!AI32</f>
        <v>3</v>
      </c>
      <c r="O89" s="977"/>
      <c r="P89" s="978" t="str">
        <f>直接データ入力!BD32</f>
        <v/>
      </c>
      <c r="Q89" s="980">
        <f>直接データ入力!BE32</f>
        <v>0</v>
      </c>
      <c r="R89" s="977"/>
      <c r="S89" s="977"/>
      <c r="T89" s="978" t="str">
        <f>直接データ入力!BF32</f>
        <v/>
      </c>
      <c r="U89" s="980">
        <f>直接データ入力!BG32</f>
        <v>0</v>
      </c>
      <c r="V89" s="977"/>
      <c r="W89" s="977"/>
      <c r="X89" s="981" t="str">
        <f>直接データ入力!BH32</f>
        <v/>
      </c>
      <c r="Y89" s="980">
        <f>直接データ入力!BI32</f>
        <v>0</v>
      </c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</row>
    <row r="90" spans="1:38" ht="25.2" customHeight="1">
      <c r="A90" s="536">
        <f>直接データ入力!AH33</f>
        <v>0</v>
      </c>
      <c r="B90" s="977">
        <f t="shared" si="2"/>
        <v>2200</v>
      </c>
      <c r="C90" s="977" t="str">
        <f>直接データ入力!AP33</f>
        <v/>
      </c>
      <c r="D90" s="977"/>
      <c r="E90" s="977"/>
      <c r="F90" s="978">
        <f>直接データ入力!AJ33</f>
        <v>0</v>
      </c>
      <c r="G90" s="977">
        <f>直接データ入力!AL33</f>
        <v>0</v>
      </c>
      <c r="H90" s="977">
        <f>直接データ入力!K33</f>
        <v>0</v>
      </c>
      <c r="I90" s="977"/>
      <c r="J90" s="977">
        <f>直接データ入力!AO33</f>
        <v>2</v>
      </c>
      <c r="K90" s="979">
        <f>直接データ入力!AK33</f>
        <v>0</v>
      </c>
      <c r="L90" s="977"/>
      <c r="M90" s="977"/>
      <c r="N90" s="978">
        <f>直接データ入力!AI33</f>
        <v>3</v>
      </c>
      <c r="O90" s="977"/>
      <c r="P90" s="978" t="str">
        <f>直接データ入力!BD33</f>
        <v/>
      </c>
      <c r="Q90" s="980">
        <f>直接データ入力!BE33</f>
        <v>0</v>
      </c>
      <c r="R90" s="977"/>
      <c r="S90" s="977"/>
      <c r="T90" s="978" t="str">
        <f>直接データ入力!BF33</f>
        <v/>
      </c>
      <c r="U90" s="980">
        <f>直接データ入力!BG33</f>
        <v>0</v>
      </c>
      <c r="V90" s="977"/>
      <c r="W90" s="977"/>
      <c r="X90" s="981" t="str">
        <f>直接データ入力!BH33</f>
        <v/>
      </c>
      <c r="Y90" s="980">
        <f>直接データ入力!BI33</f>
        <v>0</v>
      </c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</row>
    <row r="91" spans="1:38" ht="25.2" customHeight="1">
      <c r="A91" s="536">
        <f>直接データ入力!AH34</f>
        <v>0</v>
      </c>
      <c r="B91" s="977">
        <f t="shared" si="2"/>
        <v>2200</v>
      </c>
      <c r="C91" s="977" t="str">
        <f>直接データ入力!AP34</f>
        <v/>
      </c>
      <c r="D91" s="977"/>
      <c r="E91" s="977"/>
      <c r="F91" s="978">
        <f>直接データ入力!AJ34</f>
        <v>0</v>
      </c>
      <c r="G91" s="977">
        <f>直接データ入力!AL34</f>
        <v>0</v>
      </c>
      <c r="H91" s="977">
        <f>直接データ入力!K34</f>
        <v>0</v>
      </c>
      <c r="I91" s="977"/>
      <c r="J91" s="977">
        <f>直接データ入力!AO34</f>
        <v>2</v>
      </c>
      <c r="K91" s="979">
        <f>直接データ入力!AK34</f>
        <v>0</v>
      </c>
      <c r="L91" s="977"/>
      <c r="M91" s="977"/>
      <c r="N91" s="978">
        <f>直接データ入力!AI34</f>
        <v>3</v>
      </c>
      <c r="O91" s="977"/>
      <c r="P91" s="978" t="str">
        <f>直接データ入力!BD34</f>
        <v/>
      </c>
      <c r="Q91" s="980">
        <f>直接データ入力!BE34</f>
        <v>0</v>
      </c>
      <c r="R91" s="977"/>
      <c r="S91" s="977"/>
      <c r="T91" s="978" t="str">
        <f>直接データ入力!BF34</f>
        <v/>
      </c>
      <c r="U91" s="980">
        <f>直接データ入力!BG34</f>
        <v>0</v>
      </c>
      <c r="V91" s="977"/>
      <c r="W91" s="977"/>
      <c r="X91" s="981" t="str">
        <f>直接データ入力!BH34</f>
        <v/>
      </c>
      <c r="Y91" s="980">
        <f>直接データ入力!BI34</f>
        <v>0</v>
      </c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</row>
    <row r="92" spans="1:38" ht="25.2" customHeight="1">
      <c r="A92" s="536">
        <f>直接データ入力!AH35</f>
        <v>0</v>
      </c>
      <c r="B92" s="977">
        <f t="shared" si="2"/>
        <v>2200</v>
      </c>
      <c r="C92" s="977" t="str">
        <f>直接データ入力!AP35</f>
        <v/>
      </c>
      <c r="D92" s="977"/>
      <c r="E92" s="977"/>
      <c r="F92" s="978">
        <f>直接データ入力!AJ35</f>
        <v>0</v>
      </c>
      <c r="G92" s="977">
        <f>直接データ入力!AL35</f>
        <v>0</v>
      </c>
      <c r="H92" s="977">
        <f>直接データ入力!K35</f>
        <v>0</v>
      </c>
      <c r="I92" s="977"/>
      <c r="J92" s="977">
        <f>直接データ入力!AO35</f>
        <v>2</v>
      </c>
      <c r="K92" s="979">
        <f>直接データ入力!AK35</f>
        <v>0</v>
      </c>
      <c r="L92" s="977"/>
      <c r="M92" s="977"/>
      <c r="N92" s="978">
        <f>直接データ入力!AI35</f>
        <v>3</v>
      </c>
      <c r="O92" s="977"/>
      <c r="P92" s="978" t="str">
        <f>直接データ入力!BD35</f>
        <v/>
      </c>
      <c r="Q92" s="980">
        <f>直接データ入力!BE35</f>
        <v>0</v>
      </c>
      <c r="R92" s="977"/>
      <c r="S92" s="977"/>
      <c r="T92" s="978" t="str">
        <f>直接データ入力!BF35</f>
        <v/>
      </c>
      <c r="U92" s="980">
        <f>直接データ入力!BG35</f>
        <v>0</v>
      </c>
      <c r="V92" s="977"/>
      <c r="W92" s="977"/>
      <c r="X92" s="981" t="str">
        <f>直接データ入力!BH35</f>
        <v/>
      </c>
      <c r="Y92" s="980">
        <f>直接データ入力!BI35</f>
        <v>0</v>
      </c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</row>
    <row r="93" spans="1:38" ht="25.2" customHeight="1">
      <c r="A93" s="536">
        <f>直接データ入力!AH36</f>
        <v>0</v>
      </c>
      <c r="B93" s="977">
        <f t="shared" si="2"/>
        <v>2200</v>
      </c>
      <c r="C93" s="977" t="str">
        <f>直接データ入力!AP36</f>
        <v/>
      </c>
      <c r="D93" s="977"/>
      <c r="E93" s="977"/>
      <c r="F93" s="978">
        <f>直接データ入力!AJ36</f>
        <v>0</v>
      </c>
      <c r="G93" s="977">
        <f>直接データ入力!AL36</f>
        <v>0</v>
      </c>
      <c r="H93" s="977">
        <f>直接データ入力!K36</f>
        <v>0</v>
      </c>
      <c r="I93" s="977"/>
      <c r="J93" s="977">
        <f>直接データ入力!AO36</f>
        <v>2</v>
      </c>
      <c r="K93" s="979">
        <f>直接データ入力!AK36</f>
        <v>0</v>
      </c>
      <c r="L93" s="977"/>
      <c r="M93" s="977"/>
      <c r="N93" s="978">
        <f>直接データ入力!AI36</f>
        <v>3</v>
      </c>
      <c r="O93" s="977"/>
      <c r="P93" s="978" t="str">
        <f>直接データ入力!BD36</f>
        <v/>
      </c>
      <c r="Q93" s="980">
        <f>直接データ入力!BE36</f>
        <v>0</v>
      </c>
      <c r="R93" s="977"/>
      <c r="S93" s="977"/>
      <c r="T93" s="978" t="str">
        <f>直接データ入力!BF36</f>
        <v/>
      </c>
      <c r="U93" s="980">
        <f>直接データ入力!BG36</f>
        <v>0</v>
      </c>
      <c r="V93" s="977"/>
      <c r="W93" s="977"/>
      <c r="X93" s="981" t="str">
        <f>直接データ入力!BH36</f>
        <v/>
      </c>
      <c r="Y93" s="980">
        <f>直接データ入力!BI36</f>
        <v>0</v>
      </c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</row>
    <row r="94" spans="1:38" ht="25.2" hidden="1" customHeight="1">
      <c r="A94" s="536">
        <f>直接データ入力!AH37</f>
        <v>0</v>
      </c>
      <c r="B94" s="551">
        <v>21</v>
      </c>
      <c r="C94" s="551" t="str">
        <f>直接データ入力!AP37</f>
        <v/>
      </c>
      <c r="D94" s="551"/>
      <c r="E94" s="551"/>
      <c r="F94" s="552">
        <f>直接データ入力!AJ37</f>
        <v>0</v>
      </c>
      <c r="G94" s="551">
        <f>直接データ入力!AL37</f>
        <v>0</v>
      </c>
      <c r="H94" s="551">
        <f>直接データ入力!K37</f>
        <v>0</v>
      </c>
      <c r="I94" s="551"/>
      <c r="J94" s="551" t="e">
        <f>直接データ入力!AO37</f>
        <v>#N/A</v>
      </c>
      <c r="K94" s="553">
        <f>直接データ入力!AK37</f>
        <v>0</v>
      </c>
      <c r="L94" s="551"/>
      <c r="M94" s="551"/>
      <c r="N94" s="552">
        <f>直接データ入力!AI37</f>
        <v>3</v>
      </c>
      <c r="O94" s="551"/>
      <c r="P94" s="552" t="str">
        <f>直接データ入力!BD37</f>
        <v/>
      </c>
      <c r="Q94" s="511">
        <f>直接データ入力!BE37</f>
        <v>0</v>
      </c>
      <c r="R94" s="539"/>
      <c r="S94" s="539"/>
      <c r="T94" s="540" t="str">
        <f>直接データ入力!BF37</f>
        <v/>
      </c>
      <c r="U94" s="511">
        <f>直接データ入力!BG37</f>
        <v>0</v>
      </c>
      <c r="V94" s="539"/>
      <c r="W94" s="539"/>
      <c r="X94" s="583" t="str">
        <f>直接データ入力!BH37</f>
        <v/>
      </c>
      <c r="Y94" s="511">
        <f>直接データ入力!BI37</f>
        <v>0</v>
      </c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</row>
    <row r="95" spans="1:38" ht="25.2" hidden="1" customHeight="1">
      <c r="A95" s="536">
        <f>直接データ入力!AH38</f>
        <v>0</v>
      </c>
      <c r="B95" s="551">
        <v>22</v>
      </c>
      <c r="C95" s="551" t="str">
        <f>直接データ入力!AP38</f>
        <v/>
      </c>
      <c r="D95" s="551"/>
      <c r="E95" s="551"/>
      <c r="F95" s="552">
        <f>直接データ入力!AJ38</f>
        <v>0</v>
      </c>
      <c r="G95" s="551">
        <f>直接データ入力!AL38</f>
        <v>0</v>
      </c>
      <c r="H95" s="551">
        <f>直接データ入力!K38</f>
        <v>0</v>
      </c>
      <c r="I95" s="551"/>
      <c r="J95" s="551" t="e">
        <f>直接データ入力!AO38</f>
        <v>#N/A</v>
      </c>
      <c r="K95" s="553">
        <f>直接データ入力!AK38</f>
        <v>0</v>
      </c>
      <c r="L95" s="551"/>
      <c r="M95" s="551"/>
      <c r="N95" s="552">
        <f>直接データ入力!AI38</f>
        <v>3</v>
      </c>
      <c r="O95" s="551"/>
      <c r="P95" s="552" t="str">
        <f>直接データ入力!BD38</f>
        <v/>
      </c>
      <c r="Q95" s="511">
        <f>直接データ入力!BE38</f>
        <v>0</v>
      </c>
      <c r="R95" s="539"/>
      <c r="S95" s="539"/>
      <c r="T95" s="540" t="str">
        <f>直接データ入力!BF38</f>
        <v/>
      </c>
      <c r="U95" s="511">
        <f>直接データ入力!BG38</f>
        <v>0</v>
      </c>
      <c r="V95" s="539"/>
      <c r="W95" s="539"/>
      <c r="X95" s="583" t="str">
        <f>直接データ入力!BH38</f>
        <v/>
      </c>
      <c r="Y95" s="511">
        <f>直接データ入力!BI38</f>
        <v>0</v>
      </c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</row>
    <row r="96" spans="1:38" ht="25.2" hidden="1" customHeight="1">
      <c r="A96" s="536">
        <f>直接データ入力!AH39</f>
        <v>0</v>
      </c>
      <c r="B96" s="551">
        <v>23</v>
      </c>
      <c r="C96" s="551" t="str">
        <f>直接データ入力!AP39</f>
        <v/>
      </c>
      <c r="D96" s="551"/>
      <c r="E96" s="551"/>
      <c r="F96" s="552">
        <f>直接データ入力!AJ39</f>
        <v>0</v>
      </c>
      <c r="G96" s="551">
        <f>直接データ入力!AL39</f>
        <v>0</v>
      </c>
      <c r="H96" s="551">
        <f>直接データ入力!K39</f>
        <v>0</v>
      </c>
      <c r="I96" s="551"/>
      <c r="J96" s="551" t="e">
        <f>直接データ入力!AO39</f>
        <v>#N/A</v>
      </c>
      <c r="K96" s="553">
        <f>直接データ入力!AK39</f>
        <v>0</v>
      </c>
      <c r="L96" s="551"/>
      <c r="M96" s="551"/>
      <c r="N96" s="552">
        <f>直接データ入力!AI39</f>
        <v>3</v>
      </c>
      <c r="O96" s="551"/>
      <c r="P96" s="552" t="str">
        <f>直接データ入力!BD39</f>
        <v/>
      </c>
      <c r="Q96" s="511">
        <f>直接データ入力!BE39</f>
        <v>0</v>
      </c>
      <c r="R96" s="539"/>
      <c r="S96" s="539"/>
      <c r="T96" s="540" t="str">
        <f>直接データ入力!BF39</f>
        <v/>
      </c>
      <c r="U96" s="511">
        <f>直接データ入力!BG39</f>
        <v>0</v>
      </c>
      <c r="V96" s="539"/>
      <c r="W96" s="539"/>
      <c r="X96" s="583" t="str">
        <f>直接データ入力!BH39</f>
        <v/>
      </c>
      <c r="Y96" s="511">
        <f>直接データ入力!BI39</f>
        <v>0</v>
      </c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</row>
    <row r="97" spans="1:38" ht="25.2" hidden="1" customHeight="1">
      <c r="A97" s="536">
        <f>直接データ入力!AH40</f>
        <v>0</v>
      </c>
      <c r="B97" s="551">
        <v>24</v>
      </c>
      <c r="C97" s="551" t="str">
        <f>直接データ入力!AP40</f>
        <v/>
      </c>
      <c r="D97" s="551"/>
      <c r="E97" s="551"/>
      <c r="F97" s="552">
        <f>直接データ入力!AJ40</f>
        <v>0</v>
      </c>
      <c r="G97" s="551">
        <f>直接データ入力!AL40</f>
        <v>0</v>
      </c>
      <c r="H97" s="551">
        <f>直接データ入力!K40</f>
        <v>0</v>
      </c>
      <c r="I97" s="551"/>
      <c r="J97" s="551" t="e">
        <f>直接データ入力!AO40</f>
        <v>#N/A</v>
      </c>
      <c r="K97" s="553">
        <f>直接データ入力!AK40</f>
        <v>0</v>
      </c>
      <c r="L97" s="551"/>
      <c r="M97" s="551"/>
      <c r="N97" s="552">
        <f>直接データ入力!AI40</f>
        <v>3</v>
      </c>
      <c r="O97" s="551"/>
      <c r="P97" s="552" t="str">
        <f>直接データ入力!BD40</f>
        <v/>
      </c>
      <c r="Q97" s="511">
        <f>直接データ入力!BE40</f>
        <v>0</v>
      </c>
      <c r="R97" s="539"/>
      <c r="S97" s="539"/>
      <c r="T97" s="540" t="str">
        <f>直接データ入力!BF40</f>
        <v/>
      </c>
      <c r="U97" s="511">
        <f>直接データ入力!BG40</f>
        <v>0</v>
      </c>
      <c r="V97" s="539"/>
      <c r="W97" s="539"/>
      <c r="X97" s="583" t="str">
        <f>直接データ入力!BH40</f>
        <v/>
      </c>
      <c r="Y97" s="511">
        <f>直接データ入力!BI40</f>
        <v>0</v>
      </c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</row>
    <row r="98" spans="1:38" ht="25.2" hidden="1" customHeight="1">
      <c r="A98" s="536">
        <f>直接データ入力!AH41</f>
        <v>0</v>
      </c>
      <c r="B98" s="551">
        <v>25</v>
      </c>
      <c r="C98" s="551" t="str">
        <f>直接データ入力!AP41</f>
        <v/>
      </c>
      <c r="D98" s="551"/>
      <c r="E98" s="551"/>
      <c r="F98" s="552">
        <f>直接データ入力!AJ41</f>
        <v>0</v>
      </c>
      <c r="G98" s="551">
        <f>直接データ入力!AL41</f>
        <v>0</v>
      </c>
      <c r="H98" s="551">
        <f>直接データ入力!K41</f>
        <v>0</v>
      </c>
      <c r="I98" s="551"/>
      <c r="J98" s="551" t="e">
        <f>直接データ入力!AO41</f>
        <v>#N/A</v>
      </c>
      <c r="K98" s="553">
        <f>直接データ入力!AK41</f>
        <v>0</v>
      </c>
      <c r="L98" s="551"/>
      <c r="M98" s="551"/>
      <c r="N98" s="552">
        <f>直接データ入力!AI41</f>
        <v>3</v>
      </c>
      <c r="O98" s="551"/>
      <c r="P98" s="552" t="str">
        <f>直接データ入力!BD41</f>
        <v/>
      </c>
      <c r="Q98" s="511">
        <f>直接データ入力!BE41</f>
        <v>0</v>
      </c>
      <c r="R98" s="539"/>
      <c r="S98" s="539"/>
      <c r="T98" s="540" t="str">
        <f>直接データ入力!BF41</f>
        <v/>
      </c>
      <c r="U98" s="511">
        <f>直接データ入力!BG41</f>
        <v>0</v>
      </c>
      <c r="V98" s="539"/>
      <c r="W98" s="539"/>
      <c r="X98" s="583" t="str">
        <f>直接データ入力!BH41</f>
        <v/>
      </c>
      <c r="Y98" s="511">
        <f>直接データ入力!BI41</f>
        <v>0</v>
      </c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</row>
    <row r="99" spans="1:38" ht="25.2" customHeight="1" thickBot="1">
      <c r="A99" s="536"/>
      <c r="B99" s="554"/>
      <c r="C99" s="554"/>
      <c r="D99" s="554"/>
      <c r="E99" s="554"/>
      <c r="F99" s="555"/>
      <c r="G99" s="554"/>
      <c r="H99" s="554"/>
      <c r="I99" s="554"/>
      <c r="J99" s="554"/>
      <c r="K99" s="556"/>
      <c r="L99" s="554"/>
      <c r="M99" s="554"/>
      <c r="N99" s="555"/>
      <c r="O99" s="554"/>
      <c r="P99" s="555"/>
      <c r="Q99" s="557"/>
      <c r="R99" s="554"/>
      <c r="S99" s="554"/>
      <c r="T99" s="555"/>
      <c r="U99" s="582"/>
      <c r="V99" s="536"/>
      <c r="W99" s="536"/>
      <c r="X99" s="543"/>
      <c r="Y99" s="557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</row>
    <row r="100" spans="1:38" ht="25.2" customHeight="1" thickBot="1">
      <c r="A100" s="536"/>
      <c r="B100" s="554"/>
      <c r="C100" s="554"/>
      <c r="D100" s="554"/>
      <c r="E100" s="1317"/>
      <c r="F100" s="1317"/>
      <c r="G100" s="1317"/>
      <c r="H100" s="1320" t="s">
        <v>389</v>
      </c>
      <c r="I100" s="1321"/>
      <c r="J100" s="1322" t="s">
        <v>8673</v>
      </c>
      <c r="K100" s="1322"/>
      <c r="L100" s="1323"/>
      <c r="M100" s="554"/>
      <c r="N100" s="555"/>
      <c r="O100" s="554"/>
      <c r="P100" s="555"/>
      <c r="Q100" s="557"/>
      <c r="R100" s="554"/>
      <c r="S100" s="554"/>
      <c r="T100" s="555"/>
      <c r="U100" s="582"/>
      <c r="V100" s="536"/>
      <c r="W100" s="536"/>
      <c r="X100" s="543"/>
      <c r="Y100" s="557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</row>
    <row r="101" spans="1:38" ht="25.2" customHeight="1">
      <c r="A101" s="1318" t="s">
        <v>8746</v>
      </c>
      <c r="B101" s="1319"/>
      <c r="C101" s="1319"/>
      <c r="D101" s="365"/>
      <c r="E101" s="365"/>
      <c r="F101" s="366"/>
      <c r="G101" s="365"/>
      <c r="H101" s="365"/>
      <c r="I101" s="365"/>
      <c r="J101" s="365"/>
      <c r="K101" s="367"/>
      <c r="L101" s="365"/>
      <c r="M101" s="365"/>
      <c r="N101" s="366"/>
      <c r="O101" s="365"/>
      <c r="P101" s="366"/>
      <c r="Q101" s="461"/>
      <c r="R101" s="365"/>
      <c r="S101" s="365"/>
      <c r="T101" s="366"/>
      <c r="U101" s="461"/>
      <c r="Y101" s="969" t="str">
        <f>個人データ入力用!D3</f>
        <v>一般・大学生版</v>
      </c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</row>
    <row r="102" spans="1:38" ht="25.2" customHeight="1">
      <c r="A102" s="536">
        <f>直接データ入力!AH44</f>
        <v>0</v>
      </c>
      <c r="B102" s="547">
        <f t="shared" ref="B102:B121" si="3">F102+2500</f>
        <v>2500</v>
      </c>
      <c r="C102" s="547" t="str">
        <f>直接データ入力!AP44</f>
        <v/>
      </c>
      <c r="D102" s="547"/>
      <c r="E102" s="547"/>
      <c r="F102" s="548">
        <f>直接データ入力!AJ44</f>
        <v>0</v>
      </c>
      <c r="G102" s="547">
        <f>直接データ入力!AL44</f>
        <v>0</v>
      </c>
      <c r="H102" s="547">
        <f>直接データ入力!K44</f>
        <v>0</v>
      </c>
      <c r="I102" s="547"/>
      <c r="J102" s="547">
        <f>直接データ入力!AO44</f>
        <v>1</v>
      </c>
      <c r="K102" s="549">
        <f>直接データ入力!AK44</f>
        <v>0</v>
      </c>
      <c r="L102" s="547"/>
      <c r="M102" s="547"/>
      <c r="N102" s="548">
        <f>直接データ入力!AI44</f>
        <v>3</v>
      </c>
      <c r="O102" s="547"/>
      <c r="P102" s="548" t="str">
        <f>直接データ入力!BD44</f>
        <v/>
      </c>
      <c r="Q102" s="550">
        <f>直接データ入力!AS44</f>
        <v>0</v>
      </c>
      <c r="R102" s="547"/>
      <c r="S102" s="547"/>
      <c r="T102" s="548" t="str">
        <f>直接データ入力!BF44</f>
        <v/>
      </c>
      <c r="U102" s="550">
        <f>直接データ入力!R44</f>
        <v>0</v>
      </c>
      <c r="V102" s="547"/>
      <c r="W102" s="547"/>
      <c r="X102" s="548" t="str">
        <f>直接データ入力!BH44</f>
        <v>1</v>
      </c>
      <c r="Y102" s="550" t="str">
        <f>直接データ入力!BI44</f>
        <v>21</v>
      </c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</row>
    <row r="103" spans="1:38" ht="25.2" customHeight="1">
      <c r="A103" s="536">
        <f>直接データ入力!AH45</f>
        <v>0</v>
      </c>
      <c r="B103" s="547">
        <f t="shared" si="3"/>
        <v>2500</v>
      </c>
      <c r="C103" s="547" t="str">
        <f>直接データ入力!AP45</f>
        <v/>
      </c>
      <c r="D103" s="547"/>
      <c r="E103" s="547"/>
      <c r="F103" s="548">
        <f>直接データ入力!AJ45</f>
        <v>0</v>
      </c>
      <c r="G103" s="547">
        <f>直接データ入力!AL45</f>
        <v>0</v>
      </c>
      <c r="H103" s="547">
        <f>直接データ入力!K45</f>
        <v>0</v>
      </c>
      <c r="I103" s="547"/>
      <c r="J103" s="547">
        <f>直接データ入力!AO45</f>
        <v>1</v>
      </c>
      <c r="K103" s="549">
        <f>直接データ入力!AK45</f>
        <v>0</v>
      </c>
      <c r="L103" s="547"/>
      <c r="M103" s="547"/>
      <c r="N103" s="548">
        <f>直接データ入力!AI45</f>
        <v>3</v>
      </c>
      <c r="O103" s="547"/>
      <c r="P103" s="548" t="str">
        <f>直接データ入力!BD45</f>
        <v/>
      </c>
      <c r="Q103" s="550">
        <f>直接データ入力!AS45</f>
        <v>0</v>
      </c>
      <c r="R103" s="547"/>
      <c r="S103" s="547"/>
      <c r="T103" s="548" t="str">
        <f>直接データ入力!BF45</f>
        <v/>
      </c>
      <c r="U103" s="550">
        <f>直接データ入力!R45</f>
        <v>0</v>
      </c>
      <c r="V103" s="547"/>
      <c r="W103" s="547"/>
      <c r="X103" s="548" t="str">
        <f>直接データ入力!BH45</f>
        <v>2</v>
      </c>
      <c r="Y103" s="550" t="str">
        <f>直接データ入力!BI45</f>
        <v>32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</row>
    <row r="104" spans="1:38" ht="25.2" customHeight="1">
      <c r="A104" s="536">
        <f>直接データ入力!AH46</f>
        <v>0</v>
      </c>
      <c r="B104" s="547">
        <f t="shared" si="3"/>
        <v>2500</v>
      </c>
      <c r="C104" s="547" t="str">
        <f>直接データ入力!AP46</f>
        <v/>
      </c>
      <c r="D104" s="547"/>
      <c r="E104" s="547"/>
      <c r="F104" s="548">
        <f>直接データ入力!AJ46</f>
        <v>0</v>
      </c>
      <c r="G104" s="547">
        <f>直接データ入力!AL46</f>
        <v>0</v>
      </c>
      <c r="H104" s="547">
        <f>直接データ入力!K46</f>
        <v>0</v>
      </c>
      <c r="I104" s="547"/>
      <c r="J104" s="547">
        <f>直接データ入力!AO46</f>
        <v>1</v>
      </c>
      <c r="K104" s="549">
        <f>直接データ入力!AK46</f>
        <v>0</v>
      </c>
      <c r="L104" s="547"/>
      <c r="M104" s="547"/>
      <c r="N104" s="548">
        <f>直接データ入力!AI46</f>
        <v>3</v>
      </c>
      <c r="O104" s="547"/>
      <c r="P104" s="548" t="str">
        <f>直接データ入力!BD46</f>
        <v/>
      </c>
      <c r="Q104" s="550">
        <f>直接データ入力!AS46</f>
        <v>0</v>
      </c>
      <c r="R104" s="547"/>
      <c r="S104" s="547"/>
      <c r="T104" s="548" t="str">
        <f>直接データ入力!BF46</f>
        <v/>
      </c>
      <c r="U104" s="550">
        <f>直接データ入力!R46</f>
        <v>0</v>
      </c>
      <c r="V104" s="547"/>
      <c r="W104" s="547"/>
      <c r="X104" s="548" t="str">
        <f>直接データ入力!BH46</f>
        <v>3</v>
      </c>
      <c r="Y104" s="550" t="str">
        <f>直接データ入力!BI46</f>
        <v>43</v>
      </c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</row>
    <row r="105" spans="1:38" ht="25.2" customHeight="1">
      <c r="A105" s="536">
        <f>直接データ入力!AH47</f>
        <v>0</v>
      </c>
      <c r="B105" s="547">
        <f t="shared" si="3"/>
        <v>2500</v>
      </c>
      <c r="C105" s="547" t="str">
        <f>直接データ入力!AP47</f>
        <v/>
      </c>
      <c r="D105" s="547"/>
      <c r="E105" s="547"/>
      <c r="F105" s="548">
        <f>直接データ入力!AJ47</f>
        <v>0</v>
      </c>
      <c r="G105" s="547">
        <f>直接データ入力!AL47</f>
        <v>0</v>
      </c>
      <c r="H105" s="547">
        <f>直接データ入力!K47</f>
        <v>0</v>
      </c>
      <c r="I105" s="547"/>
      <c r="J105" s="547">
        <f>直接データ入力!AO47</f>
        <v>1</v>
      </c>
      <c r="K105" s="549">
        <f>直接データ入力!AK47</f>
        <v>0</v>
      </c>
      <c r="L105" s="547"/>
      <c r="M105" s="547"/>
      <c r="N105" s="548">
        <f>直接データ入力!AI47</f>
        <v>3</v>
      </c>
      <c r="O105" s="547"/>
      <c r="P105" s="548" t="str">
        <f>直接データ入力!BD47</f>
        <v/>
      </c>
      <c r="Q105" s="550">
        <f>直接データ入力!AS47</f>
        <v>0</v>
      </c>
      <c r="R105" s="547"/>
      <c r="S105" s="547"/>
      <c r="T105" s="548" t="str">
        <f>直接データ入力!BF47</f>
        <v/>
      </c>
      <c r="U105" s="550">
        <f>直接データ入力!R47</f>
        <v>0</v>
      </c>
      <c r="V105" s="547"/>
      <c r="W105" s="547"/>
      <c r="X105" s="548" t="str">
        <f>直接データ入力!BH47</f>
        <v>4</v>
      </c>
      <c r="Y105" s="550" t="str">
        <f>直接データ入力!BI47</f>
        <v>54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</row>
    <row r="106" spans="1:38" ht="25.2" customHeight="1">
      <c r="A106" s="536">
        <f>直接データ入力!AH48</f>
        <v>0</v>
      </c>
      <c r="B106" s="547">
        <f t="shared" si="3"/>
        <v>2500</v>
      </c>
      <c r="C106" s="547" t="str">
        <f>直接データ入力!AP48</f>
        <v/>
      </c>
      <c r="D106" s="547"/>
      <c r="E106" s="547"/>
      <c r="F106" s="548">
        <f>直接データ入力!AJ48</f>
        <v>0</v>
      </c>
      <c r="G106" s="547">
        <f>直接データ入力!AL48</f>
        <v>0</v>
      </c>
      <c r="H106" s="547">
        <f>直接データ入力!K48</f>
        <v>0</v>
      </c>
      <c r="I106" s="547"/>
      <c r="J106" s="547">
        <f>直接データ入力!AO48</f>
        <v>1</v>
      </c>
      <c r="K106" s="549">
        <f>直接データ入力!AK48</f>
        <v>0</v>
      </c>
      <c r="L106" s="547"/>
      <c r="M106" s="547"/>
      <c r="N106" s="548">
        <f>直接データ入力!AI48</f>
        <v>3</v>
      </c>
      <c r="O106" s="547"/>
      <c r="P106" s="548" t="str">
        <f>直接データ入力!BD48</f>
        <v/>
      </c>
      <c r="Q106" s="550">
        <f>直接データ入力!AS48</f>
        <v>0</v>
      </c>
      <c r="R106" s="547"/>
      <c r="S106" s="547"/>
      <c r="T106" s="548" t="str">
        <f>直接データ入力!BF48</f>
        <v/>
      </c>
      <c r="U106" s="550">
        <f>直接データ入力!R48</f>
        <v>0</v>
      </c>
      <c r="V106" s="547"/>
      <c r="W106" s="547"/>
      <c r="X106" s="548" t="str">
        <f>直接データ入力!BH48</f>
        <v>6</v>
      </c>
      <c r="Y106" s="550" t="str">
        <f>直接データ入力!BI48</f>
        <v>65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</row>
    <row r="107" spans="1:38" ht="25.2" customHeight="1">
      <c r="A107" s="536">
        <f>直接データ入力!AH49</f>
        <v>0</v>
      </c>
      <c r="B107" s="547">
        <f t="shared" si="3"/>
        <v>2500</v>
      </c>
      <c r="C107" s="547" t="str">
        <f>直接データ入力!AP49</f>
        <v/>
      </c>
      <c r="D107" s="547"/>
      <c r="E107" s="547"/>
      <c r="F107" s="548">
        <f>直接データ入力!AJ49</f>
        <v>0</v>
      </c>
      <c r="G107" s="547">
        <f>直接データ入力!AL49</f>
        <v>0</v>
      </c>
      <c r="H107" s="547">
        <f>直接データ入力!K49</f>
        <v>0</v>
      </c>
      <c r="I107" s="547"/>
      <c r="J107" s="547">
        <f>直接データ入力!AO49</f>
        <v>1</v>
      </c>
      <c r="K107" s="549">
        <f>直接データ入力!AK49</f>
        <v>0</v>
      </c>
      <c r="L107" s="547"/>
      <c r="M107" s="547"/>
      <c r="N107" s="548">
        <f>直接データ入力!AI49</f>
        <v>3</v>
      </c>
      <c r="O107" s="547"/>
      <c r="P107" s="548" t="str">
        <f>直接データ入力!BD49</f>
        <v/>
      </c>
      <c r="Q107" s="550">
        <f>直接データ入力!AS49</f>
        <v>0</v>
      </c>
      <c r="R107" s="547"/>
      <c r="S107" s="547"/>
      <c r="T107" s="548" t="str">
        <f>直接データ入力!BF49</f>
        <v/>
      </c>
      <c r="U107" s="550">
        <f>直接データ入力!R49</f>
        <v>0</v>
      </c>
      <c r="V107" s="547"/>
      <c r="W107" s="547"/>
      <c r="X107" s="548" t="str">
        <f>直接データ入力!BH49</f>
        <v>61</v>
      </c>
      <c r="Y107" s="550" t="str">
        <f>直接データ入力!BI49</f>
        <v>98</v>
      </c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</row>
    <row r="108" spans="1:38" ht="25.2" customHeight="1">
      <c r="A108" s="536">
        <f>直接データ入力!AH50</f>
        <v>0</v>
      </c>
      <c r="B108" s="547">
        <f t="shared" si="3"/>
        <v>2500</v>
      </c>
      <c r="C108" s="547" t="str">
        <f>直接データ入力!AP50</f>
        <v/>
      </c>
      <c r="D108" s="547"/>
      <c r="E108" s="547"/>
      <c r="F108" s="548">
        <f>直接データ入力!AJ50</f>
        <v>0</v>
      </c>
      <c r="G108" s="547">
        <f>直接データ入力!AL50</f>
        <v>0</v>
      </c>
      <c r="H108" s="547">
        <f>直接データ入力!K50</f>
        <v>0</v>
      </c>
      <c r="I108" s="547"/>
      <c r="J108" s="547">
        <f>直接データ入力!AO50</f>
        <v>1</v>
      </c>
      <c r="K108" s="549">
        <f>直接データ入力!AK50</f>
        <v>0</v>
      </c>
      <c r="L108" s="547"/>
      <c r="M108" s="547"/>
      <c r="N108" s="548">
        <f>直接データ入力!AI50</f>
        <v>3</v>
      </c>
      <c r="O108" s="547"/>
      <c r="P108" s="548" t="str">
        <f>直接データ入力!BD50</f>
        <v/>
      </c>
      <c r="Q108" s="550">
        <f>直接データ入力!AS50</f>
        <v>0</v>
      </c>
      <c r="R108" s="547"/>
      <c r="S108" s="547"/>
      <c r="T108" s="548" t="str">
        <f>直接データ入力!BF50</f>
        <v/>
      </c>
      <c r="U108" s="550">
        <f>直接データ入力!R50</f>
        <v>0</v>
      </c>
      <c r="V108" s="547"/>
      <c r="W108" s="547"/>
      <c r="X108" s="548" t="str">
        <f>直接データ入力!BH50</f>
        <v>62</v>
      </c>
      <c r="Y108" s="550" t="str">
        <f>直接データ入力!BI50</f>
        <v>87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</row>
    <row r="109" spans="1:38" ht="25.2" customHeight="1">
      <c r="A109" s="536">
        <f>直接データ入力!AH51</f>
        <v>0</v>
      </c>
      <c r="B109" s="547">
        <f t="shared" si="3"/>
        <v>2500</v>
      </c>
      <c r="C109" s="547" t="str">
        <f>直接データ入力!AP51</f>
        <v/>
      </c>
      <c r="D109" s="547"/>
      <c r="E109" s="547"/>
      <c r="F109" s="548">
        <f>直接データ入力!AJ51</f>
        <v>0</v>
      </c>
      <c r="G109" s="547">
        <f>直接データ入力!AL51</f>
        <v>0</v>
      </c>
      <c r="H109" s="547">
        <f>直接データ入力!K51</f>
        <v>0</v>
      </c>
      <c r="I109" s="547"/>
      <c r="J109" s="547">
        <f>直接データ入力!AO51</f>
        <v>1</v>
      </c>
      <c r="K109" s="549">
        <f>直接データ入力!AK51</f>
        <v>0</v>
      </c>
      <c r="L109" s="547"/>
      <c r="M109" s="547"/>
      <c r="N109" s="548">
        <f>直接データ入力!AI51</f>
        <v>3</v>
      </c>
      <c r="O109" s="547"/>
      <c r="P109" s="548" t="str">
        <f>直接データ入力!BD51</f>
        <v/>
      </c>
      <c r="Q109" s="550">
        <f>直接データ入力!AS51</f>
        <v>0</v>
      </c>
      <c r="R109" s="547"/>
      <c r="S109" s="547"/>
      <c r="T109" s="548" t="str">
        <f>直接データ入力!BF51</f>
        <v/>
      </c>
      <c r="U109" s="550">
        <f>直接データ入力!R51</f>
        <v>0</v>
      </c>
      <c r="V109" s="547"/>
      <c r="W109" s="547"/>
      <c r="X109" s="548" t="str">
        <f>直接データ入力!BH51</f>
        <v>63</v>
      </c>
      <c r="Y109" s="550" t="str">
        <f>直接データ入力!BI51</f>
        <v>76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</row>
    <row r="110" spans="1:38" ht="25.2" customHeight="1">
      <c r="A110" s="536">
        <f>直接データ入力!AH52</f>
        <v>0</v>
      </c>
      <c r="B110" s="547">
        <f t="shared" si="3"/>
        <v>2500</v>
      </c>
      <c r="C110" s="547" t="str">
        <f>直接データ入力!AP52</f>
        <v/>
      </c>
      <c r="D110" s="547"/>
      <c r="E110" s="547"/>
      <c r="F110" s="548">
        <f>直接データ入力!AJ52</f>
        <v>0</v>
      </c>
      <c r="G110" s="547">
        <f>直接データ入力!AL52</f>
        <v>0</v>
      </c>
      <c r="H110" s="547">
        <f>直接データ入力!K52</f>
        <v>0</v>
      </c>
      <c r="I110" s="547"/>
      <c r="J110" s="547">
        <f>直接データ入力!AO52</f>
        <v>1</v>
      </c>
      <c r="K110" s="549">
        <f>直接データ入力!AK52</f>
        <v>0</v>
      </c>
      <c r="L110" s="547"/>
      <c r="M110" s="547"/>
      <c r="N110" s="548">
        <f>直接データ入力!AI52</f>
        <v>3</v>
      </c>
      <c r="O110" s="547"/>
      <c r="P110" s="548" t="str">
        <f>直接データ入力!BD52</f>
        <v/>
      </c>
      <c r="Q110" s="550">
        <f>直接データ入力!AS52</f>
        <v>0</v>
      </c>
      <c r="R110" s="547"/>
      <c r="S110" s="547"/>
      <c r="T110" s="548" t="str">
        <f>直接データ入力!BF52</f>
        <v/>
      </c>
      <c r="U110" s="550">
        <f>直接データ入力!R52</f>
        <v>0</v>
      </c>
      <c r="V110" s="547"/>
      <c r="W110" s="547"/>
      <c r="X110" s="548" t="str">
        <f>直接データ入力!BH52</f>
        <v>64</v>
      </c>
      <c r="Y110" s="550" t="str">
        <f>直接データ入力!BI52</f>
        <v>65</v>
      </c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</row>
    <row r="111" spans="1:38" ht="25.2" customHeight="1">
      <c r="A111" s="536">
        <f>直接データ入力!AH53</f>
        <v>0</v>
      </c>
      <c r="B111" s="547">
        <f t="shared" si="3"/>
        <v>2500</v>
      </c>
      <c r="C111" s="547" t="str">
        <f>直接データ入力!AP53</f>
        <v/>
      </c>
      <c r="D111" s="547"/>
      <c r="E111" s="547"/>
      <c r="F111" s="548">
        <f>直接データ入力!AJ53</f>
        <v>0</v>
      </c>
      <c r="G111" s="547">
        <f>直接データ入力!AL53</f>
        <v>0</v>
      </c>
      <c r="H111" s="547">
        <f>直接データ入力!K53</f>
        <v>0</v>
      </c>
      <c r="I111" s="547"/>
      <c r="J111" s="547">
        <f>直接データ入力!AO53</f>
        <v>1</v>
      </c>
      <c r="K111" s="549">
        <f>直接データ入力!AK53</f>
        <v>0</v>
      </c>
      <c r="L111" s="547"/>
      <c r="M111" s="547"/>
      <c r="N111" s="548">
        <f>直接データ入力!AI53</f>
        <v>3</v>
      </c>
      <c r="O111" s="547"/>
      <c r="P111" s="548" t="str">
        <f>直接データ入力!BD53</f>
        <v/>
      </c>
      <c r="Q111" s="550">
        <f>直接データ入力!AS53</f>
        <v>0</v>
      </c>
      <c r="R111" s="547"/>
      <c r="S111" s="547"/>
      <c r="T111" s="548" t="str">
        <f>直接データ入力!BF53</f>
        <v/>
      </c>
      <c r="U111" s="550">
        <f>直接データ入力!R53</f>
        <v>0</v>
      </c>
      <c r="V111" s="547"/>
      <c r="W111" s="547"/>
      <c r="X111" s="548" t="str">
        <f>直接データ入力!BH53</f>
        <v>65</v>
      </c>
      <c r="Y111" s="550" t="str">
        <f>直接データ入力!BI53</f>
        <v>54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</row>
    <row r="112" spans="1:38" ht="25.2" customHeight="1">
      <c r="A112" s="536">
        <f>直接データ入力!AH54</f>
        <v>0</v>
      </c>
      <c r="B112" s="547">
        <f t="shared" si="3"/>
        <v>2500</v>
      </c>
      <c r="C112" s="547" t="str">
        <f>直接データ入力!AP54</f>
        <v/>
      </c>
      <c r="D112" s="547"/>
      <c r="E112" s="547"/>
      <c r="F112" s="548">
        <f>直接データ入力!AJ54</f>
        <v>0</v>
      </c>
      <c r="G112" s="547">
        <f>直接データ入力!AL54</f>
        <v>0</v>
      </c>
      <c r="H112" s="547">
        <f>直接データ入力!K54</f>
        <v>0</v>
      </c>
      <c r="I112" s="547"/>
      <c r="J112" s="547">
        <f>直接データ入力!AO54</f>
        <v>1</v>
      </c>
      <c r="K112" s="549">
        <f>直接データ入力!AK54</f>
        <v>0</v>
      </c>
      <c r="L112" s="547"/>
      <c r="M112" s="547"/>
      <c r="N112" s="548">
        <f>直接データ入力!AI54</f>
        <v>3</v>
      </c>
      <c r="O112" s="547"/>
      <c r="P112" s="548" t="str">
        <f>直接データ入力!BD54</f>
        <v/>
      </c>
      <c r="Q112" s="550">
        <f>直接データ入力!AS54</f>
        <v>0</v>
      </c>
      <c r="R112" s="547"/>
      <c r="S112" s="547"/>
      <c r="T112" s="548" t="str">
        <f>直接データ入力!BF54</f>
        <v/>
      </c>
      <c r="U112" s="550">
        <f>直接データ入力!R54</f>
        <v>0</v>
      </c>
      <c r="V112" s="547"/>
      <c r="W112" s="547"/>
      <c r="X112" s="548" t="str">
        <f>直接データ入力!BH54</f>
        <v>66</v>
      </c>
      <c r="Y112" s="550" t="str">
        <f>直接データ入力!BI54</f>
        <v>90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</row>
    <row r="113" spans="1:38" ht="25.2" customHeight="1">
      <c r="A113" s="536">
        <f>直接データ入力!AH55</f>
        <v>0</v>
      </c>
      <c r="B113" s="547">
        <f t="shared" si="3"/>
        <v>2500</v>
      </c>
      <c r="C113" s="547" t="str">
        <f>直接データ入力!AP55</f>
        <v/>
      </c>
      <c r="D113" s="547"/>
      <c r="E113" s="547"/>
      <c r="F113" s="548">
        <f>直接データ入力!AJ55</f>
        <v>0</v>
      </c>
      <c r="G113" s="547">
        <f>直接データ入力!AL55</f>
        <v>0</v>
      </c>
      <c r="H113" s="547">
        <f>直接データ入力!K55</f>
        <v>0</v>
      </c>
      <c r="I113" s="547"/>
      <c r="J113" s="547">
        <f>直接データ入力!AO55</f>
        <v>1</v>
      </c>
      <c r="K113" s="549">
        <f>直接データ入力!AK55</f>
        <v>0</v>
      </c>
      <c r="L113" s="547"/>
      <c r="M113" s="547"/>
      <c r="N113" s="548">
        <f>直接データ入力!AI55</f>
        <v>3</v>
      </c>
      <c r="O113" s="547"/>
      <c r="P113" s="548" t="str">
        <f>直接データ入力!BD55</f>
        <v/>
      </c>
      <c r="Q113" s="550">
        <f>直接データ入力!AS55</f>
        <v>0</v>
      </c>
      <c r="R113" s="547"/>
      <c r="S113" s="547"/>
      <c r="T113" s="548" t="str">
        <f>直接データ入力!BF55</f>
        <v/>
      </c>
      <c r="U113" s="550">
        <f>直接データ入力!R55</f>
        <v>0</v>
      </c>
      <c r="V113" s="547"/>
      <c r="W113" s="547"/>
      <c r="X113" s="548" t="str">
        <f>直接データ入力!BH55</f>
        <v>62</v>
      </c>
      <c r="Y113" s="550" t="str">
        <f>直接データ入力!BI55</f>
        <v>80</v>
      </c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</row>
    <row r="114" spans="1:38" ht="25.2" customHeight="1">
      <c r="A114" s="536">
        <f>直接データ入力!AH56</f>
        <v>0</v>
      </c>
      <c r="B114" s="547">
        <f t="shared" si="3"/>
        <v>2500</v>
      </c>
      <c r="C114" s="547" t="str">
        <f>直接データ入力!AP56</f>
        <v/>
      </c>
      <c r="D114" s="547"/>
      <c r="E114" s="547"/>
      <c r="F114" s="548">
        <f>直接データ入力!AJ56</f>
        <v>0</v>
      </c>
      <c r="G114" s="547">
        <f>直接データ入力!AL56</f>
        <v>0</v>
      </c>
      <c r="H114" s="547">
        <f>直接データ入力!K56</f>
        <v>0</v>
      </c>
      <c r="I114" s="547"/>
      <c r="J114" s="547">
        <f>直接データ入力!AO56</f>
        <v>1</v>
      </c>
      <c r="K114" s="549">
        <f>直接データ入力!AK56</f>
        <v>0</v>
      </c>
      <c r="L114" s="547"/>
      <c r="M114" s="547"/>
      <c r="N114" s="548">
        <f>直接データ入力!AI56</f>
        <v>3</v>
      </c>
      <c r="O114" s="547"/>
      <c r="P114" s="548" t="str">
        <f>直接データ入力!BD56</f>
        <v/>
      </c>
      <c r="Q114" s="550">
        <f>直接データ入力!AS56</f>
        <v>0</v>
      </c>
      <c r="R114" s="547"/>
      <c r="S114" s="547"/>
      <c r="T114" s="548" t="str">
        <f>直接データ入力!BF56</f>
        <v/>
      </c>
      <c r="U114" s="550">
        <f>直接データ入力!R56</f>
        <v>0</v>
      </c>
      <c r="V114" s="547"/>
      <c r="W114" s="547"/>
      <c r="X114" s="548" t="str">
        <f>直接データ入力!BH56</f>
        <v>68</v>
      </c>
      <c r="Y114" s="550" t="str">
        <f>直接データ入力!BI56</f>
        <v>70</v>
      </c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</row>
    <row r="115" spans="1:38" ht="25.2" customHeight="1">
      <c r="A115" s="536">
        <f>直接データ入力!AH57</f>
        <v>0</v>
      </c>
      <c r="B115" s="547">
        <f t="shared" si="3"/>
        <v>2500</v>
      </c>
      <c r="C115" s="547" t="str">
        <f>直接データ入力!AP57</f>
        <v/>
      </c>
      <c r="D115" s="547"/>
      <c r="E115" s="547"/>
      <c r="F115" s="548">
        <f>直接データ入力!AJ57</f>
        <v>0</v>
      </c>
      <c r="G115" s="547">
        <f>直接データ入力!AL57</f>
        <v>0</v>
      </c>
      <c r="H115" s="547">
        <f>直接データ入力!K57</f>
        <v>0</v>
      </c>
      <c r="I115" s="547"/>
      <c r="J115" s="547">
        <f>直接データ入力!AO57</f>
        <v>1</v>
      </c>
      <c r="K115" s="549">
        <f>直接データ入力!AK57</f>
        <v>0</v>
      </c>
      <c r="L115" s="547"/>
      <c r="M115" s="547"/>
      <c r="N115" s="548">
        <f>直接データ入力!AI57</f>
        <v>3</v>
      </c>
      <c r="O115" s="547"/>
      <c r="P115" s="548" t="str">
        <f>直接データ入力!BD57</f>
        <v/>
      </c>
      <c r="Q115" s="550">
        <f>直接データ入力!AS57</f>
        <v>0</v>
      </c>
      <c r="R115" s="547"/>
      <c r="S115" s="547"/>
      <c r="T115" s="548" t="str">
        <f>直接データ入力!BF57</f>
        <v/>
      </c>
      <c r="U115" s="550">
        <f>直接データ入力!R57</f>
        <v>0</v>
      </c>
      <c r="V115" s="547"/>
      <c r="W115" s="547"/>
      <c r="X115" s="548" t="str">
        <f>直接データ入力!BH57</f>
        <v>69</v>
      </c>
      <c r="Y115" s="550" t="str">
        <f>直接データ入力!BI57</f>
        <v>60</v>
      </c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</row>
    <row r="116" spans="1:38" ht="25.2" customHeight="1">
      <c r="A116" s="536">
        <f>直接データ入力!AH58</f>
        <v>0</v>
      </c>
      <c r="B116" s="547">
        <f t="shared" si="3"/>
        <v>2500</v>
      </c>
      <c r="C116" s="547" t="str">
        <f>直接データ入力!AP58</f>
        <v/>
      </c>
      <c r="D116" s="547"/>
      <c r="E116" s="547"/>
      <c r="F116" s="548">
        <f>直接データ入力!AJ58</f>
        <v>0</v>
      </c>
      <c r="G116" s="547">
        <f>直接データ入力!AL58</f>
        <v>0</v>
      </c>
      <c r="H116" s="547">
        <f>直接データ入力!K58</f>
        <v>0</v>
      </c>
      <c r="I116" s="547"/>
      <c r="J116" s="547">
        <f>直接データ入力!AO58</f>
        <v>1</v>
      </c>
      <c r="K116" s="549">
        <f>直接データ入力!AK58</f>
        <v>0</v>
      </c>
      <c r="L116" s="547"/>
      <c r="M116" s="547"/>
      <c r="N116" s="548">
        <f>直接データ入力!AI58</f>
        <v>3</v>
      </c>
      <c r="O116" s="547"/>
      <c r="P116" s="548" t="str">
        <f>直接データ入力!BD58</f>
        <v/>
      </c>
      <c r="Q116" s="550">
        <f>直接データ入力!AS58</f>
        <v>0</v>
      </c>
      <c r="R116" s="547"/>
      <c r="S116" s="547"/>
      <c r="T116" s="548" t="str">
        <f>直接データ入力!BF58</f>
        <v/>
      </c>
      <c r="U116" s="550">
        <f>直接データ入力!R58</f>
        <v>0</v>
      </c>
      <c r="V116" s="547"/>
      <c r="W116" s="547"/>
      <c r="X116" s="548" t="str">
        <f>直接データ入力!BH58</f>
        <v>70</v>
      </c>
      <c r="Y116" s="550" t="str">
        <f>直接データ入力!BI58</f>
        <v>50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</row>
    <row r="117" spans="1:38" ht="25.2" customHeight="1">
      <c r="A117" s="536">
        <f>直接データ入力!AH59</f>
        <v>0</v>
      </c>
      <c r="B117" s="547">
        <f t="shared" si="3"/>
        <v>2500</v>
      </c>
      <c r="C117" s="547" t="str">
        <f>直接データ入力!AP59</f>
        <v/>
      </c>
      <c r="D117" s="547"/>
      <c r="E117" s="547"/>
      <c r="F117" s="548">
        <f>直接データ入力!AJ59</f>
        <v>0</v>
      </c>
      <c r="G117" s="547">
        <f>直接データ入力!AL59</f>
        <v>0</v>
      </c>
      <c r="H117" s="547">
        <f>直接データ入力!K59</f>
        <v>0</v>
      </c>
      <c r="I117" s="547"/>
      <c r="J117" s="547">
        <f>直接データ入力!AO59</f>
        <v>1</v>
      </c>
      <c r="K117" s="549">
        <f>直接データ入力!AK59</f>
        <v>0</v>
      </c>
      <c r="L117" s="547"/>
      <c r="M117" s="547"/>
      <c r="N117" s="548">
        <f>直接データ入力!AI59</f>
        <v>3</v>
      </c>
      <c r="O117" s="547"/>
      <c r="P117" s="548" t="str">
        <f>直接データ入力!BD59</f>
        <v/>
      </c>
      <c r="Q117" s="550">
        <f>直接データ入力!AS59</f>
        <v>0</v>
      </c>
      <c r="R117" s="547"/>
      <c r="S117" s="547"/>
      <c r="T117" s="548" t="str">
        <f>直接データ入力!BF59</f>
        <v/>
      </c>
      <c r="U117" s="550">
        <f>直接データ入力!R59</f>
        <v>0</v>
      </c>
      <c r="V117" s="547"/>
      <c r="W117" s="547"/>
      <c r="X117" s="548" t="str">
        <f>直接データ入力!BH59</f>
        <v>71</v>
      </c>
      <c r="Y117" s="550" t="str">
        <f>直接データ入力!BI59</f>
        <v>09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</row>
    <row r="118" spans="1:38" ht="25.2" customHeight="1">
      <c r="A118" s="536">
        <f>直接データ入力!AH60</f>
        <v>0</v>
      </c>
      <c r="B118" s="547">
        <f t="shared" si="3"/>
        <v>2500</v>
      </c>
      <c r="C118" s="547" t="str">
        <f>直接データ入力!AP60</f>
        <v/>
      </c>
      <c r="D118" s="547"/>
      <c r="E118" s="547"/>
      <c r="F118" s="548">
        <f>直接データ入力!AJ60</f>
        <v>0</v>
      </c>
      <c r="G118" s="547">
        <f>直接データ入力!AL60</f>
        <v>0</v>
      </c>
      <c r="H118" s="547">
        <f>直接データ入力!K60</f>
        <v>0</v>
      </c>
      <c r="I118" s="547"/>
      <c r="J118" s="547">
        <f>直接データ入力!AO60</f>
        <v>1</v>
      </c>
      <c r="K118" s="549">
        <f>直接データ入力!AK60</f>
        <v>0</v>
      </c>
      <c r="L118" s="547"/>
      <c r="M118" s="547"/>
      <c r="N118" s="548">
        <f>直接データ入力!AI60</f>
        <v>3</v>
      </c>
      <c r="O118" s="547"/>
      <c r="P118" s="548" t="str">
        <f>直接データ入力!BD60</f>
        <v/>
      </c>
      <c r="Q118" s="550">
        <f>直接データ入力!AS60</f>
        <v>0</v>
      </c>
      <c r="R118" s="547"/>
      <c r="S118" s="547"/>
      <c r="T118" s="548" t="str">
        <f>直接データ入力!BF60</f>
        <v/>
      </c>
      <c r="U118" s="550">
        <f>直接データ入力!R60</f>
        <v>0</v>
      </c>
      <c r="V118" s="547"/>
      <c r="W118" s="547"/>
      <c r="X118" s="548" t="str">
        <f>直接データ入力!BH60</f>
        <v>72</v>
      </c>
      <c r="Y118" s="550" t="str">
        <f>直接データ入力!BI60</f>
        <v>08</v>
      </c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</row>
    <row r="119" spans="1:38" ht="25.2" customHeight="1">
      <c r="A119" s="536">
        <f>直接データ入力!AH61</f>
        <v>0</v>
      </c>
      <c r="B119" s="547">
        <f t="shared" si="3"/>
        <v>2500</v>
      </c>
      <c r="C119" s="547" t="str">
        <f>直接データ入力!AP61</f>
        <v/>
      </c>
      <c r="D119" s="547"/>
      <c r="E119" s="547"/>
      <c r="F119" s="548">
        <f>直接データ入力!AJ61</f>
        <v>0</v>
      </c>
      <c r="G119" s="547">
        <f>直接データ入力!AL61</f>
        <v>0</v>
      </c>
      <c r="H119" s="547">
        <f>直接データ入力!K61</f>
        <v>0</v>
      </c>
      <c r="I119" s="547"/>
      <c r="J119" s="547">
        <f>直接データ入力!AO61</f>
        <v>1</v>
      </c>
      <c r="K119" s="549">
        <f>直接データ入力!AK61</f>
        <v>0</v>
      </c>
      <c r="L119" s="547"/>
      <c r="M119" s="547"/>
      <c r="N119" s="548">
        <f>直接データ入力!AI61</f>
        <v>3</v>
      </c>
      <c r="O119" s="547"/>
      <c r="P119" s="548" t="str">
        <f>直接データ入力!BD61</f>
        <v/>
      </c>
      <c r="Q119" s="550">
        <f>直接データ入力!AS61</f>
        <v>0</v>
      </c>
      <c r="R119" s="547"/>
      <c r="S119" s="547"/>
      <c r="T119" s="548" t="str">
        <f>直接データ入力!BF61</f>
        <v/>
      </c>
      <c r="U119" s="550">
        <f>直接データ入力!R61</f>
        <v>0</v>
      </c>
      <c r="V119" s="547"/>
      <c r="W119" s="547"/>
      <c r="X119" s="548" t="str">
        <f>直接データ入力!BH61</f>
        <v>73</v>
      </c>
      <c r="Y119" s="550" t="str">
        <f>直接データ入力!BI61</f>
        <v>07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</row>
    <row r="120" spans="1:38" ht="25.8" customHeight="1">
      <c r="A120" s="536">
        <f>直接データ入力!AH62</f>
        <v>0</v>
      </c>
      <c r="B120" s="547">
        <f t="shared" si="3"/>
        <v>2500</v>
      </c>
      <c r="C120" s="547" t="str">
        <f>直接データ入力!AP62</f>
        <v/>
      </c>
      <c r="D120" s="547"/>
      <c r="E120" s="547"/>
      <c r="F120" s="548">
        <f>直接データ入力!AJ62</f>
        <v>0</v>
      </c>
      <c r="G120" s="547">
        <f>直接データ入力!AL62</f>
        <v>0</v>
      </c>
      <c r="H120" s="547">
        <f>直接データ入力!K62</f>
        <v>0</v>
      </c>
      <c r="I120" s="547"/>
      <c r="J120" s="547">
        <f>直接データ入力!AO62</f>
        <v>1</v>
      </c>
      <c r="K120" s="549">
        <f>直接データ入力!AK62</f>
        <v>0</v>
      </c>
      <c r="L120" s="547"/>
      <c r="M120" s="547"/>
      <c r="N120" s="548">
        <f>直接データ入力!AI62</f>
        <v>3</v>
      </c>
      <c r="O120" s="547"/>
      <c r="P120" s="548" t="str">
        <f>直接データ入力!BD62</f>
        <v/>
      </c>
      <c r="Q120" s="550">
        <f>直接データ入力!AS62</f>
        <v>0</v>
      </c>
      <c r="R120" s="547"/>
      <c r="S120" s="547"/>
      <c r="T120" s="548" t="str">
        <f>直接データ入力!BF62</f>
        <v/>
      </c>
      <c r="U120" s="550">
        <f>直接データ入力!R62</f>
        <v>0</v>
      </c>
      <c r="V120" s="547"/>
      <c r="W120" s="547"/>
      <c r="X120" s="548" t="str">
        <f>直接データ入力!BH62</f>
        <v>75</v>
      </c>
      <c r="Y120" s="550" t="str">
        <f>直接データ入力!BI62</f>
        <v>06</v>
      </c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</row>
    <row r="121" spans="1:38" ht="25.8" customHeight="1">
      <c r="A121" s="536">
        <f>直接データ入力!AH63</f>
        <v>0</v>
      </c>
      <c r="B121" s="547">
        <f t="shared" si="3"/>
        <v>2500</v>
      </c>
      <c r="C121" s="547" t="str">
        <f>直接データ入力!AP63</f>
        <v/>
      </c>
      <c r="D121" s="547"/>
      <c r="E121" s="547"/>
      <c r="F121" s="548">
        <f>直接データ入力!AJ63</f>
        <v>0</v>
      </c>
      <c r="G121" s="547">
        <f>直接データ入力!AL63</f>
        <v>0</v>
      </c>
      <c r="H121" s="547">
        <f>直接データ入力!K63</f>
        <v>0</v>
      </c>
      <c r="I121" s="547"/>
      <c r="J121" s="547">
        <f>直接データ入力!AO63</f>
        <v>1</v>
      </c>
      <c r="K121" s="549">
        <f>直接データ入力!AK63</f>
        <v>0</v>
      </c>
      <c r="L121" s="547"/>
      <c r="M121" s="547"/>
      <c r="N121" s="548">
        <f>直接データ入力!AI63</f>
        <v>3</v>
      </c>
      <c r="O121" s="547"/>
      <c r="P121" s="548" t="str">
        <f>直接データ入力!BD63</f>
        <v/>
      </c>
      <c r="Q121" s="550">
        <f>直接データ入力!AS63</f>
        <v>0</v>
      </c>
      <c r="R121" s="547"/>
      <c r="S121" s="547"/>
      <c r="T121" s="548" t="str">
        <f>直接データ入力!BF63</f>
        <v/>
      </c>
      <c r="U121" s="550">
        <f>直接データ入力!R63</f>
        <v>0</v>
      </c>
      <c r="V121" s="547"/>
      <c r="W121" s="547"/>
      <c r="X121" s="548" t="str">
        <f>直接データ入力!BH63</f>
        <v>75</v>
      </c>
      <c r="Y121" s="550" t="str">
        <f>直接データ入力!BI63</f>
        <v>05</v>
      </c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</row>
    <row r="122" spans="1:38" ht="25.8" hidden="1" customHeight="1">
      <c r="A122" s="536">
        <f>直接データ入力!AH64</f>
        <v>0</v>
      </c>
      <c r="B122" s="547">
        <v>21</v>
      </c>
      <c r="C122" s="547" t="str">
        <f>直接データ入力!AP64</f>
        <v/>
      </c>
      <c r="D122" s="547"/>
      <c r="E122" s="547"/>
      <c r="F122" s="548">
        <f>直接データ入力!AJ64</f>
        <v>0</v>
      </c>
      <c r="G122" s="547">
        <f>直接データ入力!AL64</f>
        <v>0</v>
      </c>
      <c r="H122" s="547">
        <f>直接データ入力!K64</f>
        <v>0</v>
      </c>
      <c r="I122" s="547"/>
      <c r="J122" s="547" t="e">
        <f>直接データ入力!AO64</f>
        <v>#N/A</v>
      </c>
      <c r="K122" s="549">
        <f>直接データ入力!AK64</f>
        <v>0</v>
      </c>
      <c r="L122" s="547"/>
      <c r="M122" s="547"/>
      <c r="N122" s="548">
        <f>直接データ入力!AI64</f>
        <v>3</v>
      </c>
      <c r="O122" s="547"/>
      <c r="P122" s="548" t="str">
        <f>直接データ入力!BD64</f>
        <v/>
      </c>
      <c r="Q122" s="550">
        <f>直接データ入力!AS64</f>
        <v>0</v>
      </c>
      <c r="R122" s="547"/>
      <c r="S122" s="547"/>
      <c r="T122" s="548" t="str">
        <f>直接データ入力!BF64</f>
        <v/>
      </c>
      <c r="U122" s="550">
        <f>直接データ入力!R64</f>
        <v>0</v>
      </c>
      <c r="V122" s="547"/>
      <c r="W122" s="547"/>
      <c r="X122" s="548" t="str">
        <f>直接データ入力!BH64</f>
        <v/>
      </c>
      <c r="Y122" s="550">
        <f>直接データ入力!BI64</f>
        <v>0</v>
      </c>
    </row>
    <row r="123" spans="1:38" ht="25.8" hidden="1" customHeight="1">
      <c r="A123" s="536">
        <f>直接データ入力!AH65</f>
        <v>0</v>
      </c>
      <c r="B123" s="547">
        <v>22</v>
      </c>
      <c r="C123" s="547" t="str">
        <f>直接データ入力!AP65</f>
        <v/>
      </c>
      <c r="D123" s="547"/>
      <c r="E123" s="547"/>
      <c r="F123" s="548">
        <f>直接データ入力!AJ65</f>
        <v>0</v>
      </c>
      <c r="G123" s="547">
        <f>直接データ入力!AL65</f>
        <v>0</v>
      </c>
      <c r="H123" s="547">
        <f>直接データ入力!K65</f>
        <v>0</v>
      </c>
      <c r="I123" s="547"/>
      <c r="J123" s="547" t="e">
        <f>直接データ入力!AO65</f>
        <v>#N/A</v>
      </c>
      <c r="K123" s="549">
        <f>直接データ入力!AK65</f>
        <v>0</v>
      </c>
      <c r="L123" s="547"/>
      <c r="M123" s="547"/>
      <c r="N123" s="548">
        <f>直接データ入力!AI65</f>
        <v>3</v>
      </c>
      <c r="O123" s="547"/>
      <c r="P123" s="548" t="str">
        <f>直接データ入力!BD65</f>
        <v/>
      </c>
      <c r="Q123" s="550">
        <f>直接データ入力!AS65</f>
        <v>0</v>
      </c>
      <c r="R123" s="547"/>
      <c r="S123" s="547"/>
      <c r="T123" s="548" t="str">
        <f>直接データ入力!BF65</f>
        <v/>
      </c>
      <c r="U123" s="550">
        <f>直接データ入力!R65</f>
        <v>0</v>
      </c>
      <c r="V123" s="547"/>
      <c r="W123" s="547"/>
      <c r="X123" s="548" t="str">
        <f>直接データ入力!BH65</f>
        <v/>
      </c>
      <c r="Y123" s="550">
        <f>直接データ入力!BI65</f>
        <v>0</v>
      </c>
    </row>
    <row r="124" spans="1:38" ht="25.8" hidden="1" customHeight="1">
      <c r="A124" s="536">
        <f>直接データ入力!AH66</f>
        <v>0</v>
      </c>
      <c r="B124" s="547">
        <v>23</v>
      </c>
      <c r="C124" s="547" t="str">
        <f>直接データ入力!AP66</f>
        <v/>
      </c>
      <c r="D124" s="547"/>
      <c r="E124" s="547"/>
      <c r="F124" s="548">
        <f>直接データ入力!AJ66</f>
        <v>0</v>
      </c>
      <c r="G124" s="547">
        <f>直接データ入力!AL66</f>
        <v>0</v>
      </c>
      <c r="H124" s="547">
        <f>直接データ入力!K66</f>
        <v>0</v>
      </c>
      <c r="I124" s="547"/>
      <c r="J124" s="547" t="e">
        <f>直接データ入力!AO66</f>
        <v>#N/A</v>
      </c>
      <c r="K124" s="549">
        <f>直接データ入力!AK66</f>
        <v>0</v>
      </c>
      <c r="L124" s="547"/>
      <c r="M124" s="547"/>
      <c r="N124" s="548">
        <f>直接データ入力!AI66</f>
        <v>3</v>
      </c>
      <c r="O124" s="547"/>
      <c r="P124" s="548" t="str">
        <f>直接データ入力!BD66</f>
        <v/>
      </c>
      <c r="Q124" s="550">
        <f>直接データ入力!AS66</f>
        <v>0</v>
      </c>
      <c r="R124" s="547"/>
      <c r="S124" s="547"/>
      <c r="T124" s="548" t="str">
        <f>直接データ入力!BF66</f>
        <v/>
      </c>
      <c r="U124" s="550">
        <f>直接データ入力!R66</f>
        <v>0</v>
      </c>
      <c r="V124" s="547"/>
      <c r="W124" s="547"/>
      <c r="X124" s="548" t="str">
        <f>直接データ入力!BH66</f>
        <v/>
      </c>
      <c r="Y124" s="550">
        <f>直接データ入力!BI66</f>
        <v>0</v>
      </c>
    </row>
    <row r="125" spans="1:38" ht="25.8" hidden="1" customHeight="1">
      <c r="A125" s="536">
        <f>直接データ入力!AH67</f>
        <v>0</v>
      </c>
      <c r="B125" s="547">
        <v>24</v>
      </c>
      <c r="C125" s="547" t="str">
        <f>直接データ入力!AP67</f>
        <v/>
      </c>
      <c r="D125" s="547"/>
      <c r="E125" s="547"/>
      <c r="F125" s="548">
        <f>直接データ入力!AJ67</f>
        <v>0</v>
      </c>
      <c r="G125" s="547">
        <f>直接データ入力!AL67</f>
        <v>0</v>
      </c>
      <c r="H125" s="547">
        <f>直接データ入力!K67</f>
        <v>0</v>
      </c>
      <c r="I125" s="547"/>
      <c r="J125" s="547" t="e">
        <f>直接データ入力!AO67</f>
        <v>#N/A</v>
      </c>
      <c r="K125" s="549">
        <f>直接データ入力!AK67</f>
        <v>0</v>
      </c>
      <c r="L125" s="547"/>
      <c r="M125" s="547"/>
      <c r="N125" s="548">
        <f>直接データ入力!AI67</f>
        <v>3</v>
      </c>
      <c r="O125" s="547"/>
      <c r="P125" s="548" t="str">
        <f>直接データ入力!BD67</f>
        <v/>
      </c>
      <c r="Q125" s="550">
        <f>直接データ入力!AS67</f>
        <v>0</v>
      </c>
      <c r="R125" s="547"/>
      <c r="S125" s="547"/>
      <c r="T125" s="548" t="str">
        <f>直接データ入力!BF67</f>
        <v/>
      </c>
      <c r="U125" s="550">
        <f>直接データ入力!R67</f>
        <v>0</v>
      </c>
      <c r="V125" s="547"/>
      <c r="W125" s="547"/>
      <c r="X125" s="548" t="str">
        <f>直接データ入力!BH67</f>
        <v/>
      </c>
      <c r="Y125" s="550">
        <f>直接データ入力!BI67</f>
        <v>0</v>
      </c>
    </row>
    <row r="126" spans="1:38" ht="25.8" hidden="1" customHeight="1">
      <c r="A126" s="536">
        <f>直接データ入力!AH68</f>
        <v>0</v>
      </c>
      <c r="B126" s="547">
        <v>25</v>
      </c>
      <c r="C126" s="547" t="str">
        <f>直接データ入力!AP68</f>
        <v/>
      </c>
      <c r="D126" s="547"/>
      <c r="E126" s="547"/>
      <c r="F126" s="548">
        <f>直接データ入力!AJ68</f>
        <v>0</v>
      </c>
      <c r="G126" s="547">
        <f>直接データ入力!AL68</f>
        <v>0</v>
      </c>
      <c r="H126" s="547">
        <f>直接データ入力!K68</f>
        <v>0</v>
      </c>
      <c r="I126" s="547"/>
      <c r="J126" s="547" t="e">
        <f>直接データ入力!AO68</f>
        <v>#N/A</v>
      </c>
      <c r="K126" s="549">
        <f>直接データ入力!AK68</f>
        <v>0</v>
      </c>
      <c r="L126" s="547"/>
      <c r="M126" s="547"/>
      <c r="N126" s="548">
        <f>直接データ入力!AI68</f>
        <v>3</v>
      </c>
      <c r="O126" s="547"/>
      <c r="P126" s="548" t="str">
        <f>直接データ入力!BD68</f>
        <v/>
      </c>
      <c r="Q126" s="550">
        <f>直接データ入力!AS68</f>
        <v>0</v>
      </c>
      <c r="R126" s="547"/>
      <c r="S126" s="547"/>
      <c r="T126" s="548" t="str">
        <f>直接データ入力!BF68</f>
        <v/>
      </c>
      <c r="U126" s="550">
        <f>直接データ入力!R68</f>
        <v>0</v>
      </c>
      <c r="V126" s="547"/>
      <c r="W126" s="547"/>
      <c r="X126" s="548" t="str">
        <f>直接データ入力!BH68</f>
        <v/>
      </c>
      <c r="Y126" s="550">
        <f>直接データ入力!BI68</f>
        <v>0</v>
      </c>
    </row>
    <row r="127" spans="1:38" ht="16.2">
      <c r="A127" s="536"/>
      <c r="B127" s="536"/>
      <c r="C127" s="536"/>
      <c r="D127" s="536"/>
      <c r="E127" s="536"/>
      <c r="F127" s="543"/>
      <c r="G127" s="536"/>
      <c r="H127" s="536"/>
      <c r="I127" s="536"/>
      <c r="J127" s="536"/>
      <c r="K127" s="544"/>
      <c r="L127" s="536"/>
      <c r="M127" s="536"/>
      <c r="N127" s="543"/>
      <c r="O127" s="536"/>
      <c r="P127" s="543"/>
      <c r="Q127" s="557"/>
      <c r="R127" s="536"/>
      <c r="S127" s="536"/>
      <c r="T127" s="543"/>
      <c r="U127" s="543"/>
      <c r="V127" s="536"/>
      <c r="W127" s="536"/>
      <c r="X127" s="543"/>
      <c r="Y127" s="543"/>
    </row>
    <row r="138" spans="1:24">
      <c r="A138" s="56"/>
      <c r="E138" s="57"/>
      <c r="F138" s="56"/>
      <c r="J138" s="58"/>
      <c r="K138" s="56"/>
      <c r="M138" s="57"/>
      <c r="N138" s="56"/>
      <c r="O138" s="57"/>
      <c r="Q138" s="56"/>
      <c r="S138" s="57"/>
      <c r="T138" s="56"/>
      <c r="W138" s="57"/>
      <c r="X138" s="56"/>
    </row>
    <row r="139" spans="1:24">
      <c r="A139" s="56"/>
      <c r="E139" s="57"/>
      <c r="F139" s="56"/>
      <c r="J139" s="58"/>
      <c r="K139" s="56"/>
      <c r="M139" s="57"/>
      <c r="N139" s="56"/>
      <c r="O139" s="57"/>
      <c r="Q139" s="56"/>
      <c r="S139" s="57"/>
      <c r="T139" s="56"/>
      <c r="W139" s="57"/>
      <c r="X139" s="56"/>
    </row>
    <row r="140" spans="1:24">
      <c r="A140" s="56"/>
      <c r="E140" s="57"/>
      <c r="F140" s="56"/>
      <c r="J140" s="58"/>
      <c r="K140" s="56"/>
      <c r="M140" s="57"/>
      <c r="N140" s="56"/>
      <c r="O140" s="57"/>
      <c r="Q140" s="56"/>
      <c r="S140" s="57"/>
      <c r="T140" s="56"/>
      <c r="W140" s="57"/>
      <c r="X140" s="56"/>
    </row>
    <row r="141" spans="1:24">
      <c r="A141" s="56"/>
      <c r="E141" s="57"/>
      <c r="F141" s="56"/>
      <c r="J141" s="58"/>
      <c r="K141" s="56"/>
      <c r="M141" s="57"/>
      <c r="N141" s="56"/>
      <c r="O141" s="57"/>
      <c r="Q141" s="56"/>
      <c r="S141" s="57"/>
      <c r="T141" s="56"/>
      <c r="W141" s="57"/>
      <c r="X141" s="56"/>
    </row>
    <row r="142" spans="1:24">
      <c r="A142" s="56"/>
      <c r="E142" s="57"/>
      <c r="F142" s="56"/>
      <c r="J142" s="58"/>
      <c r="K142" s="56"/>
      <c r="M142" s="57"/>
      <c r="N142" s="56"/>
      <c r="O142" s="57"/>
      <c r="Q142" s="56"/>
      <c r="S142" s="57"/>
      <c r="T142" s="56"/>
      <c r="W142" s="57"/>
      <c r="X142" s="56"/>
    </row>
    <row r="143" spans="1:24">
      <c r="A143" s="56"/>
      <c r="E143" s="57"/>
      <c r="F143" s="56"/>
      <c r="J143" s="58"/>
      <c r="K143" s="56"/>
      <c r="M143" s="57"/>
      <c r="N143" s="56"/>
      <c r="O143" s="57"/>
      <c r="Q143" s="56"/>
      <c r="S143" s="57"/>
      <c r="T143" s="56"/>
      <c r="W143" s="57"/>
      <c r="X143" s="56"/>
    </row>
    <row r="144" spans="1:24">
      <c r="A144" s="56"/>
      <c r="E144" s="57"/>
      <c r="F144" s="56"/>
      <c r="J144" s="58"/>
      <c r="K144" s="56"/>
      <c r="M144" s="57"/>
      <c r="N144" s="56"/>
      <c r="O144" s="57"/>
      <c r="Q144" s="56"/>
      <c r="S144" s="57"/>
      <c r="T144" s="56"/>
      <c r="W144" s="57"/>
      <c r="X144" s="56"/>
    </row>
    <row r="145" spans="1:24">
      <c r="A145" s="56"/>
      <c r="E145" s="57"/>
      <c r="F145" s="56"/>
      <c r="J145" s="58"/>
      <c r="K145" s="56"/>
      <c r="M145" s="57"/>
      <c r="N145" s="56"/>
      <c r="O145" s="57"/>
      <c r="Q145" s="56"/>
      <c r="S145" s="57"/>
      <c r="T145" s="56"/>
      <c r="W145" s="57"/>
      <c r="X145" s="56"/>
    </row>
    <row r="146" spans="1:24">
      <c r="A146" s="56"/>
      <c r="E146" s="57"/>
      <c r="F146" s="56"/>
      <c r="J146" s="58"/>
      <c r="K146" s="56"/>
      <c r="M146" s="57"/>
      <c r="N146" s="56"/>
      <c r="O146" s="57"/>
      <c r="Q146" s="56"/>
      <c r="S146" s="57"/>
      <c r="T146" s="56"/>
      <c r="W146" s="57"/>
      <c r="X146" s="56"/>
    </row>
    <row r="147" spans="1:24">
      <c r="A147" s="56"/>
      <c r="E147" s="57"/>
      <c r="F147" s="56"/>
      <c r="J147" s="58"/>
      <c r="K147" s="56"/>
      <c r="M147" s="57"/>
      <c r="N147" s="56"/>
      <c r="O147" s="57"/>
      <c r="Q147" s="56"/>
      <c r="S147" s="57"/>
      <c r="T147" s="56"/>
      <c r="W147" s="57"/>
      <c r="X147" s="56"/>
    </row>
    <row r="148" spans="1:24">
      <c r="A148" s="56"/>
      <c r="E148" s="57"/>
      <c r="F148" s="56"/>
      <c r="J148" s="58"/>
      <c r="K148" s="56"/>
      <c r="M148" s="57"/>
      <c r="N148" s="56"/>
      <c r="O148" s="57"/>
      <c r="Q148" s="56"/>
      <c r="S148" s="57"/>
      <c r="T148" s="56"/>
      <c r="W148" s="57"/>
      <c r="X148" s="56"/>
    </row>
    <row r="149" spans="1:24">
      <c r="A149" s="56"/>
      <c r="E149" s="57"/>
      <c r="F149" s="56"/>
      <c r="J149" s="58"/>
      <c r="K149" s="56"/>
      <c r="M149" s="57"/>
      <c r="N149" s="56"/>
      <c r="O149" s="57"/>
      <c r="Q149" s="56"/>
      <c r="S149" s="57"/>
      <c r="T149" s="56"/>
      <c r="W149" s="57"/>
      <c r="X149" s="56"/>
    </row>
    <row r="150" spans="1:24">
      <c r="A150" s="56"/>
      <c r="E150" s="57"/>
      <c r="F150" s="56"/>
      <c r="J150" s="58"/>
      <c r="K150" s="56"/>
      <c r="M150" s="57"/>
      <c r="N150" s="56"/>
      <c r="O150" s="57"/>
      <c r="Q150" s="56"/>
      <c r="S150" s="57"/>
      <c r="T150" s="56"/>
      <c r="W150" s="57"/>
      <c r="X150" s="56"/>
    </row>
    <row r="151" spans="1:24">
      <c r="A151" s="56"/>
      <c r="E151" s="57"/>
      <c r="F151" s="56"/>
      <c r="J151" s="58"/>
      <c r="K151" s="56"/>
      <c r="M151" s="57"/>
      <c r="N151" s="56"/>
      <c r="O151" s="57"/>
      <c r="Q151" s="56"/>
      <c r="S151" s="57"/>
      <c r="T151" s="56"/>
      <c r="W151" s="57"/>
      <c r="X151" s="56"/>
    </row>
    <row r="152" spans="1:24">
      <c r="A152" s="56"/>
      <c r="E152" s="57"/>
      <c r="F152" s="56"/>
      <c r="J152" s="58"/>
      <c r="K152" s="56"/>
      <c r="M152" s="57"/>
      <c r="N152" s="56"/>
      <c r="O152" s="57"/>
      <c r="Q152" s="56"/>
      <c r="S152" s="57"/>
      <c r="T152" s="56"/>
      <c r="W152" s="57"/>
      <c r="X152" s="56"/>
    </row>
    <row r="153" spans="1:24">
      <c r="A153" s="56"/>
      <c r="E153" s="57"/>
      <c r="F153" s="56"/>
      <c r="J153" s="58"/>
      <c r="K153" s="56"/>
      <c r="M153" s="57"/>
      <c r="N153" s="56"/>
      <c r="O153" s="57"/>
      <c r="Q153" s="56"/>
      <c r="S153" s="57"/>
      <c r="T153" s="56"/>
      <c r="W153" s="57"/>
      <c r="X153" s="56"/>
    </row>
    <row r="154" spans="1:24">
      <c r="A154" s="56"/>
      <c r="E154" s="57"/>
      <c r="F154" s="56"/>
      <c r="J154" s="58"/>
      <c r="K154" s="56"/>
      <c r="M154" s="57"/>
      <c r="N154" s="56"/>
      <c r="O154" s="57"/>
      <c r="Q154" s="56"/>
      <c r="S154" s="57"/>
      <c r="T154" s="56"/>
      <c r="W154" s="57"/>
      <c r="X154" s="56"/>
    </row>
    <row r="155" spans="1:24">
      <c r="A155" s="56"/>
      <c r="E155" s="57"/>
      <c r="F155" s="56"/>
      <c r="J155" s="58"/>
      <c r="K155" s="56"/>
      <c r="M155" s="57"/>
      <c r="N155" s="56"/>
      <c r="O155" s="57"/>
      <c r="Q155" s="56"/>
      <c r="S155" s="57"/>
      <c r="T155" s="56"/>
      <c r="W155" s="57"/>
      <c r="X155" s="56"/>
    </row>
    <row r="156" spans="1:24">
      <c r="A156" s="56"/>
      <c r="E156" s="57"/>
      <c r="F156" s="56"/>
      <c r="J156" s="58"/>
      <c r="K156" s="56"/>
      <c r="M156" s="57"/>
      <c r="N156" s="56"/>
      <c r="O156" s="57"/>
      <c r="Q156" s="56"/>
      <c r="S156" s="57"/>
      <c r="T156" s="56"/>
      <c r="W156" s="57"/>
      <c r="X156" s="56"/>
    </row>
    <row r="157" spans="1:24">
      <c r="A157" s="56"/>
      <c r="E157" s="57"/>
      <c r="F157" s="56"/>
      <c r="J157" s="58"/>
      <c r="K157" s="56"/>
      <c r="M157" s="57"/>
      <c r="N157" s="56"/>
      <c r="O157" s="57"/>
      <c r="Q157" s="56"/>
      <c r="S157" s="57"/>
      <c r="T157" s="56"/>
      <c r="W157" s="57"/>
      <c r="X157" s="56"/>
    </row>
    <row r="158" spans="1:24">
      <c r="A158" s="56"/>
      <c r="E158" s="57"/>
      <c r="F158" s="56"/>
      <c r="J158" s="58"/>
      <c r="K158" s="56"/>
      <c r="M158" s="57"/>
      <c r="N158" s="56"/>
      <c r="O158" s="57"/>
      <c r="Q158" s="56"/>
      <c r="S158" s="57"/>
      <c r="T158" s="56"/>
      <c r="W158" s="57"/>
      <c r="X158" s="56"/>
    </row>
    <row r="159" spans="1:24">
      <c r="A159" s="56"/>
      <c r="E159" s="57"/>
      <c r="F159" s="56"/>
      <c r="J159" s="58"/>
      <c r="K159" s="56"/>
      <c r="M159" s="57"/>
      <c r="N159" s="56"/>
      <c r="O159" s="57"/>
      <c r="Q159" s="56"/>
      <c r="S159" s="57"/>
      <c r="T159" s="56"/>
      <c r="W159" s="57"/>
      <c r="X159" s="56"/>
    </row>
    <row r="160" spans="1:24">
      <c r="A160" s="56"/>
      <c r="E160" s="57"/>
      <c r="F160" s="56"/>
      <c r="J160" s="58"/>
      <c r="K160" s="56"/>
      <c r="M160" s="57"/>
      <c r="N160" s="56"/>
      <c r="O160" s="57"/>
      <c r="Q160" s="56"/>
      <c r="S160" s="57"/>
      <c r="T160" s="56"/>
      <c r="W160" s="57"/>
      <c r="X160" s="56"/>
    </row>
    <row r="161" spans="1:24">
      <c r="A161" s="56"/>
      <c r="E161" s="57"/>
      <c r="F161" s="56"/>
      <c r="J161" s="58"/>
      <c r="K161" s="56"/>
      <c r="M161" s="57"/>
      <c r="N161" s="56"/>
      <c r="O161" s="57"/>
      <c r="Q161" s="56"/>
      <c r="S161" s="57"/>
      <c r="T161" s="56"/>
      <c r="W161" s="57"/>
      <c r="X161" s="56"/>
    </row>
    <row r="162" spans="1:24">
      <c r="A162" s="56"/>
      <c r="E162" s="57"/>
      <c r="F162" s="56"/>
      <c r="J162" s="58"/>
      <c r="K162" s="56"/>
      <c r="M162" s="57"/>
      <c r="N162" s="56"/>
      <c r="O162" s="57"/>
      <c r="Q162" s="56"/>
      <c r="S162" s="57"/>
      <c r="T162" s="56"/>
      <c r="W162" s="57"/>
      <c r="X162" s="56"/>
    </row>
    <row r="163" spans="1:24">
      <c r="A163" s="56"/>
      <c r="E163" s="57"/>
      <c r="F163" s="56"/>
      <c r="J163" s="58"/>
      <c r="K163" s="56"/>
      <c r="M163" s="57"/>
      <c r="N163" s="56"/>
      <c r="O163" s="57"/>
      <c r="Q163" s="56"/>
      <c r="S163" s="57"/>
      <c r="T163" s="56"/>
      <c r="W163" s="57"/>
      <c r="X163" s="56"/>
    </row>
    <row r="164" spans="1:24">
      <c r="A164" s="56"/>
      <c r="E164" s="57"/>
      <c r="F164" s="56"/>
      <c r="J164" s="58"/>
      <c r="K164" s="56"/>
      <c r="M164" s="57"/>
      <c r="N164" s="56"/>
      <c r="O164" s="57"/>
      <c r="Q164" s="56"/>
      <c r="S164" s="57"/>
      <c r="T164" s="56"/>
      <c r="W164" s="57"/>
      <c r="X164" s="56"/>
    </row>
    <row r="165" spans="1:24">
      <c r="A165" s="56"/>
      <c r="E165" s="57"/>
      <c r="F165" s="56"/>
      <c r="J165" s="58"/>
      <c r="K165" s="56"/>
      <c r="M165" s="57"/>
      <c r="N165" s="56"/>
      <c r="O165" s="57"/>
      <c r="Q165" s="56"/>
      <c r="S165" s="57"/>
      <c r="T165" s="56"/>
      <c r="W165" s="57"/>
      <c r="X165" s="56"/>
    </row>
    <row r="166" spans="1:24">
      <c r="A166" s="56"/>
      <c r="E166" s="57"/>
      <c r="F166" s="56"/>
      <c r="J166" s="58"/>
      <c r="K166" s="56"/>
      <c r="M166" s="57"/>
      <c r="N166" s="56"/>
      <c r="O166" s="57"/>
      <c r="Q166" s="56"/>
      <c r="S166" s="57"/>
      <c r="T166" s="56"/>
      <c r="W166" s="57"/>
      <c r="X166" s="56"/>
    </row>
    <row r="167" spans="1:24">
      <c r="A167" s="56"/>
      <c r="E167" s="57"/>
      <c r="F167" s="56"/>
      <c r="J167" s="58"/>
      <c r="K167" s="56"/>
      <c r="M167" s="57"/>
      <c r="N167" s="56"/>
      <c r="O167" s="57"/>
      <c r="Q167" s="56"/>
      <c r="S167" s="57"/>
      <c r="T167" s="56"/>
      <c r="W167" s="57"/>
      <c r="X167" s="56"/>
    </row>
    <row r="168" spans="1:24">
      <c r="A168" s="56"/>
      <c r="E168" s="57"/>
      <c r="F168" s="56"/>
      <c r="J168" s="58"/>
      <c r="K168" s="56"/>
      <c r="M168" s="57"/>
      <c r="N168" s="56"/>
      <c r="O168" s="57"/>
      <c r="Q168" s="56"/>
      <c r="S168" s="57"/>
      <c r="T168" s="56"/>
      <c r="W168" s="57"/>
      <c r="X168" s="56"/>
    </row>
    <row r="169" spans="1:24">
      <c r="A169" s="56"/>
      <c r="E169" s="57"/>
      <c r="F169" s="56"/>
      <c r="J169" s="58"/>
      <c r="K169" s="56"/>
      <c r="M169" s="57"/>
      <c r="N169" s="56"/>
      <c r="O169" s="57"/>
      <c r="Q169" s="56"/>
      <c r="S169" s="57"/>
      <c r="T169" s="56"/>
      <c r="W169" s="57"/>
      <c r="X169" s="56"/>
    </row>
    <row r="170" spans="1:24">
      <c r="A170" s="56"/>
      <c r="E170" s="57"/>
      <c r="F170" s="56"/>
      <c r="J170" s="58"/>
      <c r="K170" s="56"/>
      <c r="M170" s="57"/>
      <c r="N170" s="56"/>
      <c r="O170" s="57"/>
      <c r="Q170" s="56"/>
      <c r="S170" s="57"/>
      <c r="T170" s="56"/>
      <c r="W170" s="57"/>
      <c r="X170" s="56"/>
    </row>
    <row r="171" spans="1:24">
      <c r="A171" s="56"/>
      <c r="E171" s="57"/>
      <c r="F171" s="56"/>
      <c r="J171" s="58"/>
      <c r="K171" s="56"/>
      <c r="M171" s="57"/>
      <c r="N171" s="56"/>
      <c r="O171" s="57"/>
      <c r="Q171" s="56"/>
      <c r="S171" s="57"/>
      <c r="T171" s="56"/>
      <c r="W171" s="57"/>
      <c r="X171" s="56"/>
    </row>
    <row r="172" spans="1:24">
      <c r="A172" s="56"/>
      <c r="E172" s="57"/>
      <c r="F172" s="56"/>
      <c r="J172" s="58"/>
      <c r="K172" s="56"/>
      <c r="M172" s="57"/>
      <c r="N172" s="56"/>
      <c r="O172" s="57"/>
      <c r="Q172" s="56"/>
      <c r="S172" s="57"/>
      <c r="T172" s="56"/>
      <c r="W172" s="57"/>
      <c r="X172" s="56"/>
    </row>
    <row r="173" spans="1:24">
      <c r="A173" s="56"/>
      <c r="E173" s="57"/>
      <c r="F173" s="56"/>
      <c r="J173" s="58"/>
      <c r="K173" s="56"/>
      <c r="M173" s="57"/>
      <c r="N173" s="56"/>
      <c r="O173" s="57"/>
      <c r="Q173" s="56"/>
      <c r="S173" s="57"/>
      <c r="T173" s="56"/>
      <c r="W173" s="57"/>
      <c r="X173" s="56"/>
    </row>
    <row r="174" spans="1:24">
      <c r="A174" s="56"/>
      <c r="E174" s="57"/>
      <c r="F174" s="56"/>
      <c r="J174" s="58"/>
      <c r="K174" s="56"/>
      <c r="M174" s="57"/>
      <c r="N174" s="56"/>
      <c r="O174" s="57"/>
      <c r="Q174" s="56"/>
      <c r="S174" s="57"/>
      <c r="T174" s="56"/>
      <c r="W174" s="57"/>
      <c r="X174" s="56"/>
    </row>
    <row r="175" spans="1:24">
      <c r="A175" s="56"/>
      <c r="E175" s="57"/>
      <c r="F175" s="56"/>
      <c r="J175" s="58"/>
      <c r="K175" s="56"/>
      <c r="M175" s="57"/>
      <c r="N175" s="56"/>
      <c r="O175" s="57"/>
      <c r="Q175" s="56"/>
      <c r="S175" s="57"/>
      <c r="T175" s="56"/>
      <c r="W175" s="57"/>
      <c r="X175" s="56"/>
    </row>
    <row r="176" spans="1:24">
      <c r="A176" s="56"/>
      <c r="E176" s="57"/>
      <c r="F176" s="56"/>
      <c r="J176" s="58"/>
      <c r="K176" s="56"/>
      <c r="M176" s="57"/>
      <c r="N176" s="56"/>
      <c r="O176" s="57"/>
      <c r="Q176" s="56"/>
      <c r="S176" s="57"/>
      <c r="T176" s="56"/>
      <c r="W176" s="57"/>
      <c r="X176" s="56"/>
    </row>
    <row r="177" spans="1:24">
      <c r="A177" s="56"/>
      <c r="E177" s="57"/>
      <c r="F177" s="56"/>
      <c r="J177" s="58"/>
      <c r="K177" s="56"/>
      <c r="M177" s="57"/>
      <c r="N177" s="56"/>
      <c r="O177" s="57"/>
      <c r="Q177" s="56"/>
      <c r="S177" s="57"/>
      <c r="T177" s="56"/>
      <c r="W177" s="57"/>
      <c r="X177" s="56"/>
    </row>
    <row r="178" spans="1:24">
      <c r="A178" s="56"/>
      <c r="E178" s="57"/>
      <c r="F178" s="56"/>
      <c r="J178" s="58"/>
      <c r="K178" s="56"/>
      <c r="M178" s="57"/>
      <c r="N178" s="56"/>
      <c r="O178" s="57"/>
      <c r="Q178" s="56"/>
      <c r="S178" s="57"/>
      <c r="T178" s="56"/>
      <c r="W178" s="57"/>
      <c r="X178" s="56"/>
    </row>
    <row r="179" spans="1:24">
      <c r="A179" s="56"/>
      <c r="E179" s="57"/>
      <c r="F179" s="56"/>
      <c r="J179" s="58"/>
      <c r="K179" s="56"/>
      <c r="M179" s="57"/>
      <c r="N179" s="56"/>
      <c r="O179" s="57"/>
      <c r="Q179" s="56"/>
      <c r="S179" s="57"/>
      <c r="T179" s="56"/>
      <c r="W179" s="57"/>
      <c r="X179" s="56"/>
    </row>
    <row r="180" spans="1:24">
      <c r="A180" s="56"/>
      <c r="E180" s="57"/>
      <c r="F180" s="56"/>
      <c r="J180" s="58"/>
      <c r="K180" s="56"/>
      <c r="M180" s="57"/>
      <c r="N180" s="56"/>
      <c r="O180" s="57"/>
      <c r="Q180" s="56"/>
      <c r="S180" s="57"/>
      <c r="T180" s="56"/>
      <c r="W180" s="57"/>
      <c r="X180" s="56"/>
    </row>
    <row r="181" spans="1:24">
      <c r="A181" s="56"/>
      <c r="E181" s="57"/>
      <c r="F181" s="56"/>
      <c r="J181" s="58"/>
      <c r="K181" s="56"/>
      <c r="M181" s="57"/>
      <c r="N181" s="56"/>
      <c r="O181" s="57"/>
      <c r="Q181" s="56"/>
      <c r="S181" s="57"/>
      <c r="T181" s="56"/>
      <c r="W181" s="57"/>
      <c r="X181" s="56"/>
    </row>
    <row r="182" spans="1:24">
      <c r="A182" s="56"/>
      <c r="E182" s="57"/>
      <c r="F182" s="56"/>
      <c r="J182" s="58"/>
      <c r="K182" s="56"/>
      <c r="M182" s="57"/>
      <c r="N182" s="56"/>
      <c r="O182" s="57"/>
      <c r="Q182" s="56"/>
      <c r="S182" s="57"/>
      <c r="T182" s="56"/>
      <c r="W182" s="57"/>
      <c r="X182" s="56"/>
    </row>
    <row r="183" spans="1:24">
      <c r="A183" s="56"/>
      <c r="E183" s="57"/>
      <c r="F183" s="56"/>
      <c r="J183" s="58"/>
      <c r="K183" s="56"/>
      <c r="M183" s="57"/>
      <c r="N183" s="56"/>
      <c r="O183" s="57"/>
      <c r="Q183" s="56"/>
      <c r="S183" s="57"/>
      <c r="T183" s="56"/>
      <c r="W183" s="57"/>
      <c r="X183" s="56"/>
    </row>
    <row r="184" spans="1:24">
      <c r="A184" s="56"/>
      <c r="E184" s="57"/>
      <c r="F184" s="56"/>
      <c r="J184" s="58"/>
      <c r="K184" s="56"/>
      <c r="M184" s="57"/>
      <c r="N184" s="56"/>
      <c r="O184" s="57"/>
      <c r="Q184" s="56"/>
      <c r="S184" s="57"/>
      <c r="T184" s="56"/>
      <c r="W184" s="57"/>
      <c r="X184" s="56"/>
    </row>
    <row r="185" spans="1:24">
      <c r="A185" s="56"/>
      <c r="E185" s="57"/>
      <c r="F185" s="56"/>
      <c r="J185" s="58"/>
      <c r="K185" s="56"/>
      <c r="M185" s="57"/>
      <c r="N185" s="56"/>
      <c r="O185" s="57"/>
      <c r="Q185" s="56"/>
      <c r="S185" s="57"/>
      <c r="T185" s="56"/>
      <c r="W185" s="57"/>
      <c r="X185" s="56"/>
    </row>
    <row r="186" spans="1:24">
      <c r="A186" s="56"/>
      <c r="E186" s="57"/>
      <c r="F186" s="56"/>
      <c r="J186" s="58"/>
      <c r="K186" s="56"/>
      <c r="M186" s="57"/>
      <c r="N186" s="56"/>
      <c r="O186" s="57"/>
      <c r="Q186" s="56"/>
      <c r="S186" s="57"/>
      <c r="T186" s="56"/>
      <c r="W186" s="57"/>
      <c r="X186" s="56"/>
    </row>
    <row r="187" spans="1:24">
      <c r="A187" s="56"/>
      <c r="E187" s="57"/>
      <c r="F187" s="56"/>
      <c r="J187" s="58"/>
      <c r="K187" s="56"/>
      <c r="M187" s="57"/>
      <c r="N187" s="56"/>
      <c r="O187" s="57"/>
      <c r="Q187" s="56"/>
      <c r="S187" s="57"/>
      <c r="T187" s="56"/>
      <c r="W187" s="57"/>
      <c r="X187" s="56"/>
    </row>
    <row r="188" spans="1:24">
      <c r="A188" s="56"/>
      <c r="E188" s="57"/>
      <c r="F188" s="56"/>
      <c r="J188" s="58"/>
      <c r="K188" s="56"/>
      <c r="M188" s="57"/>
      <c r="N188" s="56"/>
      <c r="O188" s="57"/>
      <c r="Q188" s="56"/>
      <c r="S188" s="57"/>
      <c r="T188" s="56"/>
      <c r="W188" s="57"/>
      <c r="X188" s="56"/>
    </row>
  </sheetData>
  <sheetProtection password="F475" sheet="1" objects="1" scenarios="1"/>
  <mergeCells count="14">
    <mergeCell ref="G36:H36"/>
    <mergeCell ref="G2:H2"/>
    <mergeCell ref="A2:C2"/>
    <mergeCell ref="E71:G71"/>
    <mergeCell ref="I2:K2"/>
    <mergeCell ref="I36:K36"/>
    <mergeCell ref="A36:C36"/>
    <mergeCell ref="H71:I71"/>
    <mergeCell ref="J71:L71"/>
    <mergeCell ref="E100:G100"/>
    <mergeCell ref="A72:C72"/>
    <mergeCell ref="A101:C101"/>
    <mergeCell ref="H100:I100"/>
    <mergeCell ref="J100:L100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35" max="24" man="1"/>
    <brk id="70" max="24" man="1"/>
    <brk id="99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>
    <tabColor indexed="45"/>
  </sheetPr>
  <dimension ref="A1:L129"/>
  <sheetViews>
    <sheetView view="pageBreakPreview" zoomScaleNormal="100" zoomScaleSheetLayoutView="100" workbookViewId="0">
      <pane ySplit="3" topLeftCell="A4" activePane="bottomLeft" state="frozen"/>
      <selection activeCell="F25" sqref="F25"/>
      <selection pane="bottomLeft" activeCell="I22" sqref="I22"/>
    </sheetView>
  </sheetViews>
  <sheetFormatPr defaultColWidth="11" defaultRowHeight="14.4"/>
  <cols>
    <col min="1" max="1" width="15.19921875" style="3" customWidth="1"/>
    <col min="2" max="2" width="19.3984375" style="640" bestFit="1" customWidth="1"/>
    <col min="3" max="3" width="15.59765625" style="3" customWidth="1"/>
    <col min="4" max="5" width="9.5" style="3" customWidth="1"/>
    <col min="6" max="6" width="9.5" style="530" customWidth="1"/>
    <col min="7" max="7" width="9.5" style="3" customWidth="1"/>
    <col min="8" max="9" width="15.796875" style="3" customWidth="1"/>
    <col min="10" max="10" width="15.796875" style="640" customWidth="1"/>
    <col min="11" max="11" width="5.69921875" style="3" customWidth="1"/>
    <col min="12" max="12" width="15.5" style="3" customWidth="1"/>
    <col min="13" max="16384" width="11" style="1"/>
  </cols>
  <sheetData>
    <row r="1" spans="1:12" ht="19.2">
      <c r="A1" s="587" t="s">
        <v>8982</v>
      </c>
      <c r="C1" s="1329" t="s">
        <v>8983</v>
      </c>
      <c r="D1" s="1330"/>
      <c r="E1" s="1330"/>
      <c r="F1" s="1331"/>
    </row>
    <row r="2" spans="1:12" ht="16.2">
      <c r="A2" s="503" t="s">
        <v>8904</v>
      </c>
    </row>
    <row r="3" spans="1:12">
      <c r="A3" s="531" t="s">
        <v>11</v>
      </c>
      <c r="B3" s="638" t="s">
        <v>12</v>
      </c>
      <c r="C3" s="531" t="s">
        <v>13</v>
      </c>
      <c r="D3" s="531" t="s">
        <v>14</v>
      </c>
      <c r="E3" s="531" t="s">
        <v>15</v>
      </c>
      <c r="F3" s="531" t="s">
        <v>16</v>
      </c>
      <c r="G3" s="531" t="s">
        <v>17</v>
      </c>
      <c r="H3" s="531" t="s">
        <v>18</v>
      </c>
      <c r="I3" s="531" t="s">
        <v>19</v>
      </c>
      <c r="J3" s="638" t="s">
        <v>40</v>
      </c>
      <c r="K3" s="531"/>
      <c r="L3" s="531" t="s">
        <v>44</v>
      </c>
    </row>
    <row r="4" spans="1:12">
      <c r="A4" s="531">
        <f>個人データ入力用!H24</f>
        <v>1</v>
      </c>
      <c r="B4" s="638" t="str">
        <f>個人データ入力用!AP24</f>
        <v xml:space="preserve">  </v>
      </c>
      <c r="C4" s="531" t="str">
        <f>個人データ入力用!AQ24</f>
        <v/>
      </c>
      <c r="D4" s="531">
        <f>個人データ入力用!AR24</f>
        <v>2</v>
      </c>
      <c r="E4" s="531">
        <f>個人データ入力用!AL24</f>
        <v>3</v>
      </c>
      <c r="F4" s="531" t="str">
        <f>個人データ入力用!AS24</f>
        <v/>
      </c>
      <c r="G4" s="531">
        <f>個人データ入力用!AM24</f>
        <v>0</v>
      </c>
      <c r="H4" s="638" t="str">
        <f>個人データ入力用!AW24</f>
        <v xml:space="preserve"> 0</v>
      </c>
      <c r="I4" s="638" t="str">
        <f>個人データ入力用!BA24</f>
        <v/>
      </c>
      <c r="J4" s="638" t="str">
        <f>個人データ入力用!BE24</f>
        <v xml:space="preserve"> 0</v>
      </c>
      <c r="K4" s="531"/>
      <c r="L4" s="531" t="str">
        <f>個人データ入力用!AK24</f>
        <v/>
      </c>
    </row>
    <row r="5" spans="1:12">
      <c r="A5" s="531">
        <f>個人データ入力用!H25</f>
        <v>2</v>
      </c>
      <c r="B5" s="638" t="str">
        <f>個人データ入力用!AP25</f>
        <v xml:space="preserve">  </v>
      </c>
      <c r="C5" s="531" t="str">
        <f>個人データ入力用!AQ25</f>
        <v/>
      </c>
      <c r="D5" s="531">
        <f>個人データ入力用!AR25</f>
        <v>2</v>
      </c>
      <c r="E5" s="531">
        <f>個人データ入力用!AL25</f>
        <v>3</v>
      </c>
      <c r="F5" s="531" t="str">
        <f>個人データ入力用!AS25</f>
        <v/>
      </c>
      <c r="G5" s="531">
        <f>個人データ入力用!AM25</f>
        <v>0</v>
      </c>
      <c r="H5" s="638" t="str">
        <f>個人データ入力用!AW25</f>
        <v xml:space="preserve"> 0</v>
      </c>
      <c r="I5" s="638" t="str">
        <f>個人データ入力用!BA25</f>
        <v/>
      </c>
      <c r="J5" s="638" t="str">
        <f>個人データ入力用!BE25</f>
        <v xml:space="preserve"> 0</v>
      </c>
      <c r="K5" s="531"/>
      <c r="L5" s="531" t="str">
        <f>個人データ入力用!AK25</f>
        <v/>
      </c>
    </row>
    <row r="6" spans="1:12">
      <c r="A6" s="531">
        <f>個人データ入力用!H26</f>
        <v>3</v>
      </c>
      <c r="B6" s="638" t="str">
        <f>個人データ入力用!AP26</f>
        <v xml:space="preserve">  </v>
      </c>
      <c r="C6" s="531" t="str">
        <f>個人データ入力用!AQ26</f>
        <v/>
      </c>
      <c r="D6" s="531">
        <f>個人データ入力用!AR26</f>
        <v>2</v>
      </c>
      <c r="E6" s="531">
        <f>個人データ入力用!AL26</f>
        <v>3</v>
      </c>
      <c r="F6" s="531" t="str">
        <f>個人データ入力用!AS26</f>
        <v/>
      </c>
      <c r="G6" s="531">
        <f>個人データ入力用!AM26</f>
        <v>0</v>
      </c>
      <c r="H6" s="638" t="str">
        <f>個人データ入力用!AW26</f>
        <v xml:space="preserve"> 0</v>
      </c>
      <c r="I6" s="638" t="str">
        <f>個人データ入力用!BA26</f>
        <v/>
      </c>
      <c r="J6" s="638" t="str">
        <f>個人データ入力用!BE26</f>
        <v xml:space="preserve"> 0</v>
      </c>
      <c r="K6" s="531"/>
      <c r="L6" s="531" t="str">
        <f>個人データ入力用!AK26</f>
        <v/>
      </c>
    </row>
    <row r="7" spans="1:12">
      <c r="A7" s="531">
        <f>個人データ入力用!H27</f>
        <v>4</v>
      </c>
      <c r="B7" s="638" t="str">
        <f>個人データ入力用!AP27</f>
        <v xml:space="preserve">  </v>
      </c>
      <c r="C7" s="531" t="str">
        <f>個人データ入力用!AQ27</f>
        <v/>
      </c>
      <c r="D7" s="531">
        <f>個人データ入力用!AR27</f>
        <v>2</v>
      </c>
      <c r="E7" s="531">
        <f>個人データ入力用!AL27</f>
        <v>3</v>
      </c>
      <c r="F7" s="531" t="str">
        <f>個人データ入力用!AS27</f>
        <v/>
      </c>
      <c r="G7" s="531">
        <f>個人データ入力用!AM27</f>
        <v>0</v>
      </c>
      <c r="H7" s="638" t="str">
        <f>個人データ入力用!AW27</f>
        <v xml:space="preserve"> 0</v>
      </c>
      <c r="I7" s="638" t="str">
        <f>個人データ入力用!BA27</f>
        <v/>
      </c>
      <c r="J7" s="638" t="str">
        <f>個人データ入力用!BE27</f>
        <v xml:space="preserve"> 0</v>
      </c>
      <c r="K7" s="531"/>
      <c r="L7" s="531" t="str">
        <f>個人データ入力用!AK27</f>
        <v/>
      </c>
    </row>
    <row r="8" spans="1:12">
      <c r="A8" s="531">
        <f>個人データ入力用!H28</f>
        <v>5</v>
      </c>
      <c r="B8" s="638" t="str">
        <f>個人データ入力用!AP28</f>
        <v xml:space="preserve">  </v>
      </c>
      <c r="C8" s="531" t="str">
        <f>個人データ入力用!AQ28</f>
        <v/>
      </c>
      <c r="D8" s="531">
        <f>個人データ入力用!AR28</f>
        <v>2</v>
      </c>
      <c r="E8" s="531">
        <f>個人データ入力用!AL28</f>
        <v>3</v>
      </c>
      <c r="F8" s="531" t="str">
        <f>個人データ入力用!AS28</f>
        <v/>
      </c>
      <c r="G8" s="531">
        <f>個人データ入力用!AM28</f>
        <v>0</v>
      </c>
      <c r="H8" s="638" t="str">
        <f>個人データ入力用!AW28</f>
        <v xml:space="preserve"> 0</v>
      </c>
      <c r="I8" s="638" t="str">
        <f>個人データ入力用!BA28</f>
        <v/>
      </c>
      <c r="J8" s="638" t="str">
        <f>個人データ入力用!BE28</f>
        <v xml:space="preserve"> 0</v>
      </c>
      <c r="K8" s="531"/>
      <c r="L8" s="531" t="str">
        <f>個人データ入力用!AK28</f>
        <v/>
      </c>
    </row>
    <row r="9" spans="1:12">
      <c r="A9" s="531">
        <f>個人データ入力用!H29</f>
        <v>6</v>
      </c>
      <c r="B9" s="638" t="str">
        <f>個人データ入力用!AP29</f>
        <v xml:space="preserve">  </v>
      </c>
      <c r="C9" s="531" t="str">
        <f>個人データ入力用!AQ29</f>
        <v/>
      </c>
      <c r="D9" s="531">
        <f>個人データ入力用!AR29</f>
        <v>2</v>
      </c>
      <c r="E9" s="531">
        <f>個人データ入力用!AL29</f>
        <v>3</v>
      </c>
      <c r="F9" s="531" t="str">
        <f>個人データ入力用!AS29</f>
        <v/>
      </c>
      <c r="G9" s="531">
        <f>個人データ入力用!AM29</f>
        <v>0</v>
      </c>
      <c r="H9" s="638" t="str">
        <f>個人データ入力用!AW29</f>
        <v xml:space="preserve"> 0</v>
      </c>
      <c r="I9" s="638" t="str">
        <f>個人データ入力用!BA29</f>
        <v/>
      </c>
      <c r="J9" s="638" t="str">
        <f>個人データ入力用!BE29</f>
        <v xml:space="preserve"> 0</v>
      </c>
      <c r="K9" s="531"/>
      <c r="L9" s="531" t="str">
        <f>個人データ入力用!AK29</f>
        <v/>
      </c>
    </row>
    <row r="10" spans="1:12">
      <c r="A10" s="531">
        <f>個人データ入力用!H30</f>
        <v>7</v>
      </c>
      <c r="B10" s="638" t="str">
        <f>個人データ入力用!AP30</f>
        <v xml:space="preserve">  </v>
      </c>
      <c r="C10" s="531" t="str">
        <f>個人データ入力用!AQ30</f>
        <v/>
      </c>
      <c r="D10" s="531">
        <f>個人データ入力用!AR30</f>
        <v>2</v>
      </c>
      <c r="E10" s="531">
        <f>個人データ入力用!AL30</f>
        <v>3</v>
      </c>
      <c r="F10" s="531" t="str">
        <f>個人データ入力用!AS30</f>
        <v/>
      </c>
      <c r="G10" s="531">
        <f>個人データ入力用!AM30</f>
        <v>0</v>
      </c>
      <c r="H10" s="638" t="str">
        <f>個人データ入力用!AW30</f>
        <v xml:space="preserve"> 0</v>
      </c>
      <c r="I10" s="638" t="str">
        <f>個人データ入力用!BA30</f>
        <v/>
      </c>
      <c r="J10" s="638" t="str">
        <f>個人データ入力用!BE30</f>
        <v xml:space="preserve"> 0</v>
      </c>
      <c r="K10" s="531"/>
      <c r="L10" s="531" t="str">
        <f>個人データ入力用!AK30</f>
        <v/>
      </c>
    </row>
    <row r="11" spans="1:12">
      <c r="A11" s="531">
        <f>個人データ入力用!H31</f>
        <v>8</v>
      </c>
      <c r="B11" s="638" t="str">
        <f>個人データ入力用!AP31</f>
        <v xml:space="preserve">  </v>
      </c>
      <c r="C11" s="531" t="str">
        <f>個人データ入力用!AQ31</f>
        <v/>
      </c>
      <c r="D11" s="531">
        <f>個人データ入力用!AR31</f>
        <v>2</v>
      </c>
      <c r="E11" s="531">
        <f>個人データ入力用!AL31</f>
        <v>3</v>
      </c>
      <c r="F11" s="531" t="str">
        <f>個人データ入力用!AS31</f>
        <v/>
      </c>
      <c r="G11" s="531">
        <f>個人データ入力用!AM31</f>
        <v>0</v>
      </c>
      <c r="H11" s="638" t="str">
        <f>個人データ入力用!AW31</f>
        <v xml:space="preserve"> 0</v>
      </c>
      <c r="I11" s="638" t="str">
        <f>個人データ入力用!BA31</f>
        <v/>
      </c>
      <c r="J11" s="638" t="str">
        <f>個人データ入力用!BE31</f>
        <v xml:space="preserve"> 0</v>
      </c>
      <c r="K11" s="531"/>
      <c r="L11" s="531" t="str">
        <f>個人データ入力用!AK31</f>
        <v/>
      </c>
    </row>
    <row r="12" spans="1:12">
      <c r="A12" s="531">
        <f>個人データ入力用!H32</f>
        <v>9</v>
      </c>
      <c r="B12" s="638" t="str">
        <f>個人データ入力用!AP32</f>
        <v xml:space="preserve">  </v>
      </c>
      <c r="C12" s="531" t="str">
        <f>個人データ入力用!AQ32</f>
        <v/>
      </c>
      <c r="D12" s="531">
        <f>個人データ入力用!AR32</f>
        <v>2</v>
      </c>
      <c r="E12" s="531">
        <f>個人データ入力用!AL32</f>
        <v>3</v>
      </c>
      <c r="F12" s="531" t="str">
        <f>個人データ入力用!AS32</f>
        <v/>
      </c>
      <c r="G12" s="531">
        <f>個人データ入力用!AM32</f>
        <v>0</v>
      </c>
      <c r="H12" s="638" t="str">
        <f>個人データ入力用!AW32</f>
        <v xml:space="preserve"> 0</v>
      </c>
      <c r="I12" s="638" t="str">
        <f>個人データ入力用!BA32</f>
        <v/>
      </c>
      <c r="J12" s="638" t="str">
        <f>個人データ入力用!BE32</f>
        <v xml:space="preserve"> 0</v>
      </c>
      <c r="K12" s="531"/>
      <c r="L12" s="531" t="str">
        <f>個人データ入力用!AK32</f>
        <v/>
      </c>
    </row>
    <row r="13" spans="1:12">
      <c r="A13" s="531">
        <f>個人データ入力用!H33</f>
        <v>10</v>
      </c>
      <c r="B13" s="638" t="str">
        <f>個人データ入力用!AP33</f>
        <v xml:space="preserve">  </v>
      </c>
      <c r="C13" s="531" t="str">
        <f>個人データ入力用!AQ33</f>
        <v/>
      </c>
      <c r="D13" s="531">
        <f>個人データ入力用!AR33</f>
        <v>2</v>
      </c>
      <c r="E13" s="531">
        <f>個人データ入力用!AL33</f>
        <v>3</v>
      </c>
      <c r="F13" s="531" t="str">
        <f>個人データ入力用!AS33</f>
        <v/>
      </c>
      <c r="G13" s="531">
        <f>個人データ入力用!AM33</f>
        <v>0</v>
      </c>
      <c r="H13" s="638" t="str">
        <f>個人データ入力用!AW33</f>
        <v xml:space="preserve"> 0</v>
      </c>
      <c r="I13" s="638" t="str">
        <f>個人データ入力用!BA33</f>
        <v/>
      </c>
      <c r="J13" s="638" t="str">
        <f>個人データ入力用!BE33</f>
        <v xml:space="preserve"> 0</v>
      </c>
      <c r="K13" s="531"/>
      <c r="L13" s="531" t="str">
        <f>個人データ入力用!AK33</f>
        <v/>
      </c>
    </row>
    <row r="14" spans="1:12">
      <c r="A14" s="531">
        <f>個人データ入力用!H34</f>
        <v>11</v>
      </c>
      <c r="B14" s="638" t="str">
        <f>個人データ入力用!AP34</f>
        <v xml:space="preserve">  </v>
      </c>
      <c r="C14" s="531" t="str">
        <f>個人データ入力用!AQ34</f>
        <v/>
      </c>
      <c r="D14" s="531">
        <f>個人データ入力用!AR34</f>
        <v>2</v>
      </c>
      <c r="E14" s="531">
        <f>個人データ入力用!AL34</f>
        <v>3</v>
      </c>
      <c r="F14" s="531" t="str">
        <f>個人データ入力用!AS34</f>
        <v/>
      </c>
      <c r="G14" s="531">
        <f>個人データ入力用!AM34</f>
        <v>0</v>
      </c>
      <c r="H14" s="638" t="str">
        <f>個人データ入力用!AW34</f>
        <v xml:space="preserve"> 0</v>
      </c>
      <c r="I14" s="638" t="str">
        <f>個人データ入力用!BA34</f>
        <v/>
      </c>
      <c r="J14" s="638" t="str">
        <f>個人データ入力用!BE34</f>
        <v xml:space="preserve"> 0</v>
      </c>
      <c r="K14" s="531"/>
      <c r="L14" s="531" t="str">
        <f>個人データ入力用!AK34</f>
        <v/>
      </c>
    </row>
    <row r="15" spans="1:12">
      <c r="A15" s="531">
        <f>個人データ入力用!H35</f>
        <v>12</v>
      </c>
      <c r="B15" s="638" t="str">
        <f>個人データ入力用!AP35</f>
        <v xml:space="preserve">  </v>
      </c>
      <c r="C15" s="531" t="str">
        <f>個人データ入力用!AQ35</f>
        <v/>
      </c>
      <c r="D15" s="531">
        <f>個人データ入力用!AR35</f>
        <v>2</v>
      </c>
      <c r="E15" s="531">
        <f>個人データ入力用!AL35</f>
        <v>3</v>
      </c>
      <c r="F15" s="531" t="str">
        <f>個人データ入力用!AS35</f>
        <v/>
      </c>
      <c r="G15" s="531">
        <f>個人データ入力用!AM35</f>
        <v>0</v>
      </c>
      <c r="H15" s="638" t="str">
        <f>個人データ入力用!AW35</f>
        <v xml:space="preserve"> 0</v>
      </c>
      <c r="I15" s="638" t="str">
        <f>個人データ入力用!BA35</f>
        <v/>
      </c>
      <c r="J15" s="638" t="str">
        <f>個人データ入力用!BE35</f>
        <v xml:space="preserve"> 0</v>
      </c>
      <c r="K15" s="531"/>
      <c r="L15" s="531" t="str">
        <f>個人データ入力用!AK35</f>
        <v/>
      </c>
    </row>
    <row r="16" spans="1:12">
      <c r="A16" s="531">
        <f>個人データ入力用!H36</f>
        <v>13</v>
      </c>
      <c r="B16" s="638" t="str">
        <f>個人データ入力用!AP36</f>
        <v xml:space="preserve">  </v>
      </c>
      <c r="C16" s="531" t="str">
        <f>個人データ入力用!AQ36</f>
        <v/>
      </c>
      <c r="D16" s="531">
        <f>個人データ入力用!AR36</f>
        <v>2</v>
      </c>
      <c r="E16" s="531">
        <f>個人データ入力用!AL36</f>
        <v>3</v>
      </c>
      <c r="F16" s="531" t="str">
        <f>個人データ入力用!AS36</f>
        <v/>
      </c>
      <c r="G16" s="531">
        <f>個人データ入力用!AM36</f>
        <v>0</v>
      </c>
      <c r="H16" s="638" t="str">
        <f>個人データ入力用!AW36</f>
        <v xml:space="preserve"> 0</v>
      </c>
      <c r="I16" s="638" t="str">
        <f>個人データ入力用!BA36</f>
        <v/>
      </c>
      <c r="J16" s="638" t="str">
        <f>個人データ入力用!BE36</f>
        <v xml:space="preserve"> 0</v>
      </c>
      <c r="K16" s="531"/>
      <c r="L16" s="531" t="str">
        <f>個人データ入力用!AK36</f>
        <v/>
      </c>
    </row>
    <row r="17" spans="1:12">
      <c r="A17" s="531">
        <f>個人データ入力用!H37</f>
        <v>14</v>
      </c>
      <c r="B17" s="638" t="str">
        <f>個人データ入力用!AP37</f>
        <v xml:space="preserve">  </v>
      </c>
      <c r="C17" s="531" t="str">
        <f>個人データ入力用!AQ37</f>
        <v/>
      </c>
      <c r="D17" s="531">
        <f>個人データ入力用!AR37</f>
        <v>2</v>
      </c>
      <c r="E17" s="531">
        <f>個人データ入力用!AL37</f>
        <v>3</v>
      </c>
      <c r="F17" s="531" t="str">
        <f>個人データ入力用!AS37</f>
        <v/>
      </c>
      <c r="G17" s="531">
        <f>個人データ入力用!AM37</f>
        <v>0</v>
      </c>
      <c r="H17" s="638" t="str">
        <f>個人データ入力用!AW37</f>
        <v xml:space="preserve"> 0</v>
      </c>
      <c r="I17" s="638" t="str">
        <f>個人データ入力用!BA37</f>
        <v/>
      </c>
      <c r="J17" s="638" t="str">
        <f>個人データ入力用!BE37</f>
        <v xml:space="preserve"> 0</v>
      </c>
      <c r="K17" s="531"/>
      <c r="L17" s="531" t="str">
        <f>個人データ入力用!AK37</f>
        <v/>
      </c>
    </row>
    <row r="18" spans="1:12">
      <c r="A18" s="531">
        <f>個人データ入力用!H38</f>
        <v>15</v>
      </c>
      <c r="B18" s="638" t="str">
        <f>個人データ入力用!AP38</f>
        <v xml:space="preserve">  </v>
      </c>
      <c r="C18" s="531" t="str">
        <f>個人データ入力用!AQ38</f>
        <v/>
      </c>
      <c r="D18" s="531">
        <f>個人データ入力用!AR38</f>
        <v>2</v>
      </c>
      <c r="E18" s="531">
        <f>個人データ入力用!AL38</f>
        <v>3</v>
      </c>
      <c r="F18" s="531" t="str">
        <f>個人データ入力用!AS38</f>
        <v/>
      </c>
      <c r="G18" s="531">
        <f>個人データ入力用!AM38</f>
        <v>0</v>
      </c>
      <c r="H18" s="638" t="str">
        <f>個人データ入力用!AW38</f>
        <v xml:space="preserve"> 0</v>
      </c>
      <c r="I18" s="638" t="str">
        <f>個人データ入力用!BA38</f>
        <v/>
      </c>
      <c r="J18" s="638" t="str">
        <f>個人データ入力用!BE38</f>
        <v xml:space="preserve"> 0</v>
      </c>
      <c r="K18" s="531"/>
      <c r="L18" s="531" t="str">
        <f>個人データ入力用!AK38</f>
        <v/>
      </c>
    </row>
    <row r="19" spans="1:12">
      <c r="A19" s="531">
        <f>個人データ入力用!H39</f>
        <v>16</v>
      </c>
      <c r="B19" s="638" t="str">
        <f>個人データ入力用!AP39</f>
        <v xml:space="preserve">  </v>
      </c>
      <c r="C19" s="531" t="str">
        <f>個人データ入力用!AQ39</f>
        <v/>
      </c>
      <c r="D19" s="531">
        <f>個人データ入力用!AR39</f>
        <v>2</v>
      </c>
      <c r="E19" s="531">
        <f>個人データ入力用!AL39</f>
        <v>3</v>
      </c>
      <c r="F19" s="531" t="str">
        <f>個人データ入力用!AS39</f>
        <v/>
      </c>
      <c r="G19" s="531">
        <f>個人データ入力用!AM39</f>
        <v>0</v>
      </c>
      <c r="H19" s="638" t="str">
        <f>個人データ入力用!AW39</f>
        <v xml:space="preserve"> 0</v>
      </c>
      <c r="I19" s="638" t="str">
        <f>個人データ入力用!BA39</f>
        <v/>
      </c>
      <c r="J19" s="638" t="str">
        <f>個人データ入力用!BE39</f>
        <v xml:space="preserve"> 0</v>
      </c>
      <c r="K19" s="531"/>
      <c r="L19" s="531" t="str">
        <f>個人データ入力用!AK39</f>
        <v/>
      </c>
    </row>
    <row r="20" spans="1:12">
      <c r="A20" s="531">
        <f>個人データ入力用!H40</f>
        <v>17</v>
      </c>
      <c r="B20" s="638" t="str">
        <f>個人データ入力用!AP40</f>
        <v xml:space="preserve">  </v>
      </c>
      <c r="C20" s="531" t="str">
        <f>個人データ入力用!AQ40</f>
        <v/>
      </c>
      <c r="D20" s="531">
        <f>個人データ入力用!AR40</f>
        <v>2</v>
      </c>
      <c r="E20" s="531">
        <f>個人データ入力用!AL40</f>
        <v>3</v>
      </c>
      <c r="F20" s="531" t="str">
        <f>個人データ入力用!AS40</f>
        <v/>
      </c>
      <c r="G20" s="531">
        <f>個人データ入力用!AM40</f>
        <v>0</v>
      </c>
      <c r="H20" s="638" t="str">
        <f>個人データ入力用!AW40</f>
        <v xml:space="preserve"> 0</v>
      </c>
      <c r="I20" s="638" t="str">
        <f>個人データ入力用!BA40</f>
        <v/>
      </c>
      <c r="J20" s="638" t="str">
        <f>個人データ入力用!BE40</f>
        <v xml:space="preserve"> 0</v>
      </c>
      <c r="K20" s="531"/>
      <c r="L20" s="531" t="str">
        <f>個人データ入力用!AK40</f>
        <v/>
      </c>
    </row>
    <row r="21" spans="1:12">
      <c r="A21" s="531">
        <f>個人データ入力用!H41</f>
        <v>18</v>
      </c>
      <c r="B21" s="638" t="str">
        <f>個人データ入力用!AP41</f>
        <v xml:space="preserve">  </v>
      </c>
      <c r="C21" s="531" t="str">
        <f>個人データ入力用!AQ41</f>
        <v/>
      </c>
      <c r="D21" s="531">
        <f>個人データ入力用!AR41</f>
        <v>2</v>
      </c>
      <c r="E21" s="531">
        <f>個人データ入力用!AL41</f>
        <v>3</v>
      </c>
      <c r="F21" s="531" t="str">
        <f>個人データ入力用!AS41</f>
        <v/>
      </c>
      <c r="G21" s="531">
        <f>個人データ入力用!AM41</f>
        <v>0</v>
      </c>
      <c r="H21" s="638" t="str">
        <f>個人データ入力用!AW41</f>
        <v xml:space="preserve"> 0</v>
      </c>
      <c r="I21" s="638" t="str">
        <f>個人データ入力用!BA41</f>
        <v/>
      </c>
      <c r="J21" s="638" t="str">
        <f>個人データ入力用!BE41</f>
        <v xml:space="preserve"> 0</v>
      </c>
      <c r="K21" s="531"/>
      <c r="L21" s="531" t="str">
        <f>個人データ入力用!AK41</f>
        <v/>
      </c>
    </row>
    <row r="22" spans="1:12">
      <c r="A22" s="531">
        <f>個人データ入力用!H42</f>
        <v>19</v>
      </c>
      <c r="B22" s="638" t="str">
        <f>個人データ入力用!AP42</f>
        <v xml:space="preserve">  </v>
      </c>
      <c r="C22" s="531" t="str">
        <f>個人データ入力用!AQ42</f>
        <v/>
      </c>
      <c r="D22" s="531">
        <f>個人データ入力用!AR42</f>
        <v>2</v>
      </c>
      <c r="E22" s="531">
        <f>個人データ入力用!AL42</f>
        <v>3</v>
      </c>
      <c r="F22" s="531" t="str">
        <f>個人データ入力用!AS42</f>
        <v/>
      </c>
      <c r="G22" s="531">
        <f>個人データ入力用!AM42</f>
        <v>0</v>
      </c>
      <c r="H22" s="638" t="str">
        <f>個人データ入力用!AW42</f>
        <v xml:space="preserve"> 0</v>
      </c>
      <c r="I22" s="638" t="str">
        <f>個人データ入力用!BA42</f>
        <v/>
      </c>
      <c r="J22" s="638" t="str">
        <f>個人データ入力用!BE42</f>
        <v xml:space="preserve"> 0</v>
      </c>
      <c r="K22" s="531"/>
      <c r="L22" s="531" t="str">
        <f>個人データ入力用!AK42</f>
        <v/>
      </c>
    </row>
    <row r="23" spans="1:12">
      <c r="A23" s="531">
        <f>個人データ入力用!H43</f>
        <v>20</v>
      </c>
      <c r="B23" s="638" t="str">
        <f>個人データ入力用!AP43</f>
        <v xml:space="preserve">  </v>
      </c>
      <c r="C23" s="531" t="str">
        <f>個人データ入力用!AQ43</f>
        <v/>
      </c>
      <c r="D23" s="531">
        <f>個人データ入力用!AR43</f>
        <v>2</v>
      </c>
      <c r="E23" s="531">
        <f>個人データ入力用!AL43</f>
        <v>3</v>
      </c>
      <c r="F23" s="531" t="str">
        <f>個人データ入力用!AS43</f>
        <v/>
      </c>
      <c r="G23" s="531">
        <f>個人データ入力用!AM43</f>
        <v>0</v>
      </c>
      <c r="H23" s="638" t="str">
        <f>個人データ入力用!AW43</f>
        <v xml:space="preserve"> 0</v>
      </c>
      <c r="I23" s="638" t="str">
        <f>個人データ入力用!BA43</f>
        <v/>
      </c>
      <c r="J23" s="638" t="str">
        <f>個人データ入力用!BE43</f>
        <v xml:space="preserve"> 0</v>
      </c>
      <c r="K23" s="531"/>
      <c r="L23" s="531" t="str">
        <f>個人データ入力用!AK43</f>
        <v/>
      </c>
    </row>
    <row r="24" spans="1:12">
      <c r="A24" s="531">
        <f>個人データ入力用!H44</f>
        <v>21</v>
      </c>
      <c r="B24" s="638" t="str">
        <f>個人データ入力用!AP44</f>
        <v xml:space="preserve">  </v>
      </c>
      <c r="C24" s="531" t="str">
        <f>個人データ入力用!AQ44</f>
        <v/>
      </c>
      <c r="D24" s="531" t="e">
        <f>個人データ入力用!AR44</f>
        <v>#N/A</v>
      </c>
      <c r="E24" s="531">
        <f>個人データ入力用!AL44</f>
        <v>3</v>
      </c>
      <c r="F24" s="531" t="str">
        <f>個人データ入力用!AS44</f>
        <v/>
      </c>
      <c r="G24" s="531">
        <f>個人データ入力用!AM44</f>
        <v>0</v>
      </c>
      <c r="H24" s="638" t="str">
        <f>個人データ入力用!AW44</f>
        <v xml:space="preserve"> 0</v>
      </c>
      <c r="I24" s="638" t="str">
        <f>個人データ入力用!BA44</f>
        <v/>
      </c>
      <c r="J24" s="638" t="str">
        <f>個人データ入力用!BE44</f>
        <v xml:space="preserve"> 0</v>
      </c>
      <c r="K24" s="531"/>
      <c r="L24" s="531" t="str">
        <f>個人データ入力用!AK44</f>
        <v/>
      </c>
    </row>
    <row r="25" spans="1:12">
      <c r="A25" s="531">
        <f>個人データ入力用!H45</f>
        <v>22</v>
      </c>
      <c r="B25" s="638" t="str">
        <f>個人データ入力用!AP45</f>
        <v xml:space="preserve">  </v>
      </c>
      <c r="C25" s="531" t="str">
        <f>個人データ入力用!AQ45</f>
        <v/>
      </c>
      <c r="D25" s="531" t="e">
        <f>個人データ入力用!AR45</f>
        <v>#N/A</v>
      </c>
      <c r="E25" s="531">
        <f>個人データ入力用!AL45</f>
        <v>3</v>
      </c>
      <c r="F25" s="531" t="str">
        <f>個人データ入力用!AS45</f>
        <v/>
      </c>
      <c r="G25" s="531">
        <f>個人データ入力用!AM45</f>
        <v>0</v>
      </c>
      <c r="H25" s="638" t="str">
        <f>個人データ入力用!AW45</f>
        <v xml:space="preserve"> 0</v>
      </c>
      <c r="I25" s="638" t="str">
        <f>個人データ入力用!BA45</f>
        <v/>
      </c>
      <c r="J25" s="638" t="str">
        <f>個人データ入力用!BE45</f>
        <v xml:space="preserve"> 0</v>
      </c>
      <c r="K25" s="531"/>
      <c r="L25" s="531" t="str">
        <f>個人データ入力用!AK45</f>
        <v/>
      </c>
    </row>
    <row r="26" spans="1:12">
      <c r="A26" s="531">
        <f>個人データ入力用!H46</f>
        <v>23</v>
      </c>
      <c r="B26" s="638" t="str">
        <f>個人データ入力用!AP46</f>
        <v xml:space="preserve">  </v>
      </c>
      <c r="C26" s="531" t="str">
        <f>個人データ入力用!AQ46</f>
        <v/>
      </c>
      <c r="D26" s="531" t="e">
        <f>個人データ入力用!AR46</f>
        <v>#N/A</v>
      </c>
      <c r="E26" s="531">
        <f>個人データ入力用!AL46</f>
        <v>3</v>
      </c>
      <c r="F26" s="531" t="str">
        <f>個人データ入力用!AS46</f>
        <v/>
      </c>
      <c r="G26" s="531">
        <f>個人データ入力用!AM46</f>
        <v>0</v>
      </c>
      <c r="H26" s="638" t="str">
        <f>個人データ入力用!AW46</f>
        <v xml:space="preserve"> 0</v>
      </c>
      <c r="I26" s="638" t="str">
        <f>個人データ入力用!BA46</f>
        <v/>
      </c>
      <c r="J26" s="638" t="str">
        <f>個人データ入力用!BE46</f>
        <v xml:space="preserve"> 0</v>
      </c>
      <c r="K26" s="531"/>
      <c r="L26" s="531" t="str">
        <f>個人データ入力用!AK46</f>
        <v/>
      </c>
    </row>
    <row r="27" spans="1:12">
      <c r="A27" s="531">
        <f>個人データ入力用!H47</f>
        <v>24</v>
      </c>
      <c r="B27" s="638" t="str">
        <f>個人データ入力用!AP47</f>
        <v xml:space="preserve">  </v>
      </c>
      <c r="C27" s="531" t="str">
        <f>個人データ入力用!AQ47</f>
        <v/>
      </c>
      <c r="D27" s="531" t="e">
        <f>個人データ入力用!AR47</f>
        <v>#N/A</v>
      </c>
      <c r="E27" s="531">
        <f>個人データ入力用!AL47</f>
        <v>3</v>
      </c>
      <c r="F27" s="531" t="str">
        <f>個人データ入力用!AS47</f>
        <v/>
      </c>
      <c r="G27" s="531">
        <f>個人データ入力用!AM47</f>
        <v>0</v>
      </c>
      <c r="H27" s="638" t="str">
        <f>個人データ入力用!AW47</f>
        <v xml:space="preserve"> 0</v>
      </c>
      <c r="I27" s="638" t="str">
        <f>個人データ入力用!BA47</f>
        <v/>
      </c>
      <c r="J27" s="638" t="str">
        <f>個人データ入力用!BE47</f>
        <v xml:space="preserve"> 0</v>
      </c>
      <c r="K27" s="531"/>
      <c r="L27" s="531" t="str">
        <f>個人データ入力用!AK47</f>
        <v/>
      </c>
    </row>
    <row r="28" spans="1:12">
      <c r="A28" s="531">
        <f>個人データ入力用!H48</f>
        <v>25</v>
      </c>
      <c r="B28" s="638" t="str">
        <f>個人データ入力用!AP48</f>
        <v xml:space="preserve">  </v>
      </c>
      <c r="C28" s="531" t="str">
        <f>個人データ入力用!AQ48</f>
        <v/>
      </c>
      <c r="D28" s="531" t="e">
        <f>個人データ入力用!AR48</f>
        <v>#N/A</v>
      </c>
      <c r="E28" s="531">
        <f>個人データ入力用!AL48</f>
        <v>3</v>
      </c>
      <c r="F28" s="531" t="str">
        <f>個人データ入力用!AS48</f>
        <v/>
      </c>
      <c r="G28" s="531">
        <f>個人データ入力用!AM48</f>
        <v>0</v>
      </c>
      <c r="H28" s="638" t="str">
        <f>個人データ入力用!AW48</f>
        <v xml:space="preserve"> 0</v>
      </c>
      <c r="I28" s="638" t="str">
        <f>個人データ入力用!BA48</f>
        <v/>
      </c>
      <c r="J28" s="638" t="str">
        <f>個人データ入力用!BE48</f>
        <v xml:space="preserve"> 0</v>
      </c>
      <c r="K28" s="531"/>
      <c r="L28" s="531" t="str">
        <f>個人データ入力用!AK48</f>
        <v/>
      </c>
    </row>
    <row r="29" spans="1:12">
      <c r="A29" s="531">
        <f>個人データ入力用!H49</f>
        <v>26</v>
      </c>
      <c r="B29" s="638" t="str">
        <f>個人データ入力用!AP49</f>
        <v xml:space="preserve">  </v>
      </c>
      <c r="C29" s="531" t="str">
        <f>個人データ入力用!AQ49</f>
        <v/>
      </c>
      <c r="D29" s="531" t="e">
        <f>個人データ入力用!AR49</f>
        <v>#N/A</v>
      </c>
      <c r="E29" s="531">
        <f>個人データ入力用!AL49</f>
        <v>3</v>
      </c>
      <c r="F29" s="531" t="str">
        <f>個人データ入力用!AS49</f>
        <v/>
      </c>
      <c r="G29" s="531">
        <f>個人データ入力用!AM49</f>
        <v>0</v>
      </c>
      <c r="H29" s="638" t="str">
        <f>個人データ入力用!AW49</f>
        <v xml:space="preserve"> 0</v>
      </c>
      <c r="I29" s="638" t="str">
        <f>個人データ入力用!BA49</f>
        <v/>
      </c>
      <c r="J29" s="638" t="str">
        <f>個人データ入力用!BE49</f>
        <v xml:space="preserve"> 0</v>
      </c>
      <c r="K29" s="531"/>
      <c r="L29" s="531" t="str">
        <f>個人データ入力用!AK49</f>
        <v/>
      </c>
    </row>
    <row r="30" spans="1:12">
      <c r="A30" s="531">
        <f>個人データ入力用!H50</f>
        <v>27</v>
      </c>
      <c r="B30" s="638" t="str">
        <f>個人データ入力用!AP50</f>
        <v xml:space="preserve">  </v>
      </c>
      <c r="C30" s="531" t="str">
        <f>個人データ入力用!AQ50</f>
        <v/>
      </c>
      <c r="D30" s="531" t="e">
        <f>個人データ入力用!AR50</f>
        <v>#N/A</v>
      </c>
      <c r="E30" s="531">
        <f>個人データ入力用!AL50</f>
        <v>3</v>
      </c>
      <c r="F30" s="531" t="str">
        <f>個人データ入力用!AS50</f>
        <v/>
      </c>
      <c r="G30" s="531">
        <f>個人データ入力用!AM50</f>
        <v>0</v>
      </c>
      <c r="H30" s="638" t="str">
        <f>個人データ入力用!AW50</f>
        <v xml:space="preserve"> 0</v>
      </c>
      <c r="I30" s="638" t="str">
        <f>個人データ入力用!BA50</f>
        <v/>
      </c>
      <c r="J30" s="638" t="str">
        <f>個人データ入力用!BE50</f>
        <v xml:space="preserve"> 0</v>
      </c>
      <c r="K30" s="531"/>
      <c r="L30" s="531" t="str">
        <f>個人データ入力用!AK50</f>
        <v/>
      </c>
    </row>
    <row r="31" spans="1:12">
      <c r="A31" s="531">
        <f>個人データ入力用!H51</f>
        <v>28</v>
      </c>
      <c r="B31" s="638" t="str">
        <f>個人データ入力用!AP51</f>
        <v xml:space="preserve">  </v>
      </c>
      <c r="C31" s="531" t="str">
        <f>個人データ入力用!AQ51</f>
        <v/>
      </c>
      <c r="D31" s="531" t="e">
        <f>個人データ入力用!AR51</f>
        <v>#N/A</v>
      </c>
      <c r="E31" s="531">
        <f>個人データ入力用!AL51</f>
        <v>3</v>
      </c>
      <c r="F31" s="531" t="str">
        <f>個人データ入力用!AS51</f>
        <v/>
      </c>
      <c r="G31" s="531">
        <f>個人データ入力用!AM51</f>
        <v>0</v>
      </c>
      <c r="H31" s="638" t="str">
        <f>個人データ入力用!AW51</f>
        <v xml:space="preserve"> 0</v>
      </c>
      <c r="I31" s="638" t="str">
        <f>個人データ入力用!BA51</f>
        <v/>
      </c>
      <c r="J31" s="638" t="str">
        <f>個人データ入力用!BE51</f>
        <v xml:space="preserve"> 0</v>
      </c>
      <c r="K31" s="531"/>
      <c r="L31" s="531" t="str">
        <f>個人データ入力用!AK51</f>
        <v/>
      </c>
    </row>
    <row r="32" spans="1:12">
      <c r="A32" s="531">
        <f>個人データ入力用!H52</f>
        <v>29</v>
      </c>
      <c r="B32" s="638" t="str">
        <f>個人データ入力用!AP52</f>
        <v xml:space="preserve">  </v>
      </c>
      <c r="C32" s="531" t="str">
        <f>個人データ入力用!AQ52</f>
        <v/>
      </c>
      <c r="D32" s="531" t="e">
        <f>個人データ入力用!AR52</f>
        <v>#N/A</v>
      </c>
      <c r="E32" s="531">
        <f>個人データ入力用!AL52</f>
        <v>3</v>
      </c>
      <c r="F32" s="531" t="str">
        <f>個人データ入力用!AS52</f>
        <v/>
      </c>
      <c r="G32" s="531">
        <f>個人データ入力用!AM52</f>
        <v>0</v>
      </c>
      <c r="H32" s="638" t="str">
        <f>個人データ入力用!AW52</f>
        <v xml:space="preserve"> 0</v>
      </c>
      <c r="I32" s="638" t="str">
        <f>個人データ入力用!BA52</f>
        <v/>
      </c>
      <c r="J32" s="638" t="str">
        <f>個人データ入力用!BE52</f>
        <v xml:space="preserve"> 0</v>
      </c>
      <c r="K32" s="531"/>
      <c r="L32" s="531" t="str">
        <f>個人データ入力用!AK52</f>
        <v/>
      </c>
    </row>
    <row r="33" spans="1:12">
      <c r="A33" s="531">
        <f>個人データ入力用!H53</f>
        <v>30</v>
      </c>
      <c r="B33" s="638" t="str">
        <f>個人データ入力用!AP53</f>
        <v xml:space="preserve">  </v>
      </c>
      <c r="C33" s="531" t="str">
        <f>個人データ入力用!AQ53</f>
        <v/>
      </c>
      <c r="D33" s="531" t="e">
        <f>個人データ入力用!AR53</f>
        <v>#N/A</v>
      </c>
      <c r="E33" s="531">
        <f>個人データ入力用!AL53</f>
        <v>3</v>
      </c>
      <c r="F33" s="531" t="str">
        <f>個人データ入力用!AS53</f>
        <v/>
      </c>
      <c r="G33" s="531">
        <f>個人データ入力用!AM53</f>
        <v>0</v>
      </c>
      <c r="H33" s="638" t="str">
        <f>個人データ入力用!AW53</f>
        <v xml:space="preserve"> 0</v>
      </c>
      <c r="I33" s="638" t="str">
        <f>個人データ入力用!BA53</f>
        <v/>
      </c>
      <c r="J33" s="638" t="str">
        <f>個人データ入力用!BE53</f>
        <v xml:space="preserve"> 0</v>
      </c>
      <c r="K33" s="531"/>
      <c r="L33" s="531" t="str">
        <f>個人データ入力用!AK53</f>
        <v/>
      </c>
    </row>
    <row r="34" spans="1:12">
      <c r="F34" s="3"/>
    </row>
    <row r="35" spans="1:12">
      <c r="F35" s="3"/>
    </row>
    <row r="36" spans="1:12" ht="15" thickBot="1"/>
    <row r="37" spans="1:12" ht="19.8" thickBot="1">
      <c r="C37" s="1334" t="s">
        <v>8956</v>
      </c>
      <c r="D37" s="1335"/>
      <c r="E37" s="1335"/>
      <c r="F37" s="1335"/>
      <c r="G37" s="567" t="s">
        <v>8904</v>
      </c>
    </row>
    <row r="38" spans="1:12" ht="16.2">
      <c r="A38" s="503"/>
    </row>
    <row r="39" spans="1:12">
      <c r="A39" s="531" t="s">
        <v>11</v>
      </c>
      <c r="B39" s="638" t="s">
        <v>12</v>
      </c>
      <c r="C39" s="531" t="s">
        <v>13</v>
      </c>
      <c r="D39" s="531" t="s">
        <v>14</v>
      </c>
      <c r="E39" s="531" t="s">
        <v>15</v>
      </c>
      <c r="F39" s="531" t="s">
        <v>16</v>
      </c>
      <c r="G39" s="531" t="s">
        <v>17</v>
      </c>
      <c r="H39" s="531" t="s">
        <v>18</v>
      </c>
      <c r="I39" s="531" t="s">
        <v>19</v>
      </c>
      <c r="J39" s="638" t="s">
        <v>40</v>
      </c>
      <c r="K39" s="531"/>
      <c r="L39" s="531" t="s">
        <v>44</v>
      </c>
    </row>
    <row r="40" spans="1:12">
      <c r="A40" s="531">
        <f>直接データ入力!AG17</f>
        <v>1</v>
      </c>
      <c r="B40" s="638" t="str">
        <f>直接データ入力!AM17</f>
        <v xml:space="preserve">  </v>
      </c>
      <c r="C40" s="531">
        <f>直接データ入力!AN17</f>
        <v>0</v>
      </c>
      <c r="D40" s="531">
        <f>直接データ入力!AO17</f>
        <v>2</v>
      </c>
      <c r="E40" s="531">
        <f>直接データ入力!AI17</f>
        <v>3</v>
      </c>
      <c r="F40" s="531" t="str">
        <f>直接データ入力!AP17</f>
        <v/>
      </c>
      <c r="G40" s="531">
        <f>直接データ入力!AJ17</f>
        <v>0</v>
      </c>
      <c r="H40" s="638" t="str">
        <f>直接データ入力!AT17</f>
        <v xml:space="preserve"> 0</v>
      </c>
      <c r="I40" s="638" t="str">
        <f>直接データ入力!AX17</f>
        <v xml:space="preserve"> 0</v>
      </c>
      <c r="J40" s="638" t="str">
        <f>直接データ入力!BB17</f>
        <v xml:space="preserve"> 0</v>
      </c>
      <c r="K40" s="531"/>
      <c r="L40" s="531">
        <f>直接データ入力!AH17</f>
        <v>0</v>
      </c>
    </row>
    <row r="41" spans="1:12">
      <c r="A41" s="531">
        <f>直接データ入力!AG18</f>
        <v>2</v>
      </c>
      <c r="B41" s="638" t="str">
        <f>直接データ入力!AM18</f>
        <v xml:space="preserve">  </v>
      </c>
      <c r="C41" s="531">
        <f>直接データ入力!AN18</f>
        <v>0</v>
      </c>
      <c r="D41" s="531">
        <f>直接データ入力!AO18</f>
        <v>2</v>
      </c>
      <c r="E41" s="531">
        <f>直接データ入力!AI18</f>
        <v>3</v>
      </c>
      <c r="F41" s="531" t="str">
        <f>直接データ入力!AP18</f>
        <v/>
      </c>
      <c r="G41" s="531">
        <f>直接データ入力!AJ18</f>
        <v>0</v>
      </c>
      <c r="H41" s="638" t="str">
        <f>直接データ入力!AT18</f>
        <v xml:space="preserve"> 0</v>
      </c>
      <c r="I41" s="638" t="str">
        <f>直接データ入力!AX18</f>
        <v xml:space="preserve"> 0</v>
      </c>
      <c r="J41" s="638" t="str">
        <f>直接データ入力!BB18</f>
        <v xml:space="preserve"> 0</v>
      </c>
      <c r="K41" s="531"/>
      <c r="L41" s="531">
        <f>直接データ入力!AH18</f>
        <v>0</v>
      </c>
    </row>
    <row r="42" spans="1:12">
      <c r="A42" s="531">
        <f>直接データ入力!AG19</f>
        <v>3</v>
      </c>
      <c r="B42" s="638" t="str">
        <f>直接データ入力!AM19</f>
        <v xml:space="preserve">  </v>
      </c>
      <c r="C42" s="531">
        <f>直接データ入力!AN19</f>
        <v>0</v>
      </c>
      <c r="D42" s="531">
        <f>直接データ入力!AO19</f>
        <v>2</v>
      </c>
      <c r="E42" s="531">
        <f>直接データ入力!AI19</f>
        <v>3</v>
      </c>
      <c r="F42" s="531" t="str">
        <f>直接データ入力!AP19</f>
        <v/>
      </c>
      <c r="G42" s="531">
        <f>直接データ入力!AJ19</f>
        <v>0</v>
      </c>
      <c r="H42" s="638" t="str">
        <f>直接データ入力!AT19</f>
        <v xml:space="preserve"> 0</v>
      </c>
      <c r="I42" s="638" t="str">
        <f>直接データ入力!AX19</f>
        <v xml:space="preserve"> 0</v>
      </c>
      <c r="J42" s="638" t="str">
        <f>直接データ入力!BB19</f>
        <v xml:space="preserve"> 0</v>
      </c>
      <c r="K42" s="531"/>
      <c r="L42" s="531">
        <f>直接データ入力!AH19</f>
        <v>0</v>
      </c>
    </row>
    <row r="43" spans="1:12">
      <c r="A43" s="531">
        <f>直接データ入力!AG20</f>
        <v>4</v>
      </c>
      <c r="B43" s="638" t="str">
        <f>直接データ入力!AM20</f>
        <v xml:space="preserve">  </v>
      </c>
      <c r="C43" s="531">
        <f>直接データ入力!AN20</f>
        <v>0</v>
      </c>
      <c r="D43" s="531">
        <f>直接データ入力!AO20</f>
        <v>2</v>
      </c>
      <c r="E43" s="531">
        <f>直接データ入力!AI20</f>
        <v>3</v>
      </c>
      <c r="F43" s="531" t="str">
        <f>直接データ入力!AP20</f>
        <v/>
      </c>
      <c r="G43" s="531">
        <f>直接データ入力!AJ20</f>
        <v>0</v>
      </c>
      <c r="H43" s="638" t="str">
        <f>直接データ入力!AT20</f>
        <v xml:space="preserve"> 0</v>
      </c>
      <c r="I43" s="638" t="str">
        <f>直接データ入力!AX20</f>
        <v xml:space="preserve"> 0</v>
      </c>
      <c r="J43" s="638" t="str">
        <f>直接データ入力!BB20</f>
        <v xml:space="preserve"> 0</v>
      </c>
      <c r="K43" s="531"/>
      <c r="L43" s="531">
        <f>直接データ入力!AH20</f>
        <v>0</v>
      </c>
    </row>
    <row r="44" spans="1:12">
      <c r="A44" s="531">
        <f>直接データ入力!AG21</f>
        <v>5</v>
      </c>
      <c r="B44" s="638" t="str">
        <f>直接データ入力!AM21</f>
        <v xml:space="preserve">  </v>
      </c>
      <c r="C44" s="531">
        <f>直接データ入力!AN21</f>
        <v>0</v>
      </c>
      <c r="D44" s="531">
        <f>直接データ入力!AO21</f>
        <v>2</v>
      </c>
      <c r="E44" s="531">
        <f>直接データ入力!AI21</f>
        <v>3</v>
      </c>
      <c r="F44" s="531" t="str">
        <f>直接データ入力!AP21</f>
        <v/>
      </c>
      <c r="G44" s="531">
        <f>直接データ入力!AJ21</f>
        <v>0</v>
      </c>
      <c r="H44" s="638" t="str">
        <f>直接データ入力!AT21</f>
        <v xml:space="preserve"> 0</v>
      </c>
      <c r="I44" s="638" t="str">
        <f>直接データ入力!AX21</f>
        <v xml:space="preserve"> 0</v>
      </c>
      <c r="J44" s="638" t="str">
        <f>直接データ入力!BB21</f>
        <v xml:space="preserve"> 0</v>
      </c>
      <c r="K44" s="531"/>
      <c r="L44" s="531">
        <f>直接データ入力!AH21</f>
        <v>0</v>
      </c>
    </row>
    <row r="45" spans="1:12">
      <c r="A45" s="531">
        <f>直接データ入力!AG22</f>
        <v>6</v>
      </c>
      <c r="B45" s="638" t="str">
        <f>直接データ入力!AM22</f>
        <v xml:space="preserve">  </v>
      </c>
      <c r="C45" s="531">
        <f>直接データ入力!AN22</f>
        <v>0</v>
      </c>
      <c r="D45" s="531">
        <f>直接データ入力!AO22</f>
        <v>2</v>
      </c>
      <c r="E45" s="531">
        <f>直接データ入力!AI22</f>
        <v>3</v>
      </c>
      <c r="F45" s="531" t="str">
        <f>直接データ入力!AP22</f>
        <v/>
      </c>
      <c r="G45" s="531">
        <f>直接データ入力!AJ22</f>
        <v>0</v>
      </c>
      <c r="H45" s="638" t="str">
        <f>直接データ入力!AT22</f>
        <v xml:space="preserve"> 0</v>
      </c>
      <c r="I45" s="638" t="str">
        <f>直接データ入力!AX22</f>
        <v xml:space="preserve"> 0</v>
      </c>
      <c r="J45" s="638" t="str">
        <f>直接データ入力!BB22</f>
        <v xml:space="preserve"> 0</v>
      </c>
      <c r="K45" s="531"/>
      <c r="L45" s="531">
        <f>直接データ入力!AH22</f>
        <v>0</v>
      </c>
    </row>
    <row r="46" spans="1:12">
      <c r="A46" s="531">
        <f>直接データ入力!AG23</f>
        <v>7</v>
      </c>
      <c r="B46" s="638" t="str">
        <f>直接データ入力!AM23</f>
        <v xml:space="preserve">  </v>
      </c>
      <c r="C46" s="531">
        <f>直接データ入力!AN23</f>
        <v>0</v>
      </c>
      <c r="D46" s="531">
        <f>直接データ入力!AO23</f>
        <v>2</v>
      </c>
      <c r="E46" s="531">
        <f>直接データ入力!AI23</f>
        <v>3</v>
      </c>
      <c r="F46" s="531" t="str">
        <f>直接データ入力!AP23</f>
        <v/>
      </c>
      <c r="G46" s="531">
        <f>直接データ入力!AJ23</f>
        <v>0</v>
      </c>
      <c r="H46" s="638" t="str">
        <f>直接データ入力!AT23</f>
        <v xml:space="preserve"> 0</v>
      </c>
      <c r="I46" s="638" t="str">
        <f>直接データ入力!AX23</f>
        <v xml:space="preserve"> 0</v>
      </c>
      <c r="J46" s="638" t="str">
        <f>直接データ入力!BB23</f>
        <v xml:space="preserve"> 0</v>
      </c>
      <c r="K46" s="531"/>
      <c r="L46" s="531">
        <f>直接データ入力!AH23</f>
        <v>0</v>
      </c>
    </row>
    <row r="47" spans="1:12">
      <c r="A47" s="531">
        <f>直接データ入力!AG24</f>
        <v>8</v>
      </c>
      <c r="B47" s="638" t="str">
        <f>直接データ入力!AM24</f>
        <v xml:space="preserve">  </v>
      </c>
      <c r="C47" s="531">
        <f>直接データ入力!AN24</f>
        <v>0</v>
      </c>
      <c r="D47" s="531">
        <f>直接データ入力!AO24</f>
        <v>2</v>
      </c>
      <c r="E47" s="531">
        <f>直接データ入力!AI24</f>
        <v>3</v>
      </c>
      <c r="F47" s="531" t="str">
        <f>直接データ入力!AP24</f>
        <v/>
      </c>
      <c r="G47" s="531">
        <f>直接データ入力!AJ24</f>
        <v>0</v>
      </c>
      <c r="H47" s="638" t="str">
        <f>直接データ入力!AT24</f>
        <v xml:space="preserve"> 0</v>
      </c>
      <c r="I47" s="638" t="str">
        <f>直接データ入力!AX24</f>
        <v xml:space="preserve"> 0</v>
      </c>
      <c r="J47" s="638" t="str">
        <f>直接データ入力!BB24</f>
        <v xml:space="preserve"> 0</v>
      </c>
      <c r="K47" s="531"/>
      <c r="L47" s="531">
        <f>直接データ入力!AH24</f>
        <v>0</v>
      </c>
    </row>
    <row r="48" spans="1:12">
      <c r="A48" s="531">
        <f>直接データ入力!AG25</f>
        <v>9</v>
      </c>
      <c r="B48" s="638" t="str">
        <f>直接データ入力!AM25</f>
        <v xml:space="preserve">  </v>
      </c>
      <c r="C48" s="531">
        <f>直接データ入力!AN25</f>
        <v>0</v>
      </c>
      <c r="D48" s="531">
        <f>直接データ入力!AO25</f>
        <v>2</v>
      </c>
      <c r="E48" s="531">
        <f>直接データ入力!AI25</f>
        <v>3</v>
      </c>
      <c r="F48" s="531" t="str">
        <f>直接データ入力!AP25</f>
        <v/>
      </c>
      <c r="G48" s="531">
        <f>直接データ入力!AJ25</f>
        <v>0</v>
      </c>
      <c r="H48" s="638" t="str">
        <f>直接データ入力!AT25</f>
        <v xml:space="preserve"> 0</v>
      </c>
      <c r="I48" s="638" t="str">
        <f>直接データ入力!AX25</f>
        <v xml:space="preserve"> 0</v>
      </c>
      <c r="J48" s="638" t="str">
        <f>直接データ入力!BB25</f>
        <v xml:space="preserve"> 0</v>
      </c>
      <c r="K48" s="531"/>
      <c r="L48" s="531">
        <f>直接データ入力!AH25</f>
        <v>0</v>
      </c>
    </row>
    <row r="49" spans="1:12">
      <c r="A49" s="531">
        <f>直接データ入力!AG26</f>
        <v>10</v>
      </c>
      <c r="B49" s="638" t="str">
        <f>直接データ入力!AM26</f>
        <v xml:space="preserve">  </v>
      </c>
      <c r="C49" s="531">
        <f>直接データ入力!AN26</f>
        <v>0</v>
      </c>
      <c r="D49" s="531">
        <f>直接データ入力!AO26</f>
        <v>2</v>
      </c>
      <c r="E49" s="531">
        <f>直接データ入力!AI26</f>
        <v>3</v>
      </c>
      <c r="F49" s="531" t="str">
        <f>直接データ入力!AP26</f>
        <v/>
      </c>
      <c r="G49" s="531">
        <f>直接データ入力!AJ26</f>
        <v>0</v>
      </c>
      <c r="H49" s="638" t="str">
        <f>直接データ入力!AT26</f>
        <v xml:space="preserve"> 0</v>
      </c>
      <c r="I49" s="638" t="str">
        <f>直接データ入力!AX26</f>
        <v xml:space="preserve"> 0</v>
      </c>
      <c r="J49" s="638" t="str">
        <f>直接データ入力!BB26</f>
        <v xml:space="preserve"> 0</v>
      </c>
      <c r="K49" s="531"/>
      <c r="L49" s="531">
        <f>直接データ入力!AH26</f>
        <v>0</v>
      </c>
    </row>
    <row r="50" spans="1:12">
      <c r="A50" s="531">
        <f>直接データ入力!AG27</f>
        <v>11</v>
      </c>
      <c r="B50" s="638" t="str">
        <f>直接データ入力!AM27</f>
        <v xml:space="preserve">  </v>
      </c>
      <c r="C50" s="531">
        <f>直接データ入力!AN27</f>
        <v>0</v>
      </c>
      <c r="D50" s="531">
        <f>直接データ入力!AO27</f>
        <v>2</v>
      </c>
      <c r="E50" s="531">
        <f>直接データ入力!AI27</f>
        <v>3</v>
      </c>
      <c r="F50" s="531" t="str">
        <f>直接データ入力!AP27</f>
        <v/>
      </c>
      <c r="G50" s="531">
        <f>直接データ入力!AJ27</f>
        <v>0</v>
      </c>
      <c r="H50" s="638" t="str">
        <f>直接データ入力!AT27</f>
        <v xml:space="preserve"> 0</v>
      </c>
      <c r="I50" s="638" t="str">
        <f>直接データ入力!AX27</f>
        <v xml:space="preserve"> 0</v>
      </c>
      <c r="J50" s="638" t="str">
        <f>直接データ入力!BB27</f>
        <v xml:space="preserve"> 0</v>
      </c>
      <c r="K50" s="531"/>
      <c r="L50" s="531">
        <f>直接データ入力!AH27</f>
        <v>0</v>
      </c>
    </row>
    <row r="51" spans="1:12">
      <c r="A51" s="531">
        <f>直接データ入力!AG28</f>
        <v>12</v>
      </c>
      <c r="B51" s="638" t="str">
        <f>直接データ入力!AM28</f>
        <v xml:space="preserve">  </v>
      </c>
      <c r="C51" s="531">
        <f>直接データ入力!AN28</f>
        <v>0</v>
      </c>
      <c r="D51" s="531">
        <f>直接データ入力!AO28</f>
        <v>2</v>
      </c>
      <c r="E51" s="531">
        <f>直接データ入力!AI28</f>
        <v>3</v>
      </c>
      <c r="F51" s="531" t="str">
        <f>直接データ入力!AP28</f>
        <v/>
      </c>
      <c r="G51" s="531">
        <f>直接データ入力!AJ28</f>
        <v>0</v>
      </c>
      <c r="H51" s="638" t="str">
        <f>直接データ入力!AT28</f>
        <v xml:space="preserve"> 0</v>
      </c>
      <c r="I51" s="638" t="str">
        <f>直接データ入力!AX28</f>
        <v xml:space="preserve"> 0</v>
      </c>
      <c r="J51" s="638" t="str">
        <f>直接データ入力!BB28</f>
        <v xml:space="preserve"> 0</v>
      </c>
      <c r="K51" s="531"/>
      <c r="L51" s="531">
        <f>直接データ入力!AH28</f>
        <v>0</v>
      </c>
    </row>
    <row r="52" spans="1:12">
      <c r="A52" s="531">
        <f>直接データ入力!AG29</f>
        <v>13</v>
      </c>
      <c r="B52" s="638" t="str">
        <f>直接データ入力!AM29</f>
        <v xml:space="preserve">  </v>
      </c>
      <c r="C52" s="531">
        <f>直接データ入力!AN29</f>
        <v>0</v>
      </c>
      <c r="D52" s="531">
        <f>直接データ入力!AO29</f>
        <v>2</v>
      </c>
      <c r="E52" s="531">
        <f>直接データ入力!AI29</f>
        <v>3</v>
      </c>
      <c r="F52" s="531" t="str">
        <f>直接データ入力!AP29</f>
        <v/>
      </c>
      <c r="G52" s="531">
        <f>直接データ入力!AJ29</f>
        <v>0</v>
      </c>
      <c r="H52" s="638" t="str">
        <f>直接データ入力!AT29</f>
        <v xml:space="preserve"> 0</v>
      </c>
      <c r="I52" s="638" t="str">
        <f>直接データ入力!AX29</f>
        <v xml:space="preserve"> 0</v>
      </c>
      <c r="J52" s="638" t="str">
        <f>直接データ入力!BB29</f>
        <v xml:space="preserve"> 0</v>
      </c>
      <c r="K52" s="531"/>
      <c r="L52" s="531">
        <f>直接データ入力!AH29</f>
        <v>0</v>
      </c>
    </row>
    <row r="53" spans="1:12">
      <c r="A53" s="531">
        <f>直接データ入力!AG30</f>
        <v>14</v>
      </c>
      <c r="B53" s="638" t="str">
        <f>直接データ入力!AM30</f>
        <v xml:space="preserve">  </v>
      </c>
      <c r="C53" s="531">
        <f>直接データ入力!AN30</f>
        <v>0</v>
      </c>
      <c r="D53" s="531">
        <f>直接データ入力!AO30</f>
        <v>2</v>
      </c>
      <c r="E53" s="531">
        <f>直接データ入力!AI30</f>
        <v>3</v>
      </c>
      <c r="F53" s="531" t="str">
        <f>直接データ入力!AP30</f>
        <v/>
      </c>
      <c r="G53" s="531">
        <f>直接データ入力!AJ30</f>
        <v>0</v>
      </c>
      <c r="H53" s="638" t="str">
        <f>直接データ入力!AT30</f>
        <v xml:space="preserve"> 0</v>
      </c>
      <c r="I53" s="638" t="str">
        <f>直接データ入力!AX30</f>
        <v xml:space="preserve"> 0</v>
      </c>
      <c r="J53" s="638" t="str">
        <f>直接データ入力!BB30</f>
        <v xml:space="preserve"> 0</v>
      </c>
      <c r="K53" s="531"/>
      <c r="L53" s="531">
        <f>直接データ入力!AH30</f>
        <v>0</v>
      </c>
    </row>
    <row r="54" spans="1:12">
      <c r="A54" s="531">
        <f>直接データ入力!AG31</f>
        <v>15</v>
      </c>
      <c r="B54" s="638" t="str">
        <f>直接データ入力!AM31</f>
        <v xml:space="preserve">  </v>
      </c>
      <c r="C54" s="531">
        <f>直接データ入力!AN31</f>
        <v>0</v>
      </c>
      <c r="D54" s="531">
        <f>直接データ入力!AO31</f>
        <v>2</v>
      </c>
      <c r="E54" s="531">
        <f>直接データ入力!AI31</f>
        <v>3</v>
      </c>
      <c r="F54" s="531" t="str">
        <f>直接データ入力!AP31</f>
        <v/>
      </c>
      <c r="G54" s="531">
        <f>直接データ入力!AJ31</f>
        <v>0</v>
      </c>
      <c r="H54" s="638" t="str">
        <f>直接データ入力!AT31</f>
        <v xml:space="preserve"> 0</v>
      </c>
      <c r="I54" s="638" t="str">
        <f>直接データ入力!AX31</f>
        <v xml:space="preserve"> 0</v>
      </c>
      <c r="J54" s="638" t="str">
        <f>直接データ入力!BB31</f>
        <v xml:space="preserve"> 0</v>
      </c>
      <c r="K54" s="531"/>
      <c r="L54" s="531">
        <f>直接データ入力!AH31</f>
        <v>0</v>
      </c>
    </row>
    <row r="55" spans="1:12">
      <c r="A55" s="531">
        <f>直接データ入力!AG32</f>
        <v>16</v>
      </c>
      <c r="B55" s="638" t="str">
        <f>直接データ入力!AM32</f>
        <v xml:space="preserve">  </v>
      </c>
      <c r="C55" s="531">
        <f>直接データ入力!AN32</f>
        <v>0</v>
      </c>
      <c r="D55" s="531">
        <f>直接データ入力!AO32</f>
        <v>2</v>
      </c>
      <c r="E55" s="531">
        <f>直接データ入力!AI32</f>
        <v>3</v>
      </c>
      <c r="F55" s="531" t="str">
        <f>直接データ入力!AP32</f>
        <v/>
      </c>
      <c r="G55" s="531">
        <f>直接データ入力!AJ32</f>
        <v>0</v>
      </c>
      <c r="H55" s="638" t="str">
        <f>直接データ入力!AT32</f>
        <v xml:space="preserve"> 0</v>
      </c>
      <c r="I55" s="638" t="str">
        <f>直接データ入力!AX32</f>
        <v xml:space="preserve"> 0</v>
      </c>
      <c r="J55" s="638" t="str">
        <f>直接データ入力!BB32</f>
        <v xml:space="preserve"> 0</v>
      </c>
      <c r="K55" s="531"/>
      <c r="L55" s="531">
        <f>直接データ入力!AH32</f>
        <v>0</v>
      </c>
    </row>
    <row r="56" spans="1:12">
      <c r="A56" s="531">
        <f>直接データ入力!AG33</f>
        <v>17</v>
      </c>
      <c r="B56" s="638" t="str">
        <f>直接データ入力!AM33</f>
        <v xml:space="preserve">  </v>
      </c>
      <c r="C56" s="531">
        <f>直接データ入力!AN33</f>
        <v>0</v>
      </c>
      <c r="D56" s="531">
        <f>直接データ入力!AO33</f>
        <v>2</v>
      </c>
      <c r="E56" s="531">
        <f>直接データ入力!AI33</f>
        <v>3</v>
      </c>
      <c r="F56" s="531" t="str">
        <f>直接データ入力!AP33</f>
        <v/>
      </c>
      <c r="G56" s="531">
        <f>直接データ入力!AJ33</f>
        <v>0</v>
      </c>
      <c r="H56" s="638" t="str">
        <f>直接データ入力!AT33</f>
        <v xml:space="preserve"> 0</v>
      </c>
      <c r="I56" s="638" t="str">
        <f>直接データ入力!AX33</f>
        <v xml:space="preserve"> 0</v>
      </c>
      <c r="J56" s="638" t="str">
        <f>直接データ入力!BB33</f>
        <v xml:space="preserve"> 0</v>
      </c>
      <c r="K56" s="531"/>
      <c r="L56" s="531">
        <f>直接データ入力!AH33</f>
        <v>0</v>
      </c>
    </row>
    <row r="57" spans="1:12">
      <c r="A57" s="531">
        <f>直接データ入力!AG34</f>
        <v>18</v>
      </c>
      <c r="B57" s="638" t="str">
        <f>直接データ入力!AM34</f>
        <v xml:space="preserve">  </v>
      </c>
      <c r="C57" s="531">
        <f>直接データ入力!AN34</f>
        <v>0</v>
      </c>
      <c r="D57" s="531">
        <f>直接データ入力!AO34</f>
        <v>2</v>
      </c>
      <c r="E57" s="531">
        <f>直接データ入力!AI34</f>
        <v>3</v>
      </c>
      <c r="F57" s="531" t="str">
        <f>直接データ入力!AP34</f>
        <v/>
      </c>
      <c r="G57" s="531">
        <f>直接データ入力!AJ34</f>
        <v>0</v>
      </c>
      <c r="H57" s="638" t="str">
        <f>直接データ入力!AT34</f>
        <v xml:space="preserve"> 0</v>
      </c>
      <c r="I57" s="638" t="str">
        <f>直接データ入力!AX34</f>
        <v xml:space="preserve"> 0</v>
      </c>
      <c r="J57" s="638" t="str">
        <f>直接データ入力!BB34</f>
        <v xml:space="preserve"> 0</v>
      </c>
      <c r="K57" s="531"/>
      <c r="L57" s="531">
        <f>直接データ入力!AH34</f>
        <v>0</v>
      </c>
    </row>
    <row r="58" spans="1:12">
      <c r="A58" s="531">
        <f>直接データ入力!AG35</f>
        <v>19</v>
      </c>
      <c r="B58" s="638" t="str">
        <f>直接データ入力!AM35</f>
        <v xml:space="preserve">  </v>
      </c>
      <c r="C58" s="531">
        <f>直接データ入力!AN35</f>
        <v>0</v>
      </c>
      <c r="D58" s="531">
        <f>直接データ入力!AO35</f>
        <v>2</v>
      </c>
      <c r="E58" s="531">
        <f>直接データ入力!AI35</f>
        <v>3</v>
      </c>
      <c r="F58" s="531" t="str">
        <f>直接データ入力!AP35</f>
        <v/>
      </c>
      <c r="G58" s="531">
        <f>直接データ入力!AJ35</f>
        <v>0</v>
      </c>
      <c r="H58" s="638" t="str">
        <f>直接データ入力!AT35</f>
        <v xml:space="preserve"> 0</v>
      </c>
      <c r="I58" s="638" t="str">
        <f>直接データ入力!AX35</f>
        <v xml:space="preserve"> 0</v>
      </c>
      <c r="J58" s="638" t="str">
        <f>直接データ入力!BB35</f>
        <v xml:space="preserve"> 0</v>
      </c>
      <c r="K58" s="531"/>
      <c r="L58" s="531">
        <f>直接データ入力!AH35</f>
        <v>0</v>
      </c>
    </row>
    <row r="59" spans="1:12">
      <c r="A59" s="531">
        <f>直接データ入力!AG36</f>
        <v>20</v>
      </c>
      <c r="B59" s="638" t="str">
        <f>直接データ入力!AM36</f>
        <v xml:space="preserve">  </v>
      </c>
      <c r="C59" s="531">
        <f>直接データ入力!AN36</f>
        <v>0</v>
      </c>
      <c r="D59" s="531">
        <f>直接データ入力!AO36</f>
        <v>2</v>
      </c>
      <c r="E59" s="531">
        <f>直接データ入力!AI36</f>
        <v>3</v>
      </c>
      <c r="F59" s="531" t="str">
        <f>直接データ入力!AP36</f>
        <v/>
      </c>
      <c r="G59" s="531">
        <f>直接データ入力!AJ36</f>
        <v>0</v>
      </c>
      <c r="H59" s="638" t="str">
        <f>直接データ入力!AT36</f>
        <v xml:space="preserve"> 0</v>
      </c>
      <c r="I59" s="638" t="str">
        <f>直接データ入力!AX36</f>
        <v xml:space="preserve"> 0</v>
      </c>
      <c r="J59" s="638" t="str">
        <f>直接データ入力!BB36</f>
        <v xml:space="preserve"> 0</v>
      </c>
      <c r="K59" s="531"/>
      <c r="L59" s="531">
        <f>直接データ入力!AH36</f>
        <v>0</v>
      </c>
    </row>
    <row r="60" spans="1:12">
      <c r="A60" s="531">
        <f>直接データ入力!AG37</f>
        <v>21</v>
      </c>
      <c r="B60" s="638" t="str">
        <f>直接データ入力!AM37</f>
        <v xml:space="preserve">  </v>
      </c>
      <c r="C60" s="531">
        <f>直接データ入力!AN37</f>
        <v>0</v>
      </c>
      <c r="D60" s="531" t="e">
        <f>直接データ入力!AO37</f>
        <v>#N/A</v>
      </c>
      <c r="E60" s="531">
        <f>直接データ入力!AI37</f>
        <v>3</v>
      </c>
      <c r="F60" s="531" t="str">
        <f>直接データ入力!AP37</f>
        <v/>
      </c>
      <c r="G60" s="531">
        <f>直接データ入力!AJ37</f>
        <v>0</v>
      </c>
      <c r="H60" s="638" t="str">
        <f>直接データ入力!AT37</f>
        <v xml:space="preserve"> 0</v>
      </c>
      <c r="I60" s="638" t="str">
        <f>直接データ入力!AX37</f>
        <v xml:space="preserve"> 0</v>
      </c>
      <c r="J60" s="638" t="str">
        <f>直接データ入力!BB37</f>
        <v xml:space="preserve"> 0</v>
      </c>
      <c r="K60" s="531"/>
      <c r="L60" s="531">
        <f>直接データ入力!AH37</f>
        <v>0</v>
      </c>
    </row>
    <row r="61" spans="1:12">
      <c r="A61" s="531">
        <f>直接データ入力!AG38</f>
        <v>22</v>
      </c>
      <c r="B61" s="638" t="str">
        <f>直接データ入力!AM38</f>
        <v xml:space="preserve">  </v>
      </c>
      <c r="C61" s="531">
        <f>直接データ入力!AN38</f>
        <v>0</v>
      </c>
      <c r="D61" s="531" t="e">
        <f>直接データ入力!AO38</f>
        <v>#N/A</v>
      </c>
      <c r="E61" s="531">
        <f>直接データ入力!AI38</f>
        <v>3</v>
      </c>
      <c r="F61" s="531" t="str">
        <f>直接データ入力!AP38</f>
        <v/>
      </c>
      <c r="G61" s="531">
        <f>直接データ入力!AJ38</f>
        <v>0</v>
      </c>
      <c r="H61" s="638" t="str">
        <f>直接データ入力!AT38</f>
        <v xml:space="preserve"> 0</v>
      </c>
      <c r="I61" s="638" t="str">
        <f>直接データ入力!AX38</f>
        <v xml:space="preserve"> 0</v>
      </c>
      <c r="J61" s="638" t="str">
        <f>直接データ入力!BB38</f>
        <v xml:space="preserve"> 0</v>
      </c>
      <c r="K61" s="531"/>
      <c r="L61" s="531">
        <f>直接データ入力!AH38</f>
        <v>0</v>
      </c>
    </row>
    <row r="62" spans="1:12">
      <c r="A62" s="531">
        <f>直接データ入力!AG39</f>
        <v>23</v>
      </c>
      <c r="B62" s="638" t="str">
        <f>直接データ入力!AM39</f>
        <v xml:space="preserve">  </v>
      </c>
      <c r="C62" s="531">
        <f>直接データ入力!AN39</f>
        <v>0</v>
      </c>
      <c r="D62" s="531" t="e">
        <f>直接データ入力!AO39</f>
        <v>#N/A</v>
      </c>
      <c r="E62" s="531">
        <f>直接データ入力!AI39</f>
        <v>3</v>
      </c>
      <c r="F62" s="531" t="str">
        <f>直接データ入力!AP39</f>
        <v/>
      </c>
      <c r="G62" s="531">
        <f>直接データ入力!AJ39</f>
        <v>0</v>
      </c>
      <c r="H62" s="638" t="str">
        <f>直接データ入力!AT39</f>
        <v xml:space="preserve"> 0</v>
      </c>
      <c r="I62" s="638" t="str">
        <f>直接データ入力!AX39</f>
        <v xml:space="preserve"> 0</v>
      </c>
      <c r="J62" s="638" t="str">
        <f>直接データ入力!BB39</f>
        <v xml:space="preserve"> 0</v>
      </c>
      <c r="K62" s="531"/>
      <c r="L62" s="531">
        <f>直接データ入力!AH39</f>
        <v>0</v>
      </c>
    </row>
    <row r="63" spans="1:12">
      <c r="A63" s="531">
        <f>直接データ入力!AG40</f>
        <v>24</v>
      </c>
      <c r="B63" s="638" t="str">
        <f>直接データ入力!AM40</f>
        <v xml:space="preserve">  </v>
      </c>
      <c r="C63" s="531">
        <f>直接データ入力!AN40</f>
        <v>0</v>
      </c>
      <c r="D63" s="531" t="e">
        <f>直接データ入力!AO40</f>
        <v>#N/A</v>
      </c>
      <c r="E63" s="531">
        <f>直接データ入力!AI40</f>
        <v>3</v>
      </c>
      <c r="F63" s="531" t="str">
        <f>直接データ入力!AP40</f>
        <v/>
      </c>
      <c r="G63" s="531">
        <f>直接データ入力!AJ40</f>
        <v>0</v>
      </c>
      <c r="H63" s="638" t="str">
        <f>直接データ入力!AT40</f>
        <v xml:space="preserve"> 0</v>
      </c>
      <c r="I63" s="638" t="str">
        <f>直接データ入力!AX40</f>
        <v xml:space="preserve"> 0</v>
      </c>
      <c r="J63" s="638" t="str">
        <f>直接データ入力!BB40</f>
        <v xml:space="preserve"> 0</v>
      </c>
      <c r="K63" s="531"/>
      <c r="L63" s="531">
        <f>直接データ入力!AH40</f>
        <v>0</v>
      </c>
    </row>
    <row r="64" spans="1:12">
      <c r="A64" s="531">
        <f>直接データ入力!AG41</f>
        <v>25</v>
      </c>
      <c r="B64" s="638" t="str">
        <f>直接データ入力!AM41</f>
        <v xml:space="preserve">  </v>
      </c>
      <c r="C64" s="531">
        <f>直接データ入力!AN41</f>
        <v>0</v>
      </c>
      <c r="D64" s="531" t="e">
        <f>直接データ入力!AO41</f>
        <v>#N/A</v>
      </c>
      <c r="E64" s="531">
        <f>直接データ入力!AI41</f>
        <v>3</v>
      </c>
      <c r="F64" s="531" t="str">
        <f>直接データ入力!AP41</f>
        <v/>
      </c>
      <c r="G64" s="531">
        <f>直接データ入力!AJ41</f>
        <v>0</v>
      </c>
      <c r="H64" s="638" t="str">
        <f>直接データ入力!AT41</f>
        <v xml:space="preserve"> 0</v>
      </c>
      <c r="I64" s="638" t="str">
        <f>直接データ入力!AX41</f>
        <v xml:space="preserve"> 0</v>
      </c>
      <c r="J64" s="638" t="str">
        <f>直接データ入力!BB41</f>
        <v xml:space="preserve"> 0</v>
      </c>
      <c r="K64" s="531"/>
      <c r="L64" s="531">
        <f>直接データ入力!AH41</f>
        <v>0</v>
      </c>
    </row>
    <row r="65" spans="1:12" ht="15" thickBot="1"/>
    <row r="66" spans="1:12" ht="19.8" thickBot="1">
      <c r="A66" s="588" t="s">
        <v>8982</v>
      </c>
      <c r="C66" s="1332" t="s">
        <v>8903</v>
      </c>
      <c r="D66" s="1333"/>
      <c r="E66" s="1333"/>
      <c r="F66" s="1333"/>
      <c r="G66" s="529" t="s">
        <v>8905</v>
      </c>
    </row>
    <row r="67" spans="1:12" ht="16.2">
      <c r="A67" s="589" t="s">
        <v>8905</v>
      </c>
    </row>
    <row r="68" spans="1:12">
      <c r="A68" s="532" t="s">
        <v>11</v>
      </c>
      <c r="B68" s="639" t="s">
        <v>12</v>
      </c>
      <c r="C68" s="532" t="s">
        <v>13</v>
      </c>
      <c r="D68" s="532" t="s">
        <v>14</v>
      </c>
      <c r="E68" s="532" t="s">
        <v>15</v>
      </c>
      <c r="F68" s="532" t="s">
        <v>16</v>
      </c>
      <c r="G68" s="532" t="s">
        <v>17</v>
      </c>
      <c r="H68" s="532" t="s">
        <v>18</v>
      </c>
      <c r="I68" s="532" t="s">
        <v>19</v>
      </c>
      <c r="J68" s="639" t="s">
        <v>40</v>
      </c>
      <c r="K68" s="532"/>
      <c r="L68" s="532" t="s">
        <v>44</v>
      </c>
    </row>
    <row r="69" spans="1:12">
      <c r="A69" s="532">
        <f>個人データ入力用!H58</f>
        <v>1</v>
      </c>
      <c r="B69" s="639" t="str">
        <f>個人データ入力用!AP58</f>
        <v xml:space="preserve">  </v>
      </c>
      <c r="C69" s="532" t="str">
        <f>個人データ入力用!AQ58</f>
        <v/>
      </c>
      <c r="D69" s="532">
        <f>個人データ入力用!AR58</f>
        <v>1</v>
      </c>
      <c r="E69" s="532">
        <f>個人データ入力用!AL58</f>
        <v>3</v>
      </c>
      <c r="F69" s="532" t="str">
        <f>個人データ入力用!AS58</f>
        <v/>
      </c>
      <c r="G69" s="532">
        <f>個人データ入力用!AM58</f>
        <v>0</v>
      </c>
      <c r="H69" s="639" t="str">
        <f>個人データ入力用!AW58</f>
        <v xml:space="preserve"> 0</v>
      </c>
      <c r="I69" s="639" t="str">
        <f>個人データ入力用!BA58</f>
        <v/>
      </c>
      <c r="J69" s="639" t="str">
        <f>個人データ入力用!BE58</f>
        <v xml:space="preserve"> 0</v>
      </c>
      <c r="K69" s="532"/>
      <c r="L69" s="532" t="str">
        <f>個人データ入力用!AK58</f>
        <v/>
      </c>
    </row>
    <row r="70" spans="1:12">
      <c r="A70" s="532">
        <f>個人データ入力用!H59</f>
        <v>2</v>
      </c>
      <c r="B70" s="639" t="str">
        <f>個人データ入力用!AP59</f>
        <v xml:space="preserve">  </v>
      </c>
      <c r="C70" s="532" t="str">
        <f>個人データ入力用!AQ59</f>
        <v/>
      </c>
      <c r="D70" s="532">
        <f>個人データ入力用!AR59</f>
        <v>1</v>
      </c>
      <c r="E70" s="532">
        <f>個人データ入力用!AL59</f>
        <v>3</v>
      </c>
      <c r="F70" s="532" t="str">
        <f>個人データ入力用!AS59</f>
        <v/>
      </c>
      <c r="G70" s="532">
        <f>個人データ入力用!AM59</f>
        <v>0</v>
      </c>
      <c r="H70" s="639" t="str">
        <f>個人データ入力用!AW59</f>
        <v xml:space="preserve"> 0</v>
      </c>
      <c r="I70" s="639" t="str">
        <f>個人データ入力用!BA59</f>
        <v/>
      </c>
      <c r="J70" s="639" t="str">
        <f>個人データ入力用!BE59</f>
        <v xml:space="preserve"> 0</v>
      </c>
      <c r="K70" s="532"/>
      <c r="L70" s="532" t="str">
        <f>個人データ入力用!AK59</f>
        <v/>
      </c>
    </row>
    <row r="71" spans="1:12">
      <c r="A71" s="532">
        <f>個人データ入力用!H60</f>
        <v>3</v>
      </c>
      <c r="B71" s="639" t="str">
        <f>個人データ入力用!AP60</f>
        <v xml:space="preserve">  </v>
      </c>
      <c r="C71" s="532" t="str">
        <f>個人データ入力用!AQ60</f>
        <v/>
      </c>
      <c r="D71" s="532">
        <f>個人データ入力用!AR60</f>
        <v>1</v>
      </c>
      <c r="E71" s="532">
        <f>個人データ入力用!AL60</f>
        <v>3</v>
      </c>
      <c r="F71" s="532" t="str">
        <f>個人データ入力用!AS60</f>
        <v/>
      </c>
      <c r="G71" s="532">
        <f>個人データ入力用!AM60</f>
        <v>0</v>
      </c>
      <c r="H71" s="639" t="str">
        <f>個人データ入力用!AW60</f>
        <v xml:space="preserve"> 0</v>
      </c>
      <c r="I71" s="639" t="str">
        <f>個人データ入力用!BA60</f>
        <v/>
      </c>
      <c r="J71" s="639" t="str">
        <f>個人データ入力用!BE60</f>
        <v xml:space="preserve"> 0</v>
      </c>
      <c r="K71" s="532"/>
      <c r="L71" s="532" t="str">
        <f>個人データ入力用!AK60</f>
        <v/>
      </c>
    </row>
    <row r="72" spans="1:12">
      <c r="A72" s="532">
        <f>個人データ入力用!H61</f>
        <v>4</v>
      </c>
      <c r="B72" s="639" t="str">
        <f>個人データ入力用!AP61</f>
        <v xml:space="preserve">  </v>
      </c>
      <c r="C72" s="532" t="str">
        <f>個人データ入力用!AQ61</f>
        <v/>
      </c>
      <c r="D72" s="532">
        <f>個人データ入力用!AR61</f>
        <v>1</v>
      </c>
      <c r="E72" s="532">
        <f>個人データ入力用!AL61</f>
        <v>3</v>
      </c>
      <c r="F72" s="532" t="str">
        <f>個人データ入力用!AS61</f>
        <v/>
      </c>
      <c r="G72" s="532">
        <f>個人データ入力用!AM61</f>
        <v>0</v>
      </c>
      <c r="H72" s="639" t="str">
        <f>個人データ入力用!AW61</f>
        <v xml:space="preserve"> 0</v>
      </c>
      <c r="I72" s="639" t="str">
        <f>個人データ入力用!BA61</f>
        <v/>
      </c>
      <c r="J72" s="639" t="str">
        <f>個人データ入力用!BE61</f>
        <v xml:space="preserve"> 0</v>
      </c>
      <c r="K72" s="532"/>
      <c r="L72" s="532" t="str">
        <f>個人データ入力用!AK61</f>
        <v/>
      </c>
    </row>
    <row r="73" spans="1:12">
      <c r="A73" s="532">
        <f>個人データ入力用!H62</f>
        <v>5</v>
      </c>
      <c r="B73" s="639" t="str">
        <f>個人データ入力用!AP62</f>
        <v xml:space="preserve">  </v>
      </c>
      <c r="C73" s="532" t="str">
        <f>個人データ入力用!AQ62</f>
        <v/>
      </c>
      <c r="D73" s="532">
        <f>個人データ入力用!AR62</f>
        <v>1</v>
      </c>
      <c r="E73" s="532">
        <f>個人データ入力用!AL62</f>
        <v>3</v>
      </c>
      <c r="F73" s="532" t="str">
        <f>個人データ入力用!AS62</f>
        <v/>
      </c>
      <c r="G73" s="532">
        <f>個人データ入力用!AM62</f>
        <v>0</v>
      </c>
      <c r="H73" s="639" t="str">
        <f>個人データ入力用!AW62</f>
        <v xml:space="preserve"> 0</v>
      </c>
      <c r="I73" s="639" t="str">
        <f>個人データ入力用!BA62</f>
        <v/>
      </c>
      <c r="J73" s="639" t="str">
        <f>個人データ入力用!BE62</f>
        <v xml:space="preserve"> 0</v>
      </c>
      <c r="K73" s="532"/>
      <c r="L73" s="532" t="str">
        <f>個人データ入力用!AK62</f>
        <v/>
      </c>
    </row>
    <row r="74" spans="1:12">
      <c r="A74" s="532">
        <f>個人データ入力用!H63</f>
        <v>6</v>
      </c>
      <c r="B74" s="639" t="str">
        <f>個人データ入力用!AP63</f>
        <v xml:space="preserve">  </v>
      </c>
      <c r="C74" s="532" t="str">
        <f>個人データ入力用!AQ63</f>
        <v/>
      </c>
      <c r="D74" s="532">
        <f>個人データ入力用!AR63</f>
        <v>1</v>
      </c>
      <c r="E74" s="532">
        <f>個人データ入力用!AL63</f>
        <v>3</v>
      </c>
      <c r="F74" s="532" t="str">
        <f>個人データ入力用!AS63</f>
        <v/>
      </c>
      <c r="G74" s="532">
        <f>個人データ入力用!AM63</f>
        <v>0</v>
      </c>
      <c r="H74" s="639" t="str">
        <f>個人データ入力用!AW63</f>
        <v xml:space="preserve"> 0</v>
      </c>
      <c r="I74" s="639" t="str">
        <f>個人データ入力用!BA63</f>
        <v/>
      </c>
      <c r="J74" s="639" t="str">
        <f>個人データ入力用!BE63</f>
        <v xml:space="preserve"> 0</v>
      </c>
      <c r="K74" s="532"/>
      <c r="L74" s="532" t="str">
        <f>個人データ入力用!AK63</f>
        <v/>
      </c>
    </row>
    <row r="75" spans="1:12">
      <c r="A75" s="532">
        <f>個人データ入力用!H64</f>
        <v>7</v>
      </c>
      <c r="B75" s="639" t="str">
        <f>個人データ入力用!AP64</f>
        <v xml:space="preserve">  </v>
      </c>
      <c r="C75" s="532" t="str">
        <f>個人データ入力用!AQ64</f>
        <v/>
      </c>
      <c r="D75" s="532">
        <f>個人データ入力用!AR64</f>
        <v>1</v>
      </c>
      <c r="E75" s="532">
        <f>個人データ入力用!AL64</f>
        <v>3</v>
      </c>
      <c r="F75" s="532" t="str">
        <f>個人データ入力用!AS64</f>
        <v/>
      </c>
      <c r="G75" s="532">
        <f>個人データ入力用!AM64</f>
        <v>0</v>
      </c>
      <c r="H75" s="639" t="str">
        <f>個人データ入力用!AW64</f>
        <v xml:space="preserve"> 0</v>
      </c>
      <c r="I75" s="639" t="str">
        <f>個人データ入力用!BA64</f>
        <v/>
      </c>
      <c r="J75" s="639" t="str">
        <f>個人データ入力用!BE64</f>
        <v xml:space="preserve"> 0</v>
      </c>
      <c r="K75" s="532"/>
      <c r="L75" s="532" t="str">
        <f>個人データ入力用!AK64</f>
        <v/>
      </c>
    </row>
    <row r="76" spans="1:12">
      <c r="A76" s="532">
        <f>個人データ入力用!H65</f>
        <v>8</v>
      </c>
      <c r="B76" s="639" t="str">
        <f>個人データ入力用!AP65</f>
        <v xml:space="preserve">  </v>
      </c>
      <c r="C76" s="532" t="str">
        <f>個人データ入力用!AQ65</f>
        <v/>
      </c>
      <c r="D76" s="532">
        <f>個人データ入力用!AR65</f>
        <v>1</v>
      </c>
      <c r="E76" s="532">
        <f>個人データ入力用!AL65</f>
        <v>3</v>
      </c>
      <c r="F76" s="532" t="str">
        <f>個人データ入力用!AS65</f>
        <v/>
      </c>
      <c r="G76" s="532">
        <f>個人データ入力用!AM65</f>
        <v>0</v>
      </c>
      <c r="H76" s="639" t="str">
        <f>個人データ入力用!AW65</f>
        <v xml:space="preserve"> 0</v>
      </c>
      <c r="I76" s="639" t="str">
        <f>個人データ入力用!BA65</f>
        <v/>
      </c>
      <c r="J76" s="639" t="str">
        <f>個人データ入力用!BE65</f>
        <v xml:space="preserve"> 0</v>
      </c>
      <c r="K76" s="532"/>
      <c r="L76" s="532" t="str">
        <f>個人データ入力用!AK65</f>
        <v/>
      </c>
    </row>
    <row r="77" spans="1:12">
      <c r="A77" s="532">
        <f>個人データ入力用!H66</f>
        <v>9</v>
      </c>
      <c r="B77" s="639" t="str">
        <f>個人データ入力用!AP66</f>
        <v xml:space="preserve">  </v>
      </c>
      <c r="C77" s="532" t="str">
        <f>個人データ入力用!AQ66</f>
        <v/>
      </c>
      <c r="D77" s="532">
        <f>個人データ入力用!AR66</f>
        <v>1</v>
      </c>
      <c r="E77" s="532">
        <f>個人データ入力用!AL66</f>
        <v>3</v>
      </c>
      <c r="F77" s="532" t="str">
        <f>個人データ入力用!AS66</f>
        <v/>
      </c>
      <c r="G77" s="532">
        <f>個人データ入力用!AM66</f>
        <v>0</v>
      </c>
      <c r="H77" s="639" t="str">
        <f>個人データ入力用!AW66</f>
        <v xml:space="preserve"> 0</v>
      </c>
      <c r="I77" s="639" t="str">
        <f>個人データ入力用!BA66</f>
        <v/>
      </c>
      <c r="J77" s="639" t="str">
        <f>個人データ入力用!BE66</f>
        <v xml:space="preserve"> 0</v>
      </c>
      <c r="K77" s="532"/>
      <c r="L77" s="532" t="str">
        <f>個人データ入力用!AK66</f>
        <v/>
      </c>
    </row>
    <row r="78" spans="1:12">
      <c r="A78" s="532">
        <f>個人データ入力用!H67</f>
        <v>10</v>
      </c>
      <c r="B78" s="639" t="str">
        <f>個人データ入力用!AP67</f>
        <v xml:space="preserve">  </v>
      </c>
      <c r="C78" s="532" t="str">
        <f>個人データ入力用!AQ67</f>
        <v/>
      </c>
      <c r="D78" s="532">
        <f>個人データ入力用!AR67</f>
        <v>1</v>
      </c>
      <c r="E78" s="532">
        <f>個人データ入力用!AL67</f>
        <v>3</v>
      </c>
      <c r="F78" s="532" t="str">
        <f>個人データ入力用!AS67</f>
        <v/>
      </c>
      <c r="G78" s="532">
        <f>個人データ入力用!AM67</f>
        <v>0</v>
      </c>
      <c r="H78" s="639" t="str">
        <f>個人データ入力用!AW67</f>
        <v xml:space="preserve"> 0</v>
      </c>
      <c r="I78" s="639" t="str">
        <f>個人データ入力用!BA67</f>
        <v/>
      </c>
      <c r="J78" s="639" t="str">
        <f>個人データ入力用!BE67</f>
        <v xml:space="preserve"> 0</v>
      </c>
      <c r="K78" s="532"/>
      <c r="L78" s="532" t="str">
        <f>個人データ入力用!AK67</f>
        <v/>
      </c>
    </row>
    <row r="79" spans="1:12">
      <c r="A79" s="532">
        <f>個人データ入力用!H68</f>
        <v>11</v>
      </c>
      <c r="B79" s="639" t="str">
        <f>個人データ入力用!AP68</f>
        <v xml:space="preserve">  </v>
      </c>
      <c r="C79" s="532" t="str">
        <f>個人データ入力用!AQ68</f>
        <v/>
      </c>
      <c r="D79" s="532">
        <f>個人データ入力用!AR68</f>
        <v>1</v>
      </c>
      <c r="E79" s="532">
        <f>個人データ入力用!AL68</f>
        <v>3</v>
      </c>
      <c r="F79" s="532" t="str">
        <f>個人データ入力用!AS68</f>
        <v/>
      </c>
      <c r="G79" s="532">
        <f>個人データ入力用!AM68</f>
        <v>0</v>
      </c>
      <c r="H79" s="639" t="str">
        <f>個人データ入力用!AW68</f>
        <v xml:space="preserve"> 0</v>
      </c>
      <c r="I79" s="639" t="str">
        <f>個人データ入力用!BA68</f>
        <v/>
      </c>
      <c r="J79" s="639" t="str">
        <f>個人データ入力用!BE68</f>
        <v xml:space="preserve"> 0</v>
      </c>
      <c r="K79" s="532"/>
      <c r="L79" s="532" t="str">
        <f>個人データ入力用!AK68</f>
        <v/>
      </c>
    </row>
    <row r="80" spans="1:12">
      <c r="A80" s="532">
        <f>個人データ入力用!H69</f>
        <v>12</v>
      </c>
      <c r="B80" s="639" t="str">
        <f>個人データ入力用!AP69</f>
        <v xml:space="preserve">  </v>
      </c>
      <c r="C80" s="532" t="str">
        <f>個人データ入力用!AQ69</f>
        <v/>
      </c>
      <c r="D80" s="532">
        <f>個人データ入力用!AR69</f>
        <v>1</v>
      </c>
      <c r="E80" s="532">
        <f>個人データ入力用!AL69</f>
        <v>3</v>
      </c>
      <c r="F80" s="532" t="str">
        <f>個人データ入力用!AS69</f>
        <v/>
      </c>
      <c r="G80" s="532">
        <f>個人データ入力用!AM69</f>
        <v>0</v>
      </c>
      <c r="H80" s="639" t="str">
        <f>個人データ入力用!AW69</f>
        <v xml:space="preserve"> 0</v>
      </c>
      <c r="I80" s="639" t="str">
        <f>個人データ入力用!BA69</f>
        <v/>
      </c>
      <c r="J80" s="639" t="str">
        <f>個人データ入力用!BE69</f>
        <v xml:space="preserve"> 0</v>
      </c>
      <c r="K80" s="532"/>
      <c r="L80" s="532" t="str">
        <f>個人データ入力用!AK69</f>
        <v/>
      </c>
    </row>
    <row r="81" spans="1:12">
      <c r="A81" s="532">
        <f>個人データ入力用!H70</f>
        <v>13</v>
      </c>
      <c r="B81" s="639" t="str">
        <f>個人データ入力用!AP70</f>
        <v xml:space="preserve">  </v>
      </c>
      <c r="C81" s="532" t="str">
        <f>個人データ入力用!AQ70</f>
        <v/>
      </c>
      <c r="D81" s="532">
        <f>個人データ入力用!AR70</f>
        <v>1</v>
      </c>
      <c r="E81" s="532">
        <f>個人データ入力用!AL70</f>
        <v>3</v>
      </c>
      <c r="F81" s="532" t="str">
        <f>個人データ入力用!AS70</f>
        <v/>
      </c>
      <c r="G81" s="532">
        <f>個人データ入力用!AM70</f>
        <v>0</v>
      </c>
      <c r="H81" s="639" t="str">
        <f>個人データ入力用!AW70</f>
        <v xml:space="preserve"> 0</v>
      </c>
      <c r="I81" s="639" t="str">
        <f>個人データ入力用!BA70</f>
        <v/>
      </c>
      <c r="J81" s="639" t="str">
        <f>個人データ入力用!BE70</f>
        <v xml:space="preserve"> 0</v>
      </c>
      <c r="K81" s="532"/>
      <c r="L81" s="532" t="str">
        <f>個人データ入力用!AK70</f>
        <v/>
      </c>
    </row>
    <row r="82" spans="1:12">
      <c r="A82" s="532">
        <f>個人データ入力用!H71</f>
        <v>14</v>
      </c>
      <c r="B82" s="639" t="str">
        <f>個人データ入力用!AP71</f>
        <v xml:space="preserve">  </v>
      </c>
      <c r="C82" s="532" t="str">
        <f>個人データ入力用!AQ71</f>
        <v/>
      </c>
      <c r="D82" s="532">
        <f>個人データ入力用!AR71</f>
        <v>1</v>
      </c>
      <c r="E82" s="532">
        <f>個人データ入力用!AL71</f>
        <v>3</v>
      </c>
      <c r="F82" s="532" t="str">
        <f>個人データ入力用!AS71</f>
        <v/>
      </c>
      <c r="G82" s="532">
        <f>個人データ入力用!AM71</f>
        <v>0</v>
      </c>
      <c r="H82" s="639" t="str">
        <f>個人データ入力用!AW71</f>
        <v xml:space="preserve"> 0</v>
      </c>
      <c r="I82" s="639" t="str">
        <f>個人データ入力用!BA71</f>
        <v/>
      </c>
      <c r="J82" s="639" t="str">
        <f>個人データ入力用!BE71</f>
        <v xml:space="preserve"> 0</v>
      </c>
      <c r="K82" s="532"/>
      <c r="L82" s="532" t="str">
        <f>個人データ入力用!AK71</f>
        <v/>
      </c>
    </row>
    <row r="83" spans="1:12">
      <c r="A83" s="532">
        <f>個人データ入力用!H72</f>
        <v>15</v>
      </c>
      <c r="B83" s="639" t="str">
        <f>個人データ入力用!AP72</f>
        <v xml:space="preserve">  </v>
      </c>
      <c r="C83" s="532" t="str">
        <f>個人データ入力用!AQ72</f>
        <v/>
      </c>
      <c r="D83" s="532">
        <f>個人データ入力用!AR72</f>
        <v>1</v>
      </c>
      <c r="E83" s="532">
        <f>個人データ入力用!AL72</f>
        <v>3</v>
      </c>
      <c r="F83" s="532" t="str">
        <f>個人データ入力用!AS72</f>
        <v/>
      </c>
      <c r="G83" s="532">
        <f>個人データ入力用!AM72</f>
        <v>0</v>
      </c>
      <c r="H83" s="639" t="str">
        <f>個人データ入力用!AW72</f>
        <v xml:space="preserve"> 0</v>
      </c>
      <c r="I83" s="639" t="str">
        <f>個人データ入力用!BA72</f>
        <v/>
      </c>
      <c r="J83" s="639" t="str">
        <f>個人データ入力用!BE72</f>
        <v xml:space="preserve"> 0</v>
      </c>
      <c r="K83" s="532"/>
      <c r="L83" s="532" t="str">
        <f>個人データ入力用!AK72</f>
        <v/>
      </c>
    </row>
    <row r="84" spans="1:12">
      <c r="A84" s="532">
        <f>個人データ入力用!H73</f>
        <v>16</v>
      </c>
      <c r="B84" s="639" t="str">
        <f>個人データ入力用!AP73</f>
        <v xml:space="preserve">  </v>
      </c>
      <c r="C84" s="532" t="str">
        <f>個人データ入力用!AQ73</f>
        <v/>
      </c>
      <c r="D84" s="532">
        <f>個人データ入力用!AR73</f>
        <v>1</v>
      </c>
      <c r="E84" s="532">
        <f>個人データ入力用!AL73</f>
        <v>3</v>
      </c>
      <c r="F84" s="532" t="str">
        <f>個人データ入力用!AS73</f>
        <v/>
      </c>
      <c r="G84" s="532">
        <f>個人データ入力用!AM73</f>
        <v>0</v>
      </c>
      <c r="H84" s="639" t="str">
        <f>個人データ入力用!AW73</f>
        <v xml:space="preserve"> 0</v>
      </c>
      <c r="I84" s="639" t="str">
        <f>個人データ入力用!BA73</f>
        <v/>
      </c>
      <c r="J84" s="639" t="str">
        <f>個人データ入力用!BE73</f>
        <v xml:space="preserve"> 0</v>
      </c>
      <c r="K84" s="532"/>
      <c r="L84" s="532" t="str">
        <f>個人データ入力用!AK73</f>
        <v/>
      </c>
    </row>
    <row r="85" spans="1:12">
      <c r="A85" s="532">
        <f>個人データ入力用!H74</f>
        <v>17</v>
      </c>
      <c r="B85" s="639" t="str">
        <f>個人データ入力用!AP74</f>
        <v xml:space="preserve">  </v>
      </c>
      <c r="C85" s="532" t="str">
        <f>個人データ入力用!AQ74</f>
        <v/>
      </c>
      <c r="D85" s="532">
        <f>個人データ入力用!AR74</f>
        <v>1</v>
      </c>
      <c r="E85" s="532">
        <f>個人データ入力用!AL74</f>
        <v>3</v>
      </c>
      <c r="F85" s="532" t="str">
        <f>個人データ入力用!AS74</f>
        <v/>
      </c>
      <c r="G85" s="532">
        <f>個人データ入力用!AM74</f>
        <v>0</v>
      </c>
      <c r="H85" s="639" t="str">
        <f>個人データ入力用!AW74</f>
        <v xml:space="preserve"> 0</v>
      </c>
      <c r="I85" s="639" t="str">
        <f>個人データ入力用!BA74</f>
        <v/>
      </c>
      <c r="J85" s="639" t="str">
        <f>個人データ入力用!BE74</f>
        <v xml:space="preserve"> 0</v>
      </c>
      <c r="K85" s="532"/>
      <c r="L85" s="532" t="str">
        <f>個人データ入力用!AK74</f>
        <v/>
      </c>
    </row>
    <row r="86" spans="1:12">
      <c r="A86" s="532">
        <f>個人データ入力用!H75</f>
        <v>18</v>
      </c>
      <c r="B86" s="639" t="str">
        <f>個人データ入力用!AP75</f>
        <v xml:space="preserve">  </v>
      </c>
      <c r="C86" s="532" t="str">
        <f>個人データ入力用!AQ75</f>
        <v/>
      </c>
      <c r="D86" s="532">
        <f>個人データ入力用!AR75</f>
        <v>1</v>
      </c>
      <c r="E86" s="532">
        <f>個人データ入力用!AL75</f>
        <v>3</v>
      </c>
      <c r="F86" s="532" t="str">
        <f>個人データ入力用!AS75</f>
        <v/>
      </c>
      <c r="G86" s="532">
        <f>個人データ入力用!AM75</f>
        <v>0</v>
      </c>
      <c r="H86" s="639" t="str">
        <f>個人データ入力用!AW75</f>
        <v xml:space="preserve"> 0</v>
      </c>
      <c r="I86" s="639" t="str">
        <f>個人データ入力用!BA75</f>
        <v/>
      </c>
      <c r="J86" s="639" t="str">
        <f>個人データ入力用!BE75</f>
        <v xml:space="preserve"> 0</v>
      </c>
      <c r="K86" s="532"/>
      <c r="L86" s="532" t="str">
        <f>個人データ入力用!AK75</f>
        <v/>
      </c>
    </row>
    <row r="87" spans="1:12">
      <c r="A87" s="532">
        <f>個人データ入力用!H76</f>
        <v>19</v>
      </c>
      <c r="B87" s="639" t="str">
        <f>個人データ入力用!AP76</f>
        <v xml:space="preserve">  </v>
      </c>
      <c r="C87" s="532" t="str">
        <f>個人データ入力用!AQ76</f>
        <v/>
      </c>
      <c r="D87" s="532">
        <f>個人データ入力用!AR76</f>
        <v>1</v>
      </c>
      <c r="E87" s="532">
        <f>個人データ入力用!AL76</f>
        <v>3</v>
      </c>
      <c r="F87" s="532" t="str">
        <f>個人データ入力用!AS76</f>
        <v/>
      </c>
      <c r="G87" s="532">
        <f>個人データ入力用!AM76</f>
        <v>0</v>
      </c>
      <c r="H87" s="639" t="str">
        <f>個人データ入力用!AW76</f>
        <v xml:space="preserve"> 0</v>
      </c>
      <c r="I87" s="639" t="str">
        <f>個人データ入力用!BA76</f>
        <v/>
      </c>
      <c r="J87" s="639" t="str">
        <f>個人データ入力用!BE76</f>
        <v xml:space="preserve"> 0</v>
      </c>
      <c r="K87" s="532"/>
      <c r="L87" s="532" t="str">
        <f>個人データ入力用!AK76</f>
        <v/>
      </c>
    </row>
    <row r="88" spans="1:12">
      <c r="A88" s="532">
        <f>個人データ入力用!H77</f>
        <v>20</v>
      </c>
      <c r="B88" s="639" t="str">
        <f>個人データ入力用!AP77</f>
        <v xml:space="preserve">  </v>
      </c>
      <c r="C88" s="532" t="str">
        <f>個人データ入力用!AQ77</f>
        <v/>
      </c>
      <c r="D88" s="532">
        <f>個人データ入力用!AR77</f>
        <v>1</v>
      </c>
      <c r="E88" s="532">
        <f>個人データ入力用!AL77</f>
        <v>3</v>
      </c>
      <c r="F88" s="532" t="str">
        <f>個人データ入力用!AS77</f>
        <v/>
      </c>
      <c r="G88" s="532">
        <f>個人データ入力用!AM77</f>
        <v>0</v>
      </c>
      <c r="H88" s="639" t="str">
        <f>個人データ入力用!AW77</f>
        <v xml:space="preserve"> 0</v>
      </c>
      <c r="I88" s="639" t="str">
        <f>個人データ入力用!BA77</f>
        <v/>
      </c>
      <c r="J88" s="639" t="str">
        <f>個人データ入力用!BE77</f>
        <v xml:space="preserve"> 0</v>
      </c>
      <c r="K88" s="532"/>
      <c r="L88" s="532" t="str">
        <f>個人データ入力用!AK77</f>
        <v/>
      </c>
    </row>
    <row r="89" spans="1:12">
      <c r="A89" s="532">
        <f>個人データ入力用!H78</f>
        <v>21</v>
      </c>
      <c r="B89" s="639" t="str">
        <f>個人データ入力用!AP78</f>
        <v xml:space="preserve">  </v>
      </c>
      <c r="C89" s="532" t="str">
        <f>個人データ入力用!AQ78</f>
        <v/>
      </c>
      <c r="D89" s="532" t="e">
        <f>個人データ入力用!AR78</f>
        <v>#N/A</v>
      </c>
      <c r="E89" s="532">
        <f>個人データ入力用!AL78</f>
        <v>3</v>
      </c>
      <c r="F89" s="532" t="str">
        <f>個人データ入力用!AS78</f>
        <v/>
      </c>
      <c r="G89" s="532">
        <f>個人データ入力用!AM78</f>
        <v>0</v>
      </c>
      <c r="H89" s="639" t="str">
        <f>個人データ入力用!AW78</f>
        <v xml:space="preserve"> 0</v>
      </c>
      <c r="I89" s="639" t="str">
        <f>個人データ入力用!BA78</f>
        <v/>
      </c>
      <c r="J89" s="639" t="str">
        <f>個人データ入力用!BE78</f>
        <v xml:space="preserve"> 0</v>
      </c>
      <c r="K89" s="532"/>
      <c r="L89" s="532" t="str">
        <f>個人データ入力用!AK78</f>
        <v/>
      </c>
    </row>
    <row r="90" spans="1:12">
      <c r="A90" s="532">
        <f>個人データ入力用!H79</f>
        <v>22</v>
      </c>
      <c r="B90" s="639" t="str">
        <f>個人データ入力用!AP79</f>
        <v xml:space="preserve">  </v>
      </c>
      <c r="C90" s="532" t="str">
        <f>個人データ入力用!AQ79</f>
        <v/>
      </c>
      <c r="D90" s="532" t="e">
        <f>個人データ入力用!AR79</f>
        <v>#N/A</v>
      </c>
      <c r="E90" s="532">
        <f>個人データ入力用!AL79</f>
        <v>3</v>
      </c>
      <c r="F90" s="532" t="str">
        <f>個人データ入力用!AS79</f>
        <v/>
      </c>
      <c r="G90" s="532">
        <f>個人データ入力用!AM79</f>
        <v>0</v>
      </c>
      <c r="H90" s="639" t="str">
        <f>個人データ入力用!AW79</f>
        <v xml:space="preserve"> 0</v>
      </c>
      <c r="I90" s="639" t="str">
        <f>個人データ入力用!BA79</f>
        <v/>
      </c>
      <c r="J90" s="639" t="str">
        <f>個人データ入力用!BE79</f>
        <v xml:space="preserve"> 0</v>
      </c>
      <c r="K90" s="532"/>
      <c r="L90" s="532" t="str">
        <f>個人データ入力用!AK79</f>
        <v/>
      </c>
    </row>
    <row r="91" spans="1:12">
      <c r="A91" s="532">
        <f>個人データ入力用!H80</f>
        <v>23</v>
      </c>
      <c r="B91" s="639" t="str">
        <f>個人データ入力用!AP80</f>
        <v xml:space="preserve">  </v>
      </c>
      <c r="C91" s="532" t="str">
        <f>個人データ入力用!AQ80</f>
        <v/>
      </c>
      <c r="D91" s="532" t="e">
        <f>個人データ入力用!AR80</f>
        <v>#N/A</v>
      </c>
      <c r="E91" s="532">
        <f>個人データ入力用!AL80</f>
        <v>3</v>
      </c>
      <c r="F91" s="532" t="str">
        <f>個人データ入力用!AS80</f>
        <v/>
      </c>
      <c r="G91" s="532">
        <f>個人データ入力用!AM80</f>
        <v>0</v>
      </c>
      <c r="H91" s="639" t="str">
        <f>個人データ入力用!AW80</f>
        <v xml:space="preserve"> 0</v>
      </c>
      <c r="I91" s="639" t="str">
        <f>個人データ入力用!BA80</f>
        <v/>
      </c>
      <c r="J91" s="639" t="str">
        <f>個人データ入力用!BE80</f>
        <v xml:space="preserve"> 0</v>
      </c>
      <c r="K91" s="532"/>
      <c r="L91" s="532" t="str">
        <f>個人データ入力用!AK80</f>
        <v/>
      </c>
    </row>
    <row r="92" spans="1:12">
      <c r="A92" s="532">
        <f>個人データ入力用!H81</f>
        <v>24</v>
      </c>
      <c r="B92" s="639" t="str">
        <f>個人データ入力用!AP81</f>
        <v xml:space="preserve">  </v>
      </c>
      <c r="C92" s="532" t="str">
        <f>個人データ入力用!AQ81</f>
        <v/>
      </c>
      <c r="D92" s="532" t="e">
        <f>個人データ入力用!AR81</f>
        <v>#N/A</v>
      </c>
      <c r="E92" s="532">
        <f>個人データ入力用!AL81</f>
        <v>3</v>
      </c>
      <c r="F92" s="532" t="str">
        <f>個人データ入力用!AS81</f>
        <v/>
      </c>
      <c r="G92" s="532">
        <f>個人データ入力用!AM81</f>
        <v>0</v>
      </c>
      <c r="H92" s="639" t="str">
        <f>個人データ入力用!AW81</f>
        <v xml:space="preserve"> 0</v>
      </c>
      <c r="I92" s="639" t="str">
        <f>個人データ入力用!BA81</f>
        <v/>
      </c>
      <c r="J92" s="639" t="str">
        <f>個人データ入力用!BE81</f>
        <v xml:space="preserve"> 0</v>
      </c>
      <c r="K92" s="532"/>
      <c r="L92" s="532" t="str">
        <f>個人データ入力用!AK81</f>
        <v/>
      </c>
    </row>
    <row r="93" spans="1:12">
      <c r="A93" s="532">
        <f>個人データ入力用!H82</f>
        <v>25</v>
      </c>
      <c r="B93" s="639" t="str">
        <f>個人データ入力用!AP82</f>
        <v xml:space="preserve">  </v>
      </c>
      <c r="C93" s="532" t="str">
        <f>個人データ入力用!AQ82</f>
        <v/>
      </c>
      <c r="D93" s="532" t="e">
        <f>個人データ入力用!AR82</f>
        <v>#N/A</v>
      </c>
      <c r="E93" s="532">
        <f>個人データ入力用!AL82</f>
        <v>3</v>
      </c>
      <c r="F93" s="532" t="str">
        <f>個人データ入力用!AS82</f>
        <v/>
      </c>
      <c r="G93" s="532">
        <f>個人データ入力用!AM82</f>
        <v>0</v>
      </c>
      <c r="H93" s="639" t="str">
        <f>個人データ入力用!AW82</f>
        <v xml:space="preserve"> 0</v>
      </c>
      <c r="I93" s="639" t="str">
        <f>個人データ入力用!BA82</f>
        <v/>
      </c>
      <c r="J93" s="639" t="str">
        <f>個人データ入力用!BE82</f>
        <v xml:space="preserve"> 0</v>
      </c>
      <c r="K93" s="532"/>
      <c r="L93" s="532" t="str">
        <f>個人データ入力用!AK82</f>
        <v/>
      </c>
    </row>
    <row r="94" spans="1:12">
      <c r="A94" s="532">
        <f>個人データ入力用!H83</f>
        <v>26</v>
      </c>
      <c r="B94" s="639" t="str">
        <f>個人データ入力用!AP83</f>
        <v xml:space="preserve">  </v>
      </c>
      <c r="C94" s="532" t="str">
        <f>個人データ入力用!AQ83</f>
        <v/>
      </c>
      <c r="D94" s="532" t="e">
        <f>個人データ入力用!AR83</f>
        <v>#N/A</v>
      </c>
      <c r="E94" s="532">
        <f>個人データ入力用!AL83</f>
        <v>3</v>
      </c>
      <c r="F94" s="532" t="str">
        <f>個人データ入力用!AS83</f>
        <v/>
      </c>
      <c r="G94" s="532">
        <f>個人データ入力用!AM83</f>
        <v>0</v>
      </c>
      <c r="H94" s="639" t="str">
        <f>個人データ入力用!AW83</f>
        <v xml:space="preserve"> 0</v>
      </c>
      <c r="I94" s="639" t="str">
        <f>個人データ入力用!BA83</f>
        <v/>
      </c>
      <c r="J94" s="639" t="str">
        <f>個人データ入力用!BE83</f>
        <v xml:space="preserve"> 0</v>
      </c>
      <c r="K94" s="532"/>
      <c r="L94" s="532" t="str">
        <f>個人データ入力用!AK83</f>
        <v/>
      </c>
    </row>
    <row r="95" spans="1:12">
      <c r="A95" s="532">
        <f>個人データ入力用!H84</f>
        <v>27</v>
      </c>
      <c r="B95" s="639" t="str">
        <f>個人データ入力用!AP84</f>
        <v xml:space="preserve">  </v>
      </c>
      <c r="C95" s="532" t="str">
        <f>個人データ入力用!AQ84</f>
        <v/>
      </c>
      <c r="D95" s="532" t="e">
        <f>個人データ入力用!AR84</f>
        <v>#N/A</v>
      </c>
      <c r="E95" s="532">
        <f>個人データ入力用!AL84</f>
        <v>3</v>
      </c>
      <c r="F95" s="532" t="str">
        <f>個人データ入力用!AS84</f>
        <v/>
      </c>
      <c r="G95" s="532">
        <f>個人データ入力用!AM84</f>
        <v>0</v>
      </c>
      <c r="H95" s="639" t="str">
        <f>個人データ入力用!AW84</f>
        <v xml:space="preserve"> 0</v>
      </c>
      <c r="I95" s="639" t="str">
        <f>個人データ入力用!BA84</f>
        <v/>
      </c>
      <c r="J95" s="639" t="str">
        <f>個人データ入力用!BE84</f>
        <v xml:space="preserve"> 0</v>
      </c>
      <c r="K95" s="532"/>
      <c r="L95" s="532" t="str">
        <f>個人データ入力用!AK84</f>
        <v/>
      </c>
    </row>
    <row r="96" spans="1:12">
      <c r="A96" s="532">
        <f>個人データ入力用!H85</f>
        <v>28</v>
      </c>
      <c r="B96" s="639" t="str">
        <f>個人データ入力用!AP85</f>
        <v xml:space="preserve">  </v>
      </c>
      <c r="C96" s="532" t="str">
        <f>個人データ入力用!AQ85</f>
        <v/>
      </c>
      <c r="D96" s="532" t="e">
        <f>個人データ入力用!AR85</f>
        <v>#N/A</v>
      </c>
      <c r="E96" s="532">
        <f>個人データ入力用!AL85</f>
        <v>3</v>
      </c>
      <c r="F96" s="532" t="str">
        <f>個人データ入力用!AS85</f>
        <v/>
      </c>
      <c r="G96" s="532">
        <f>個人データ入力用!AM85</f>
        <v>0</v>
      </c>
      <c r="H96" s="639" t="str">
        <f>個人データ入力用!AW85</f>
        <v xml:space="preserve"> 0</v>
      </c>
      <c r="I96" s="639" t="str">
        <f>個人データ入力用!BA85</f>
        <v/>
      </c>
      <c r="J96" s="639" t="str">
        <f>個人データ入力用!BE85</f>
        <v xml:space="preserve"> 0</v>
      </c>
      <c r="K96" s="532"/>
      <c r="L96" s="532" t="str">
        <f>個人データ入力用!AK85</f>
        <v/>
      </c>
    </row>
    <row r="97" spans="1:12">
      <c r="A97" s="532">
        <f>個人データ入力用!H86</f>
        <v>29</v>
      </c>
      <c r="B97" s="639" t="str">
        <f>個人データ入力用!AP86</f>
        <v xml:space="preserve">  </v>
      </c>
      <c r="C97" s="532" t="str">
        <f>個人データ入力用!AQ86</f>
        <v/>
      </c>
      <c r="D97" s="532" t="e">
        <f>個人データ入力用!AR86</f>
        <v>#N/A</v>
      </c>
      <c r="E97" s="532">
        <f>個人データ入力用!AL86</f>
        <v>3</v>
      </c>
      <c r="F97" s="532" t="str">
        <f>個人データ入力用!AS86</f>
        <v/>
      </c>
      <c r="G97" s="532">
        <f>個人データ入力用!AM86</f>
        <v>0</v>
      </c>
      <c r="H97" s="639" t="str">
        <f>個人データ入力用!AW86</f>
        <v xml:space="preserve"> 0</v>
      </c>
      <c r="I97" s="639" t="str">
        <f>個人データ入力用!BA86</f>
        <v/>
      </c>
      <c r="J97" s="639" t="str">
        <f>個人データ入力用!BE86</f>
        <v xml:space="preserve"> 0</v>
      </c>
      <c r="K97" s="532"/>
      <c r="L97" s="532" t="str">
        <f>個人データ入力用!AK86</f>
        <v/>
      </c>
    </row>
    <row r="98" spans="1:12">
      <c r="A98" s="532">
        <f>個人データ入力用!H87</f>
        <v>30</v>
      </c>
      <c r="B98" s="639" t="str">
        <f>個人データ入力用!AP87</f>
        <v xml:space="preserve">  </v>
      </c>
      <c r="C98" s="532" t="str">
        <f>個人データ入力用!AQ87</f>
        <v/>
      </c>
      <c r="D98" s="532" t="e">
        <f>個人データ入力用!AR87</f>
        <v>#N/A</v>
      </c>
      <c r="E98" s="532">
        <f>個人データ入力用!AL87</f>
        <v>3</v>
      </c>
      <c r="F98" s="532" t="str">
        <f>個人データ入力用!AS87</f>
        <v/>
      </c>
      <c r="G98" s="532">
        <f>個人データ入力用!AM87</f>
        <v>0</v>
      </c>
      <c r="H98" s="639" t="str">
        <f>個人データ入力用!AW87</f>
        <v xml:space="preserve"> 0</v>
      </c>
      <c r="I98" s="639" t="str">
        <f>個人データ入力用!BA87</f>
        <v/>
      </c>
      <c r="J98" s="639" t="str">
        <f>個人データ入力用!BE87</f>
        <v xml:space="preserve"> 0</v>
      </c>
      <c r="K98" s="532"/>
      <c r="L98" s="532" t="str">
        <f>個人データ入力用!AK87</f>
        <v/>
      </c>
    </row>
    <row r="99" spans="1:12">
      <c r="F99" s="3"/>
    </row>
    <row r="101" spans="1:12" ht="15" thickBot="1"/>
    <row r="102" spans="1:12" ht="19.8" thickBot="1">
      <c r="C102" s="1334" t="s">
        <v>8956</v>
      </c>
      <c r="D102" s="1335"/>
      <c r="E102" s="1335"/>
      <c r="F102" s="1335"/>
      <c r="G102" s="562" t="s">
        <v>8905</v>
      </c>
    </row>
    <row r="104" spans="1:12">
      <c r="A104" s="532" t="s">
        <v>11</v>
      </c>
      <c r="B104" s="639" t="s">
        <v>12</v>
      </c>
      <c r="C104" s="532" t="s">
        <v>13</v>
      </c>
      <c r="D104" s="532" t="s">
        <v>14</v>
      </c>
      <c r="E104" s="532" t="s">
        <v>15</v>
      </c>
      <c r="F104" s="532" t="s">
        <v>16</v>
      </c>
      <c r="G104" s="532" t="s">
        <v>17</v>
      </c>
      <c r="H104" s="532" t="s">
        <v>18</v>
      </c>
      <c r="I104" s="532" t="s">
        <v>19</v>
      </c>
      <c r="J104" s="639" t="s">
        <v>40</v>
      </c>
      <c r="K104" s="532"/>
      <c r="L104" s="532" t="s">
        <v>44</v>
      </c>
    </row>
    <row r="105" spans="1:12">
      <c r="A105" s="532">
        <f>直接データ入力!AG44</f>
        <v>1</v>
      </c>
      <c r="B105" s="639" t="str">
        <f>直接データ入力!AM44</f>
        <v xml:space="preserve">  </v>
      </c>
      <c r="C105" s="532">
        <f>直接データ入力!AN44</f>
        <v>0</v>
      </c>
      <c r="D105" s="532">
        <f>直接データ入力!AO44</f>
        <v>1</v>
      </c>
      <c r="E105" s="532">
        <f>直接データ入力!AI44</f>
        <v>3</v>
      </c>
      <c r="F105" s="532" t="str">
        <f>直接データ入力!AP44</f>
        <v/>
      </c>
      <c r="G105" s="532">
        <f>直接データ入力!AJ44</f>
        <v>0</v>
      </c>
      <c r="H105" s="639" t="str">
        <f>直接データ入力!AT44</f>
        <v xml:space="preserve"> 0</v>
      </c>
      <c r="I105" s="639" t="str">
        <f>直接データ入力!AX44</f>
        <v xml:space="preserve"> 0</v>
      </c>
      <c r="J105" s="639" t="e">
        <f>直接データ入力!BB44</f>
        <v>#N/A</v>
      </c>
      <c r="K105" s="532"/>
      <c r="L105" s="532">
        <f>直接データ入力!AH44</f>
        <v>0</v>
      </c>
    </row>
    <row r="106" spans="1:12">
      <c r="A106" s="532">
        <f>直接データ入力!AG45</f>
        <v>2</v>
      </c>
      <c r="B106" s="639" t="str">
        <f>直接データ入力!AM45</f>
        <v xml:space="preserve">  </v>
      </c>
      <c r="C106" s="532">
        <f>直接データ入力!AN45</f>
        <v>0</v>
      </c>
      <c r="D106" s="532">
        <f>直接データ入力!AO45</f>
        <v>1</v>
      </c>
      <c r="E106" s="532">
        <f>直接データ入力!AI45</f>
        <v>3</v>
      </c>
      <c r="F106" s="532" t="str">
        <f>直接データ入力!AP45</f>
        <v/>
      </c>
      <c r="G106" s="532">
        <f>直接データ入力!AJ45</f>
        <v>0</v>
      </c>
      <c r="H106" s="639" t="str">
        <f>直接データ入力!AT45</f>
        <v xml:space="preserve"> 0</v>
      </c>
      <c r="I106" s="639" t="str">
        <f>直接データ入力!AX45</f>
        <v xml:space="preserve"> 0</v>
      </c>
      <c r="J106" s="639" t="e">
        <f>直接データ入力!BB45</f>
        <v>#N/A</v>
      </c>
      <c r="K106" s="532"/>
      <c r="L106" s="532">
        <f>直接データ入力!AH45</f>
        <v>0</v>
      </c>
    </row>
    <row r="107" spans="1:12">
      <c r="A107" s="532">
        <f>直接データ入力!AG46</f>
        <v>3</v>
      </c>
      <c r="B107" s="639" t="str">
        <f>直接データ入力!AM46</f>
        <v xml:space="preserve">  </v>
      </c>
      <c r="C107" s="532">
        <f>直接データ入力!AN46</f>
        <v>0</v>
      </c>
      <c r="D107" s="532">
        <f>直接データ入力!AO46</f>
        <v>1</v>
      </c>
      <c r="E107" s="532">
        <f>直接データ入力!AI46</f>
        <v>3</v>
      </c>
      <c r="F107" s="532" t="str">
        <f>直接データ入力!AP46</f>
        <v/>
      </c>
      <c r="G107" s="532">
        <f>直接データ入力!AJ46</f>
        <v>0</v>
      </c>
      <c r="H107" s="639" t="str">
        <f>直接データ入力!AT46</f>
        <v xml:space="preserve"> 0</v>
      </c>
      <c r="I107" s="639" t="str">
        <f>直接データ入力!AX46</f>
        <v xml:space="preserve"> 0</v>
      </c>
      <c r="J107" s="639" t="e">
        <f>直接データ入力!BB46</f>
        <v>#N/A</v>
      </c>
      <c r="K107" s="532"/>
      <c r="L107" s="532">
        <f>直接データ入力!AH46</f>
        <v>0</v>
      </c>
    </row>
    <row r="108" spans="1:12">
      <c r="A108" s="532">
        <f>直接データ入力!AG47</f>
        <v>4</v>
      </c>
      <c r="B108" s="639" t="str">
        <f>直接データ入力!AM47</f>
        <v xml:space="preserve">  </v>
      </c>
      <c r="C108" s="532">
        <f>直接データ入力!AN47</f>
        <v>0</v>
      </c>
      <c r="D108" s="532">
        <f>直接データ入力!AO47</f>
        <v>1</v>
      </c>
      <c r="E108" s="532">
        <f>直接データ入力!AI47</f>
        <v>3</v>
      </c>
      <c r="F108" s="532" t="str">
        <f>直接データ入力!AP47</f>
        <v/>
      </c>
      <c r="G108" s="532">
        <f>直接データ入力!AJ47</f>
        <v>0</v>
      </c>
      <c r="H108" s="639" t="str">
        <f>直接データ入力!AT47</f>
        <v xml:space="preserve"> 0</v>
      </c>
      <c r="I108" s="639" t="str">
        <f>直接データ入力!AX47</f>
        <v xml:space="preserve"> 0</v>
      </c>
      <c r="J108" s="639" t="e">
        <f>直接データ入力!BB47</f>
        <v>#N/A</v>
      </c>
      <c r="K108" s="532"/>
      <c r="L108" s="532">
        <f>直接データ入力!AH47</f>
        <v>0</v>
      </c>
    </row>
    <row r="109" spans="1:12">
      <c r="A109" s="532">
        <f>直接データ入力!AG48</f>
        <v>5</v>
      </c>
      <c r="B109" s="639" t="str">
        <f>直接データ入力!AM48</f>
        <v xml:space="preserve">  </v>
      </c>
      <c r="C109" s="532">
        <f>直接データ入力!AN48</f>
        <v>0</v>
      </c>
      <c r="D109" s="532">
        <f>直接データ入力!AO48</f>
        <v>1</v>
      </c>
      <c r="E109" s="532">
        <f>直接データ入力!AI48</f>
        <v>3</v>
      </c>
      <c r="F109" s="532" t="str">
        <f>直接データ入力!AP48</f>
        <v/>
      </c>
      <c r="G109" s="532">
        <f>直接データ入力!AJ48</f>
        <v>0</v>
      </c>
      <c r="H109" s="639" t="str">
        <f>直接データ入力!AT48</f>
        <v xml:space="preserve"> 0</v>
      </c>
      <c r="I109" s="639" t="str">
        <f>直接データ入力!AX48</f>
        <v xml:space="preserve"> 0</v>
      </c>
      <c r="J109" s="639" t="e">
        <f>直接データ入力!BB48</f>
        <v>#N/A</v>
      </c>
      <c r="K109" s="532"/>
      <c r="L109" s="532">
        <f>直接データ入力!AH48</f>
        <v>0</v>
      </c>
    </row>
    <row r="110" spans="1:12">
      <c r="A110" s="532">
        <f>直接データ入力!AG49</f>
        <v>6</v>
      </c>
      <c r="B110" s="639" t="str">
        <f>直接データ入力!AM49</f>
        <v xml:space="preserve">  </v>
      </c>
      <c r="C110" s="532">
        <f>直接データ入力!AN49</f>
        <v>0</v>
      </c>
      <c r="D110" s="532">
        <f>直接データ入力!AO49</f>
        <v>1</v>
      </c>
      <c r="E110" s="532">
        <f>直接データ入力!AI49</f>
        <v>3</v>
      </c>
      <c r="F110" s="532" t="str">
        <f>直接データ入力!AP49</f>
        <v/>
      </c>
      <c r="G110" s="532">
        <f>直接データ入力!AJ49</f>
        <v>0</v>
      </c>
      <c r="H110" s="639" t="str">
        <f>直接データ入力!AT49</f>
        <v xml:space="preserve"> 0</v>
      </c>
      <c r="I110" s="639" t="str">
        <f>直接データ入力!AX49</f>
        <v xml:space="preserve"> 0</v>
      </c>
      <c r="J110" s="639" t="e">
        <f>直接データ入力!BB49</f>
        <v>#N/A</v>
      </c>
      <c r="K110" s="532"/>
      <c r="L110" s="532">
        <f>直接データ入力!AH49</f>
        <v>0</v>
      </c>
    </row>
    <row r="111" spans="1:12">
      <c r="A111" s="532">
        <f>直接データ入力!AG50</f>
        <v>7</v>
      </c>
      <c r="B111" s="639" t="str">
        <f>直接データ入力!AM50</f>
        <v xml:space="preserve">  </v>
      </c>
      <c r="C111" s="532">
        <f>直接データ入力!AN50</f>
        <v>0</v>
      </c>
      <c r="D111" s="532">
        <f>直接データ入力!AO50</f>
        <v>1</v>
      </c>
      <c r="E111" s="532">
        <f>直接データ入力!AI50</f>
        <v>3</v>
      </c>
      <c r="F111" s="532" t="str">
        <f>直接データ入力!AP50</f>
        <v/>
      </c>
      <c r="G111" s="532">
        <f>直接データ入力!AJ50</f>
        <v>0</v>
      </c>
      <c r="H111" s="639" t="str">
        <f>直接データ入力!AT50</f>
        <v xml:space="preserve"> 0</v>
      </c>
      <c r="I111" s="639" t="str">
        <f>直接データ入力!AX50</f>
        <v xml:space="preserve"> 0</v>
      </c>
      <c r="J111" s="639" t="e">
        <f>直接データ入力!BB50</f>
        <v>#N/A</v>
      </c>
      <c r="K111" s="532"/>
      <c r="L111" s="532">
        <f>直接データ入力!AH50</f>
        <v>0</v>
      </c>
    </row>
    <row r="112" spans="1:12">
      <c r="A112" s="532">
        <f>直接データ入力!AG51</f>
        <v>8</v>
      </c>
      <c r="B112" s="639" t="str">
        <f>直接データ入力!AM51</f>
        <v xml:space="preserve">  </v>
      </c>
      <c r="C112" s="532">
        <f>直接データ入力!AN51</f>
        <v>0</v>
      </c>
      <c r="D112" s="532">
        <f>直接データ入力!AO51</f>
        <v>1</v>
      </c>
      <c r="E112" s="532">
        <f>直接データ入力!AI51</f>
        <v>3</v>
      </c>
      <c r="F112" s="532" t="str">
        <f>直接データ入力!AP51</f>
        <v/>
      </c>
      <c r="G112" s="532">
        <f>直接データ入力!AJ51</f>
        <v>0</v>
      </c>
      <c r="H112" s="639" t="str">
        <f>直接データ入力!AT51</f>
        <v xml:space="preserve"> 0</v>
      </c>
      <c r="I112" s="639" t="str">
        <f>直接データ入力!AX51</f>
        <v xml:space="preserve"> 0</v>
      </c>
      <c r="J112" s="639" t="e">
        <f>直接データ入力!BB51</f>
        <v>#N/A</v>
      </c>
      <c r="K112" s="532"/>
      <c r="L112" s="532">
        <f>直接データ入力!AH51</f>
        <v>0</v>
      </c>
    </row>
    <row r="113" spans="1:12">
      <c r="A113" s="532">
        <f>直接データ入力!AG52</f>
        <v>9</v>
      </c>
      <c r="B113" s="639" t="str">
        <f>直接データ入力!AM52</f>
        <v xml:space="preserve">  </v>
      </c>
      <c r="C113" s="532">
        <f>直接データ入力!AN52</f>
        <v>0</v>
      </c>
      <c r="D113" s="532">
        <f>直接データ入力!AO52</f>
        <v>1</v>
      </c>
      <c r="E113" s="532">
        <f>直接データ入力!AI52</f>
        <v>3</v>
      </c>
      <c r="F113" s="532" t="str">
        <f>直接データ入力!AP52</f>
        <v/>
      </c>
      <c r="G113" s="532">
        <f>直接データ入力!AJ52</f>
        <v>0</v>
      </c>
      <c r="H113" s="639" t="str">
        <f>直接データ入力!AT52</f>
        <v xml:space="preserve"> 0</v>
      </c>
      <c r="I113" s="639" t="str">
        <f>直接データ入力!AX52</f>
        <v xml:space="preserve"> 0</v>
      </c>
      <c r="J113" s="639" t="e">
        <f>直接データ入力!BB52</f>
        <v>#N/A</v>
      </c>
      <c r="K113" s="532"/>
      <c r="L113" s="532">
        <f>直接データ入力!AH52</f>
        <v>0</v>
      </c>
    </row>
    <row r="114" spans="1:12">
      <c r="A114" s="532">
        <f>直接データ入力!AG53</f>
        <v>10</v>
      </c>
      <c r="B114" s="639" t="str">
        <f>直接データ入力!AM53</f>
        <v xml:space="preserve">  </v>
      </c>
      <c r="C114" s="532">
        <f>直接データ入力!AN53</f>
        <v>0</v>
      </c>
      <c r="D114" s="532">
        <f>直接データ入力!AO53</f>
        <v>1</v>
      </c>
      <c r="E114" s="532">
        <f>直接データ入力!AI53</f>
        <v>3</v>
      </c>
      <c r="F114" s="532" t="str">
        <f>直接データ入力!AP53</f>
        <v/>
      </c>
      <c r="G114" s="532">
        <f>直接データ入力!AJ53</f>
        <v>0</v>
      </c>
      <c r="H114" s="639" t="str">
        <f>直接データ入力!AT53</f>
        <v xml:space="preserve"> 0</v>
      </c>
      <c r="I114" s="639" t="str">
        <f>直接データ入力!AX53</f>
        <v xml:space="preserve"> 0</v>
      </c>
      <c r="J114" s="639" t="e">
        <f>直接データ入力!BB53</f>
        <v>#N/A</v>
      </c>
      <c r="K114" s="532"/>
      <c r="L114" s="532">
        <f>直接データ入力!AH53</f>
        <v>0</v>
      </c>
    </row>
    <row r="115" spans="1:12">
      <c r="A115" s="532">
        <f>直接データ入力!AG54</f>
        <v>11</v>
      </c>
      <c r="B115" s="639" t="str">
        <f>直接データ入力!AM54</f>
        <v xml:space="preserve">  </v>
      </c>
      <c r="C115" s="532">
        <f>直接データ入力!AN54</f>
        <v>0</v>
      </c>
      <c r="D115" s="532">
        <f>直接データ入力!AO54</f>
        <v>1</v>
      </c>
      <c r="E115" s="532">
        <f>直接データ入力!AI54</f>
        <v>3</v>
      </c>
      <c r="F115" s="532" t="str">
        <f>直接データ入力!AP54</f>
        <v/>
      </c>
      <c r="G115" s="532">
        <f>直接データ入力!AJ54</f>
        <v>0</v>
      </c>
      <c r="H115" s="639" t="str">
        <f>直接データ入力!AT54</f>
        <v xml:space="preserve"> 0</v>
      </c>
      <c r="I115" s="639" t="str">
        <f>直接データ入力!AX54</f>
        <v xml:space="preserve"> 0</v>
      </c>
      <c r="J115" s="639" t="e">
        <f>直接データ入力!BB54</f>
        <v>#N/A</v>
      </c>
      <c r="K115" s="532"/>
      <c r="L115" s="532">
        <f>直接データ入力!AH54</f>
        <v>0</v>
      </c>
    </row>
    <row r="116" spans="1:12">
      <c r="A116" s="532">
        <f>直接データ入力!AG55</f>
        <v>12</v>
      </c>
      <c r="B116" s="639" t="str">
        <f>直接データ入力!AM55</f>
        <v xml:space="preserve">  </v>
      </c>
      <c r="C116" s="532">
        <f>直接データ入力!AN55</f>
        <v>0</v>
      </c>
      <c r="D116" s="532">
        <f>直接データ入力!AO55</f>
        <v>1</v>
      </c>
      <c r="E116" s="532">
        <f>直接データ入力!AI55</f>
        <v>3</v>
      </c>
      <c r="F116" s="532" t="str">
        <f>直接データ入力!AP55</f>
        <v/>
      </c>
      <c r="G116" s="532">
        <f>直接データ入力!AJ55</f>
        <v>0</v>
      </c>
      <c r="H116" s="639" t="str">
        <f>直接データ入力!AT55</f>
        <v xml:space="preserve"> 0</v>
      </c>
      <c r="I116" s="639" t="str">
        <f>直接データ入力!AX55</f>
        <v xml:space="preserve"> 0</v>
      </c>
      <c r="J116" s="639" t="e">
        <f>直接データ入力!BB55</f>
        <v>#N/A</v>
      </c>
      <c r="K116" s="532"/>
      <c r="L116" s="532">
        <f>直接データ入力!AH55</f>
        <v>0</v>
      </c>
    </row>
    <row r="117" spans="1:12">
      <c r="A117" s="532">
        <f>直接データ入力!AG56</f>
        <v>13</v>
      </c>
      <c r="B117" s="639" t="str">
        <f>直接データ入力!AM56</f>
        <v xml:space="preserve">  </v>
      </c>
      <c r="C117" s="532">
        <f>直接データ入力!AN56</f>
        <v>0</v>
      </c>
      <c r="D117" s="532">
        <f>直接データ入力!AO56</f>
        <v>1</v>
      </c>
      <c r="E117" s="532">
        <f>直接データ入力!AI56</f>
        <v>3</v>
      </c>
      <c r="F117" s="532" t="str">
        <f>直接データ入力!AP56</f>
        <v/>
      </c>
      <c r="G117" s="532">
        <f>直接データ入力!AJ56</f>
        <v>0</v>
      </c>
      <c r="H117" s="639" t="str">
        <f>直接データ入力!AT56</f>
        <v xml:space="preserve"> 0</v>
      </c>
      <c r="I117" s="639" t="str">
        <f>直接データ入力!AX56</f>
        <v xml:space="preserve"> 0</v>
      </c>
      <c r="J117" s="639" t="e">
        <f>直接データ入力!BB56</f>
        <v>#N/A</v>
      </c>
      <c r="K117" s="532"/>
      <c r="L117" s="532">
        <f>直接データ入力!AH56</f>
        <v>0</v>
      </c>
    </row>
    <row r="118" spans="1:12">
      <c r="A118" s="532">
        <f>直接データ入力!AG57</f>
        <v>14</v>
      </c>
      <c r="B118" s="639" t="str">
        <f>直接データ入力!AM57</f>
        <v xml:space="preserve">  </v>
      </c>
      <c r="C118" s="532">
        <f>直接データ入力!AN57</f>
        <v>0</v>
      </c>
      <c r="D118" s="532">
        <f>直接データ入力!AO57</f>
        <v>1</v>
      </c>
      <c r="E118" s="532">
        <f>直接データ入力!AI57</f>
        <v>3</v>
      </c>
      <c r="F118" s="532" t="str">
        <f>直接データ入力!AP57</f>
        <v/>
      </c>
      <c r="G118" s="532">
        <f>直接データ入力!AJ57</f>
        <v>0</v>
      </c>
      <c r="H118" s="639" t="str">
        <f>直接データ入力!AT57</f>
        <v xml:space="preserve"> 0</v>
      </c>
      <c r="I118" s="639" t="str">
        <f>直接データ入力!AX57</f>
        <v xml:space="preserve"> 0</v>
      </c>
      <c r="J118" s="639" t="e">
        <f>直接データ入力!BB57</f>
        <v>#N/A</v>
      </c>
      <c r="K118" s="532"/>
      <c r="L118" s="532">
        <f>直接データ入力!AH57</f>
        <v>0</v>
      </c>
    </row>
    <row r="119" spans="1:12">
      <c r="A119" s="532">
        <f>直接データ入力!AG58</f>
        <v>15</v>
      </c>
      <c r="B119" s="639" t="str">
        <f>直接データ入力!AM58</f>
        <v xml:space="preserve">  </v>
      </c>
      <c r="C119" s="532">
        <f>直接データ入力!AN58</f>
        <v>0</v>
      </c>
      <c r="D119" s="532">
        <f>直接データ入力!AO58</f>
        <v>1</v>
      </c>
      <c r="E119" s="532">
        <f>直接データ入力!AI58</f>
        <v>3</v>
      </c>
      <c r="F119" s="532" t="str">
        <f>直接データ入力!AP58</f>
        <v/>
      </c>
      <c r="G119" s="532">
        <f>直接データ入力!AJ58</f>
        <v>0</v>
      </c>
      <c r="H119" s="639" t="str">
        <f>直接データ入力!AT58</f>
        <v xml:space="preserve"> 0</v>
      </c>
      <c r="I119" s="639" t="str">
        <f>直接データ入力!AX58</f>
        <v xml:space="preserve"> 0</v>
      </c>
      <c r="J119" s="639" t="e">
        <f>直接データ入力!BB58</f>
        <v>#N/A</v>
      </c>
      <c r="K119" s="532"/>
      <c r="L119" s="532">
        <f>直接データ入力!AH58</f>
        <v>0</v>
      </c>
    </row>
    <row r="120" spans="1:12">
      <c r="A120" s="532">
        <f>直接データ入力!AG59</f>
        <v>16</v>
      </c>
      <c r="B120" s="639" t="str">
        <f>直接データ入力!AM59</f>
        <v xml:space="preserve">  </v>
      </c>
      <c r="C120" s="532">
        <f>直接データ入力!AN59</f>
        <v>0</v>
      </c>
      <c r="D120" s="532">
        <f>直接データ入力!AO59</f>
        <v>1</v>
      </c>
      <c r="E120" s="532">
        <f>直接データ入力!AI59</f>
        <v>3</v>
      </c>
      <c r="F120" s="532" t="str">
        <f>直接データ入力!AP59</f>
        <v/>
      </c>
      <c r="G120" s="532">
        <f>直接データ入力!AJ59</f>
        <v>0</v>
      </c>
      <c r="H120" s="639" t="str">
        <f>直接データ入力!AT59</f>
        <v xml:space="preserve"> 0</v>
      </c>
      <c r="I120" s="639" t="str">
        <f>直接データ入力!AX59</f>
        <v xml:space="preserve"> 0</v>
      </c>
      <c r="J120" s="639" t="e">
        <f>直接データ入力!BB59</f>
        <v>#N/A</v>
      </c>
      <c r="K120" s="532"/>
      <c r="L120" s="532">
        <f>直接データ入力!AH59</f>
        <v>0</v>
      </c>
    </row>
    <row r="121" spans="1:12">
      <c r="A121" s="532">
        <f>直接データ入力!AG60</f>
        <v>17</v>
      </c>
      <c r="B121" s="639" t="str">
        <f>直接データ入力!AM60</f>
        <v xml:space="preserve">  </v>
      </c>
      <c r="C121" s="532">
        <f>直接データ入力!AN60</f>
        <v>0</v>
      </c>
      <c r="D121" s="532">
        <f>直接データ入力!AO60</f>
        <v>1</v>
      </c>
      <c r="E121" s="532">
        <f>直接データ入力!AI60</f>
        <v>3</v>
      </c>
      <c r="F121" s="532" t="str">
        <f>直接データ入力!AP60</f>
        <v/>
      </c>
      <c r="G121" s="532">
        <f>直接データ入力!AJ60</f>
        <v>0</v>
      </c>
      <c r="H121" s="639" t="str">
        <f>直接データ入力!AT60</f>
        <v xml:space="preserve"> 0</v>
      </c>
      <c r="I121" s="639" t="str">
        <f>直接データ入力!AX60</f>
        <v xml:space="preserve"> 0</v>
      </c>
      <c r="J121" s="639" t="e">
        <f>直接データ入力!BB60</f>
        <v>#N/A</v>
      </c>
      <c r="K121" s="532"/>
      <c r="L121" s="532">
        <f>直接データ入力!AH60</f>
        <v>0</v>
      </c>
    </row>
    <row r="122" spans="1:12">
      <c r="A122" s="532">
        <f>直接データ入力!AG61</f>
        <v>18</v>
      </c>
      <c r="B122" s="639" t="str">
        <f>直接データ入力!AM61</f>
        <v xml:space="preserve">  </v>
      </c>
      <c r="C122" s="532">
        <f>直接データ入力!AN61</f>
        <v>0</v>
      </c>
      <c r="D122" s="532">
        <f>直接データ入力!AO61</f>
        <v>1</v>
      </c>
      <c r="E122" s="532">
        <f>直接データ入力!AI61</f>
        <v>3</v>
      </c>
      <c r="F122" s="532" t="str">
        <f>直接データ入力!AP61</f>
        <v/>
      </c>
      <c r="G122" s="532">
        <f>直接データ入力!AJ61</f>
        <v>0</v>
      </c>
      <c r="H122" s="639" t="str">
        <f>直接データ入力!AT61</f>
        <v xml:space="preserve"> 0</v>
      </c>
      <c r="I122" s="639" t="str">
        <f>直接データ入力!AX61</f>
        <v xml:space="preserve"> 0</v>
      </c>
      <c r="J122" s="639" t="e">
        <f>直接データ入力!BB61</f>
        <v>#N/A</v>
      </c>
      <c r="K122" s="532"/>
      <c r="L122" s="532">
        <f>直接データ入力!AH61</f>
        <v>0</v>
      </c>
    </row>
    <row r="123" spans="1:12">
      <c r="A123" s="532">
        <f>直接データ入力!AG62</f>
        <v>19</v>
      </c>
      <c r="B123" s="639" t="str">
        <f>直接データ入力!AM62</f>
        <v xml:space="preserve">  </v>
      </c>
      <c r="C123" s="532">
        <f>直接データ入力!AN62</f>
        <v>0</v>
      </c>
      <c r="D123" s="532">
        <f>直接データ入力!AO62</f>
        <v>1</v>
      </c>
      <c r="E123" s="532">
        <f>直接データ入力!AI62</f>
        <v>3</v>
      </c>
      <c r="F123" s="532" t="str">
        <f>直接データ入力!AP62</f>
        <v/>
      </c>
      <c r="G123" s="532">
        <f>直接データ入力!AJ62</f>
        <v>0</v>
      </c>
      <c r="H123" s="639" t="str">
        <f>直接データ入力!AT62</f>
        <v xml:space="preserve"> 0</v>
      </c>
      <c r="I123" s="639" t="str">
        <f>直接データ入力!AX62</f>
        <v xml:space="preserve"> 0</v>
      </c>
      <c r="J123" s="639" t="e">
        <f>直接データ入力!BB62</f>
        <v>#N/A</v>
      </c>
      <c r="K123" s="532"/>
      <c r="L123" s="532">
        <f>直接データ入力!AH62</f>
        <v>0</v>
      </c>
    </row>
    <row r="124" spans="1:12">
      <c r="A124" s="532">
        <f>直接データ入力!AG63</f>
        <v>20</v>
      </c>
      <c r="B124" s="639" t="str">
        <f>直接データ入力!AM63</f>
        <v xml:space="preserve">  </v>
      </c>
      <c r="C124" s="532">
        <f>直接データ入力!AN63</f>
        <v>0</v>
      </c>
      <c r="D124" s="532">
        <f>直接データ入力!AO63</f>
        <v>1</v>
      </c>
      <c r="E124" s="532">
        <f>直接データ入力!AI63</f>
        <v>3</v>
      </c>
      <c r="F124" s="532" t="str">
        <f>直接データ入力!AP63</f>
        <v/>
      </c>
      <c r="G124" s="532">
        <f>直接データ入力!AJ63</f>
        <v>0</v>
      </c>
      <c r="H124" s="639" t="str">
        <f>直接データ入力!AT63</f>
        <v xml:space="preserve"> 0</v>
      </c>
      <c r="I124" s="639" t="str">
        <f>直接データ入力!AX63</f>
        <v xml:space="preserve"> 0</v>
      </c>
      <c r="J124" s="639" t="e">
        <f>直接データ入力!BB63</f>
        <v>#N/A</v>
      </c>
      <c r="K124" s="532"/>
      <c r="L124" s="532">
        <f>直接データ入力!AH63</f>
        <v>0</v>
      </c>
    </row>
    <row r="125" spans="1:12">
      <c r="A125" s="532">
        <f>直接データ入力!AG64</f>
        <v>21</v>
      </c>
      <c r="B125" s="639" t="str">
        <f>直接データ入力!AM64</f>
        <v xml:space="preserve">  </v>
      </c>
      <c r="C125" s="532">
        <f>直接データ入力!AN64</f>
        <v>0</v>
      </c>
      <c r="D125" s="532" t="e">
        <f>直接データ入力!AO64</f>
        <v>#N/A</v>
      </c>
      <c r="E125" s="532">
        <f>直接データ入力!AI64</f>
        <v>3</v>
      </c>
      <c r="F125" s="532" t="str">
        <f>直接データ入力!AP64</f>
        <v/>
      </c>
      <c r="G125" s="532">
        <f>直接データ入力!AJ64</f>
        <v>0</v>
      </c>
      <c r="H125" s="639" t="str">
        <f>直接データ入力!AT64</f>
        <v xml:space="preserve"> 0</v>
      </c>
      <c r="I125" s="639" t="str">
        <f>直接データ入力!AX64</f>
        <v xml:space="preserve"> 0</v>
      </c>
      <c r="J125" s="639" t="str">
        <f>直接データ入力!BB64</f>
        <v xml:space="preserve"> 0</v>
      </c>
      <c r="K125" s="532"/>
      <c r="L125" s="532">
        <f>直接データ入力!AH64</f>
        <v>0</v>
      </c>
    </row>
    <row r="126" spans="1:12">
      <c r="A126" s="532">
        <f>直接データ入力!AG65</f>
        <v>22</v>
      </c>
      <c r="B126" s="639" t="str">
        <f>直接データ入力!AM65</f>
        <v xml:space="preserve">  </v>
      </c>
      <c r="C126" s="532">
        <f>直接データ入力!AN65</f>
        <v>0</v>
      </c>
      <c r="D126" s="532" t="e">
        <f>直接データ入力!AO65</f>
        <v>#N/A</v>
      </c>
      <c r="E126" s="532">
        <f>直接データ入力!AI65</f>
        <v>3</v>
      </c>
      <c r="F126" s="532" t="str">
        <f>直接データ入力!AP65</f>
        <v/>
      </c>
      <c r="G126" s="532">
        <f>直接データ入力!AJ65</f>
        <v>0</v>
      </c>
      <c r="H126" s="639" t="str">
        <f>直接データ入力!AT65</f>
        <v xml:space="preserve"> 0</v>
      </c>
      <c r="I126" s="639" t="str">
        <f>直接データ入力!AX65</f>
        <v xml:space="preserve"> 0</v>
      </c>
      <c r="J126" s="639" t="str">
        <f>直接データ入力!BB65</f>
        <v xml:space="preserve"> 0</v>
      </c>
      <c r="K126" s="532"/>
      <c r="L126" s="532">
        <f>直接データ入力!AH65</f>
        <v>0</v>
      </c>
    </row>
    <row r="127" spans="1:12">
      <c r="A127" s="532">
        <f>直接データ入力!AG66</f>
        <v>23</v>
      </c>
      <c r="B127" s="639" t="str">
        <f>直接データ入力!AM66</f>
        <v xml:space="preserve">  </v>
      </c>
      <c r="C127" s="532">
        <f>直接データ入力!AN66</f>
        <v>0</v>
      </c>
      <c r="D127" s="532" t="e">
        <f>直接データ入力!AO66</f>
        <v>#N/A</v>
      </c>
      <c r="E127" s="532">
        <f>直接データ入力!AI66</f>
        <v>3</v>
      </c>
      <c r="F127" s="532" t="str">
        <f>直接データ入力!AP66</f>
        <v/>
      </c>
      <c r="G127" s="532">
        <f>直接データ入力!AJ66</f>
        <v>0</v>
      </c>
      <c r="H127" s="639" t="str">
        <f>直接データ入力!AT66</f>
        <v xml:space="preserve"> 0</v>
      </c>
      <c r="I127" s="639" t="str">
        <f>直接データ入力!AX66</f>
        <v xml:space="preserve"> 0</v>
      </c>
      <c r="J127" s="639" t="str">
        <f>直接データ入力!BB66</f>
        <v xml:space="preserve"> 0</v>
      </c>
      <c r="K127" s="532"/>
      <c r="L127" s="532">
        <f>直接データ入力!AH66</f>
        <v>0</v>
      </c>
    </row>
    <row r="128" spans="1:12">
      <c r="A128" s="532">
        <f>直接データ入力!AG67</f>
        <v>24</v>
      </c>
      <c r="B128" s="639" t="str">
        <f>直接データ入力!AM67</f>
        <v xml:space="preserve">  </v>
      </c>
      <c r="C128" s="532">
        <f>直接データ入力!AN67</f>
        <v>0</v>
      </c>
      <c r="D128" s="532" t="e">
        <f>直接データ入力!AO67</f>
        <v>#N/A</v>
      </c>
      <c r="E128" s="532">
        <f>直接データ入力!AI67</f>
        <v>3</v>
      </c>
      <c r="F128" s="532" t="str">
        <f>直接データ入力!AP67</f>
        <v/>
      </c>
      <c r="G128" s="532">
        <f>直接データ入力!AJ67</f>
        <v>0</v>
      </c>
      <c r="H128" s="639" t="str">
        <f>直接データ入力!AT67</f>
        <v xml:space="preserve"> 0</v>
      </c>
      <c r="I128" s="639" t="str">
        <f>直接データ入力!AX67</f>
        <v xml:space="preserve"> 0</v>
      </c>
      <c r="J128" s="639" t="str">
        <f>直接データ入力!BB67</f>
        <v xml:space="preserve"> 0</v>
      </c>
      <c r="K128" s="532"/>
      <c r="L128" s="532">
        <f>直接データ入力!AH67</f>
        <v>0</v>
      </c>
    </row>
    <row r="129" spans="1:12">
      <c r="A129" s="532">
        <f>直接データ入力!AG68</f>
        <v>25</v>
      </c>
      <c r="B129" s="639" t="str">
        <f>直接データ入力!AM68</f>
        <v xml:space="preserve">  </v>
      </c>
      <c r="C129" s="532">
        <f>直接データ入力!AN68</f>
        <v>0</v>
      </c>
      <c r="D129" s="532" t="e">
        <f>直接データ入力!AO68</f>
        <v>#N/A</v>
      </c>
      <c r="E129" s="532">
        <f>直接データ入力!AI68</f>
        <v>3</v>
      </c>
      <c r="F129" s="532" t="str">
        <f>直接データ入力!AP68</f>
        <v/>
      </c>
      <c r="G129" s="532">
        <f>直接データ入力!AJ68</f>
        <v>0</v>
      </c>
      <c r="H129" s="639" t="str">
        <f>直接データ入力!AT68</f>
        <v xml:space="preserve"> 0</v>
      </c>
      <c r="I129" s="639" t="str">
        <f>直接データ入力!AX68</f>
        <v xml:space="preserve"> 0</v>
      </c>
      <c r="J129" s="639" t="str">
        <f>直接データ入力!BB68</f>
        <v xml:space="preserve"> 0</v>
      </c>
      <c r="K129" s="532"/>
      <c r="L129" s="532">
        <f>直接データ入力!AH68</f>
        <v>0</v>
      </c>
    </row>
  </sheetData>
  <sheetProtection algorithmName="SHA-512" hashValue="VeA1awLTxgW6SIGk9fiAua9dtJg4fRvMT+NNapdXEGde7HWU2XZw06vwRnb+viFKqbLbZm3lz+kHpJfSEDCsRg==" saltValue="vEF+raNIbodSw6G2ofALHA==" spinCount="100000" sheet="1" objects="1" scenarios="1"/>
  <mergeCells count="4">
    <mergeCell ref="C1:F1"/>
    <mergeCell ref="C66:F66"/>
    <mergeCell ref="C102:F102"/>
    <mergeCell ref="C37:F37"/>
  </mergeCells>
  <phoneticPr fontId="1"/>
  <pageMargins left="0.74803149606299213" right="0.74803149606299213" top="0.98425196850393704" bottom="0.98425196850393704" header="0.51181102362204722" footer="0.51181102362204722"/>
  <pageSetup paperSize="9" scale="75" orientation="landscape" r:id="rId1"/>
  <headerFooter alignWithMargins="0"/>
  <rowBreaks count="3" manualBreakCount="3">
    <brk id="34" max="11" man="1"/>
    <brk id="64" max="11" man="1"/>
    <brk id="100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O58"/>
  <sheetViews>
    <sheetView view="pageBreakPreview" zoomScaleNormal="100" zoomScaleSheetLayoutView="100" workbookViewId="0">
      <selection activeCell="E20" sqref="E20"/>
    </sheetView>
  </sheetViews>
  <sheetFormatPr defaultRowHeight="14.4"/>
  <cols>
    <col min="4" max="4" width="14.69921875" customWidth="1"/>
    <col min="6" max="6" width="15.5" customWidth="1"/>
    <col min="9" max="9" width="9.69921875" customWidth="1"/>
    <col min="10" max="10" width="16.19921875" customWidth="1"/>
    <col min="11" max="11" width="15.09765625" customWidth="1"/>
  </cols>
  <sheetData>
    <row r="1" spans="1:15">
      <c r="G1" s="1338" t="s">
        <v>8733</v>
      </c>
      <c r="H1" s="1339"/>
    </row>
    <row r="2" spans="1:15" ht="15" thickBot="1">
      <c r="G2" s="1340"/>
      <c r="H2" s="1341"/>
    </row>
    <row r="3" spans="1:15" ht="16.8" thickBot="1">
      <c r="B3" s="1336" t="s">
        <v>8676</v>
      </c>
      <c r="C3" s="1337"/>
    </row>
    <row r="5" spans="1:15">
      <c r="A5" s="994" t="s">
        <v>10197</v>
      </c>
      <c r="B5" s="23" t="s">
        <v>400</v>
      </c>
      <c r="C5" s="23" t="s">
        <v>401</v>
      </c>
      <c r="D5" s="23" t="s">
        <v>402</v>
      </c>
      <c r="E5" s="23" t="s">
        <v>403</v>
      </c>
      <c r="F5" s="23" t="s">
        <v>404</v>
      </c>
      <c r="G5" s="36" t="s">
        <v>405</v>
      </c>
      <c r="H5" s="23" t="s">
        <v>406</v>
      </c>
      <c r="I5" s="23" t="s">
        <v>47</v>
      </c>
      <c r="J5" s="23" t="s">
        <v>52</v>
      </c>
      <c r="K5" s="23" t="s">
        <v>407</v>
      </c>
      <c r="L5" s="23" t="s">
        <v>408</v>
      </c>
      <c r="M5" s="23" t="s">
        <v>409</v>
      </c>
      <c r="N5" s="23" t="s">
        <v>410</v>
      </c>
    </row>
    <row r="6" spans="1:15">
      <c r="A6" s="47">
        <f>'女子リレ-入力'!E15</f>
        <v>0</v>
      </c>
      <c r="B6" s="47" t="e">
        <f>1+C6+8100</f>
        <v>#VALUE!</v>
      </c>
      <c r="C6" s="48" t="str">
        <f>'女子リレ-入力'!$I$15</f>
        <v/>
      </c>
      <c r="D6" s="47" t="str">
        <f>'女子リレ-入力'!$G$15</f>
        <v/>
      </c>
      <c r="E6" s="47"/>
      <c r="F6" s="47">
        <f>'女子リレ-入力'!$H$15</f>
        <v>0</v>
      </c>
      <c r="G6" s="159"/>
      <c r="H6" s="47">
        <f>'女子リレ-入力'!D15</f>
        <v>1</v>
      </c>
      <c r="I6" s="46">
        <f>A6+2200</f>
        <v>2200</v>
      </c>
      <c r="J6" s="46" t="str">
        <f>'女子リレ-入力'!F15</f>
        <v/>
      </c>
      <c r="K6" s="47">
        <v>134</v>
      </c>
      <c r="L6" s="1012">
        <f>'女子リレ-入力'!I12</f>
        <v>0</v>
      </c>
      <c r="M6" s="46"/>
      <c r="N6" s="46"/>
      <c r="O6" s="46"/>
    </row>
    <row r="7" spans="1:15">
      <c r="A7" s="47">
        <f>'女子リレ-入力'!E16</f>
        <v>0</v>
      </c>
      <c r="B7" s="47" t="e">
        <f t="shared" ref="B7:B11" si="0">1+C7+8100</f>
        <v>#VALUE!</v>
      </c>
      <c r="C7" s="48" t="str">
        <f>'女子リレ-入力'!$I$15</f>
        <v/>
      </c>
      <c r="D7" s="47" t="str">
        <f>'女子リレ-入力'!$G$15</f>
        <v/>
      </c>
      <c r="E7" s="47"/>
      <c r="F7" s="47">
        <f>'女子リレ-入力'!$H$15</f>
        <v>0</v>
      </c>
      <c r="G7" s="159"/>
      <c r="H7" s="47">
        <f>'女子リレ-入力'!D16</f>
        <v>2</v>
      </c>
      <c r="I7" s="46">
        <f t="shared" ref="I7:I29" si="1">A7+2200</f>
        <v>2200</v>
      </c>
      <c r="J7" s="46" t="str">
        <f>'女子リレ-入力'!F16</f>
        <v/>
      </c>
      <c r="K7" s="47">
        <v>134</v>
      </c>
      <c r="L7" s="46"/>
      <c r="M7" s="46"/>
      <c r="N7" s="46"/>
      <c r="O7" s="46"/>
    </row>
    <row r="8" spans="1:15">
      <c r="A8" s="47">
        <f>'女子リレ-入力'!E17</f>
        <v>0</v>
      </c>
      <c r="B8" s="47" t="e">
        <f t="shared" si="0"/>
        <v>#VALUE!</v>
      </c>
      <c r="C8" s="48" t="str">
        <f>'女子リレ-入力'!$I$15</f>
        <v/>
      </c>
      <c r="D8" s="47" t="str">
        <f>'女子リレ-入力'!$G$15</f>
        <v/>
      </c>
      <c r="E8" s="47"/>
      <c r="F8" s="47">
        <f>'女子リレ-入力'!$H$15</f>
        <v>0</v>
      </c>
      <c r="G8" s="159"/>
      <c r="H8" s="47">
        <f>'女子リレ-入力'!D17</f>
        <v>3</v>
      </c>
      <c r="I8" s="46">
        <f t="shared" si="1"/>
        <v>2200</v>
      </c>
      <c r="J8" s="46" t="str">
        <f>'女子リレ-入力'!F17</f>
        <v/>
      </c>
      <c r="K8" s="47">
        <v>134</v>
      </c>
      <c r="L8" s="46"/>
      <c r="M8" s="46"/>
      <c r="N8" s="46"/>
      <c r="O8" s="46"/>
    </row>
    <row r="9" spans="1:15">
      <c r="A9" s="47">
        <f>'女子リレ-入力'!E18</f>
        <v>0</v>
      </c>
      <c r="B9" s="47" t="e">
        <f t="shared" si="0"/>
        <v>#VALUE!</v>
      </c>
      <c r="C9" s="48" t="str">
        <f>'女子リレ-入力'!$I$15</f>
        <v/>
      </c>
      <c r="D9" s="47" t="str">
        <f>'女子リレ-入力'!$G$15</f>
        <v/>
      </c>
      <c r="E9" s="47"/>
      <c r="F9" s="47">
        <f>'女子リレ-入力'!$H$15</f>
        <v>0</v>
      </c>
      <c r="G9" s="159"/>
      <c r="H9" s="47">
        <f>'女子リレ-入力'!D18</f>
        <v>4</v>
      </c>
      <c r="I9" s="46">
        <f t="shared" si="1"/>
        <v>2200</v>
      </c>
      <c r="J9" s="46" t="str">
        <f>'女子リレ-入力'!F18</f>
        <v/>
      </c>
      <c r="K9" s="47">
        <v>134</v>
      </c>
      <c r="L9" s="46"/>
      <c r="M9" s="46"/>
      <c r="N9" s="46"/>
      <c r="O9" s="46"/>
    </row>
    <row r="10" spans="1:15">
      <c r="A10" s="47">
        <f>'女子リレ-入力'!E19</f>
        <v>0</v>
      </c>
      <c r="B10" s="47" t="e">
        <f t="shared" si="0"/>
        <v>#VALUE!</v>
      </c>
      <c r="C10" s="48" t="str">
        <f>'女子リレ-入力'!$I$15</f>
        <v/>
      </c>
      <c r="D10" s="47" t="str">
        <f>'女子リレ-入力'!$G$15</f>
        <v/>
      </c>
      <c r="E10" s="47"/>
      <c r="F10" s="47">
        <f>'女子リレ-入力'!$H$15</f>
        <v>0</v>
      </c>
      <c r="G10" s="159"/>
      <c r="H10" s="47">
        <f>'女子リレ-入力'!D19</f>
        <v>5</v>
      </c>
      <c r="I10" s="46">
        <f t="shared" si="1"/>
        <v>2200</v>
      </c>
      <c r="J10" s="46" t="str">
        <f>'女子リレ-入力'!F19</f>
        <v/>
      </c>
      <c r="K10" s="47">
        <v>134</v>
      </c>
      <c r="L10" s="46"/>
      <c r="M10" s="46"/>
      <c r="N10" s="46"/>
      <c r="O10" s="46"/>
    </row>
    <row r="11" spans="1:15">
      <c r="A11" s="47">
        <f>'女子リレ-入力'!E20</f>
        <v>0</v>
      </c>
      <c r="B11" s="47" t="e">
        <f t="shared" si="0"/>
        <v>#VALUE!</v>
      </c>
      <c r="C11" s="48" t="str">
        <f>'女子リレ-入力'!$I$15</f>
        <v/>
      </c>
      <c r="D11" s="47" t="str">
        <f>'女子リレ-入力'!$G$15</f>
        <v/>
      </c>
      <c r="E11" s="47"/>
      <c r="F11" s="47">
        <f>'女子リレ-入力'!$H$15</f>
        <v>0</v>
      </c>
      <c r="G11" s="159"/>
      <c r="H11" s="47">
        <f>'女子リレ-入力'!D20</f>
        <v>6</v>
      </c>
      <c r="I11" s="46">
        <f t="shared" si="1"/>
        <v>2200</v>
      </c>
      <c r="J11" s="46" t="str">
        <f>'女子リレ-入力'!F20</f>
        <v/>
      </c>
      <c r="K11" s="47">
        <v>134</v>
      </c>
      <c r="L11" s="46"/>
      <c r="M11" s="46"/>
      <c r="N11" s="46"/>
      <c r="O11" s="46"/>
    </row>
    <row r="12" spans="1:15">
      <c r="A12" s="120">
        <f>'女子リレ-入力'!E25</f>
        <v>0</v>
      </c>
      <c r="B12" s="120" t="e">
        <f>2+C12+8101</f>
        <v>#VALUE!</v>
      </c>
      <c r="C12" s="121" t="str">
        <f>'女子リレ-入力'!$I$25</f>
        <v/>
      </c>
      <c r="D12" s="120" t="str">
        <f>'女子リレ-入力'!$G$25</f>
        <v/>
      </c>
      <c r="E12" s="122"/>
      <c r="F12" s="120">
        <f>'女子リレ-入力'!$H$25</f>
        <v>0</v>
      </c>
      <c r="G12" s="122"/>
      <c r="H12" s="120">
        <f>'女子リレ-入力'!D25</f>
        <v>1</v>
      </c>
      <c r="I12" s="122">
        <f t="shared" si="1"/>
        <v>2200</v>
      </c>
      <c r="J12" s="122" t="str">
        <f>'女子リレ-入力'!F25</f>
        <v/>
      </c>
      <c r="K12" s="120">
        <v>134</v>
      </c>
      <c r="L12" s="1014" t="str">
        <f>'女子リレ-入力'!I22</f>
        <v>49.00</v>
      </c>
      <c r="M12" s="122"/>
      <c r="N12" s="122"/>
      <c r="O12" s="122"/>
    </row>
    <row r="13" spans="1:15">
      <c r="A13" s="120">
        <f>'女子リレ-入力'!E26</f>
        <v>0</v>
      </c>
      <c r="B13" s="120" t="e">
        <f t="shared" ref="B13:B17" si="2">2+C13+8101</f>
        <v>#VALUE!</v>
      </c>
      <c r="C13" s="121" t="str">
        <f>'女子リレ-入力'!$I$25</f>
        <v/>
      </c>
      <c r="D13" s="120" t="str">
        <f>'女子リレ-入力'!$G$25</f>
        <v/>
      </c>
      <c r="E13" s="122"/>
      <c r="F13" s="120">
        <f>'女子リレ-入力'!$H$25</f>
        <v>0</v>
      </c>
      <c r="G13" s="122"/>
      <c r="H13" s="120">
        <f>'女子リレ-入力'!D26</f>
        <v>2</v>
      </c>
      <c r="I13" s="122">
        <f t="shared" si="1"/>
        <v>2200</v>
      </c>
      <c r="J13" s="122" t="str">
        <f>'女子リレ-入力'!F26</f>
        <v/>
      </c>
      <c r="K13" s="120">
        <v>134</v>
      </c>
      <c r="L13" s="122"/>
      <c r="M13" s="122"/>
      <c r="N13" s="122"/>
      <c r="O13" s="122"/>
    </row>
    <row r="14" spans="1:15">
      <c r="A14" s="120">
        <f>'女子リレ-入力'!E27</f>
        <v>0</v>
      </c>
      <c r="B14" s="120" t="e">
        <f t="shared" si="2"/>
        <v>#VALUE!</v>
      </c>
      <c r="C14" s="121" t="str">
        <f>'女子リレ-入力'!$I$25</f>
        <v/>
      </c>
      <c r="D14" s="120" t="str">
        <f>'女子リレ-入力'!$G$25</f>
        <v/>
      </c>
      <c r="E14" s="122"/>
      <c r="F14" s="120">
        <f>'女子リレ-入力'!$H$25</f>
        <v>0</v>
      </c>
      <c r="G14" s="122"/>
      <c r="H14" s="120">
        <f>'女子リレ-入力'!D27</f>
        <v>3</v>
      </c>
      <c r="I14" s="122">
        <f t="shared" si="1"/>
        <v>2200</v>
      </c>
      <c r="J14" s="122" t="str">
        <f>'女子リレ-入力'!F27</f>
        <v/>
      </c>
      <c r="K14" s="120">
        <v>134</v>
      </c>
      <c r="L14" s="122"/>
      <c r="M14" s="122"/>
      <c r="N14" s="122"/>
      <c r="O14" s="122"/>
    </row>
    <row r="15" spans="1:15">
      <c r="A15" s="120">
        <f>'女子リレ-入力'!E28</f>
        <v>0</v>
      </c>
      <c r="B15" s="120" t="e">
        <f t="shared" si="2"/>
        <v>#VALUE!</v>
      </c>
      <c r="C15" s="121" t="str">
        <f>'女子リレ-入力'!$I$25</f>
        <v/>
      </c>
      <c r="D15" s="120" t="str">
        <f>'女子リレ-入力'!$G$25</f>
        <v/>
      </c>
      <c r="E15" s="122"/>
      <c r="F15" s="120">
        <f>'女子リレ-入力'!$H$25</f>
        <v>0</v>
      </c>
      <c r="G15" s="122"/>
      <c r="H15" s="120">
        <f>'女子リレ-入力'!D28</f>
        <v>4</v>
      </c>
      <c r="I15" s="122">
        <f t="shared" si="1"/>
        <v>2200</v>
      </c>
      <c r="J15" s="122" t="str">
        <f>'女子リレ-入力'!F28</f>
        <v/>
      </c>
      <c r="K15" s="120">
        <v>134</v>
      </c>
      <c r="L15" s="122"/>
      <c r="M15" s="122"/>
      <c r="N15" s="122"/>
      <c r="O15" s="122"/>
    </row>
    <row r="16" spans="1:15">
      <c r="A16" s="120">
        <f>'女子リレ-入力'!E29</f>
        <v>0</v>
      </c>
      <c r="B16" s="120" t="e">
        <f t="shared" si="2"/>
        <v>#VALUE!</v>
      </c>
      <c r="C16" s="121" t="str">
        <f>'女子リレ-入力'!$I$25</f>
        <v/>
      </c>
      <c r="D16" s="120" t="str">
        <f>'女子リレ-入力'!$G$25</f>
        <v/>
      </c>
      <c r="E16" s="122"/>
      <c r="F16" s="120">
        <f>'女子リレ-入力'!$H$25</f>
        <v>0</v>
      </c>
      <c r="G16" s="122"/>
      <c r="H16" s="120">
        <f>'女子リレ-入力'!D29</f>
        <v>5</v>
      </c>
      <c r="I16" s="122">
        <f t="shared" si="1"/>
        <v>2200</v>
      </c>
      <c r="J16" s="122" t="str">
        <f>'女子リレ-入力'!F29</f>
        <v/>
      </c>
      <c r="K16" s="120">
        <v>134</v>
      </c>
      <c r="L16" s="122"/>
      <c r="M16" s="122"/>
      <c r="N16" s="122"/>
      <c r="O16" s="122"/>
    </row>
    <row r="17" spans="1:15">
      <c r="A17" s="120">
        <f>'女子リレ-入力'!E30</f>
        <v>0</v>
      </c>
      <c r="B17" s="120" t="e">
        <f t="shared" si="2"/>
        <v>#VALUE!</v>
      </c>
      <c r="C17" s="121" t="str">
        <f>'女子リレ-入力'!$I$25</f>
        <v/>
      </c>
      <c r="D17" s="120" t="str">
        <f>'女子リレ-入力'!$G$25</f>
        <v/>
      </c>
      <c r="E17" s="122"/>
      <c r="F17" s="120">
        <f>'女子リレ-入力'!$H$25</f>
        <v>0</v>
      </c>
      <c r="G17" s="122"/>
      <c r="H17" s="120">
        <f>'女子リレ-入力'!D30</f>
        <v>6</v>
      </c>
      <c r="I17" s="122">
        <f t="shared" si="1"/>
        <v>2200</v>
      </c>
      <c r="J17" s="122" t="str">
        <f>'女子リレ-入力'!F30</f>
        <v/>
      </c>
      <c r="K17" s="120">
        <v>134</v>
      </c>
      <c r="L17" s="122"/>
      <c r="M17" s="122"/>
      <c r="N17" s="122"/>
      <c r="O17" s="122"/>
    </row>
    <row r="18" spans="1:15">
      <c r="A18" s="161">
        <f>'女子リレ-入力'!E37</f>
        <v>0</v>
      </c>
      <c r="B18" s="161" t="e">
        <f>3+C18+8102</f>
        <v>#VALUE!</v>
      </c>
      <c r="C18" s="162" t="str">
        <f>'女子リレ-入力'!$I$37</f>
        <v/>
      </c>
      <c r="D18" s="161">
        <f>'女子リレ-入力'!$G$37</f>
        <v>0</v>
      </c>
      <c r="E18" s="163"/>
      <c r="F18" s="161">
        <f>'女子リレ-入力'!$H$37</f>
        <v>0</v>
      </c>
      <c r="G18" s="163"/>
      <c r="H18" s="161">
        <f>'女子リレ-入力'!D37</f>
        <v>1</v>
      </c>
      <c r="I18" s="163">
        <f t="shared" si="1"/>
        <v>2200</v>
      </c>
      <c r="J18" s="163">
        <f>'女子リレ-入力'!F37</f>
        <v>0</v>
      </c>
      <c r="K18" s="161">
        <v>134</v>
      </c>
      <c r="L18" s="1011">
        <f>'女子リレ-入力'!I32</f>
        <v>0</v>
      </c>
      <c r="M18" s="163"/>
      <c r="N18" s="163"/>
      <c r="O18" s="163"/>
    </row>
    <row r="19" spans="1:15">
      <c r="A19" s="161">
        <f>'女子リレ-入力'!E38</f>
        <v>0</v>
      </c>
      <c r="B19" s="161" t="e">
        <f t="shared" ref="B19:B23" si="3">3+C19+8102</f>
        <v>#VALUE!</v>
      </c>
      <c r="C19" s="162" t="str">
        <f>'女子リレ-入力'!$I$37</f>
        <v/>
      </c>
      <c r="D19" s="161">
        <f>'女子リレ-入力'!$G$37</f>
        <v>0</v>
      </c>
      <c r="E19" s="163"/>
      <c r="F19" s="161">
        <f>'女子リレ-入力'!$H$37</f>
        <v>0</v>
      </c>
      <c r="G19" s="163"/>
      <c r="H19" s="161">
        <f>'女子リレ-入力'!D38</f>
        <v>2</v>
      </c>
      <c r="I19" s="163">
        <f t="shared" si="1"/>
        <v>2200</v>
      </c>
      <c r="J19" s="163">
        <f>'女子リレ-入力'!F38</f>
        <v>0</v>
      </c>
      <c r="K19" s="161">
        <v>134</v>
      </c>
      <c r="L19" s="163"/>
      <c r="M19" s="163"/>
      <c r="N19" s="163"/>
      <c r="O19" s="163"/>
    </row>
    <row r="20" spans="1:15">
      <c r="A20" s="161">
        <f>'女子リレ-入力'!E39</f>
        <v>0</v>
      </c>
      <c r="B20" s="161" t="e">
        <f t="shared" si="3"/>
        <v>#VALUE!</v>
      </c>
      <c r="C20" s="162" t="str">
        <f>'女子リレ-入力'!$I$37</f>
        <v/>
      </c>
      <c r="D20" s="161">
        <f>'女子リレ-入力'!$G$37</f>
        <v>0</v>
      </c>
      <c r="E20" s="163"/>
      <c r="F20" s="161">
        <f>'女子リレ-入力'!$H$37</f>
        <v>0</v>
      </c>
      <c r="G20" s="163"/>
      <c r="H20" s="161">
        <f>'女子リレ-入力'!D39</f>
        <v>3</v>
      </c>
      <c r="I20" s="163">
        <f t="shared" si="1"/>
        <v>2200</v>
      </c>
      <c r="J20" s="163">
        <f>'女子リレ-入力'!F39</f>
        <v>0</v>
      </c>
      <c r="K20" s="161">
        <v>134</v>
      </c>
      <c r="L20" s="163"/>
      <c r="M20" s="163"/>
      <c r="N20" s="163"/>
      <c r="O20" s="163"/>
    </row>
    <row r="21" spans="1:15">
      <c r="A21" s="161">
        <f>'女子リレ-入力'!E40</f>
        <v>0</v>
      </c>
      <c r="B21" s="161" t="e">
        <f t="shared" si="3"/>
        <v>#VALUE!</v>
      </c>
      <c r="C21" s="162" t="str">
        <f>'女子リレ-入力'!$I$37</f>
        <v/>
      </c>
      <c r="D21" s="161">
        <f>'女子リレ-入力'!$G$37</f>
        <v>0</v>
      </c>
      <c r="E21" s="163"/>
      <c r="F21" s="161">
        <f>'女子リレ-入力'!$H$37</f>
        <v>0</v>
      </c>
      <c r="G21" s="163"/>
      <c r="H21" s="161">
        <f>'女子リレ-入力'!D40</f>
        <v>4</v>
      </c>
      <c r="I21" s="163">
        <f t="shared" si="1"/>
        <v>2200</v>
      </c>
      <c r="J21" s="163">
        <f>'女子リレ-入力'!F40</f>
        <v>0</v>
      </c>
      <c r="K21" s="161">
        <v>134</v>
      </c>
      <c r="L21" s="163"/>
      <c r="M21" s="163"/>
      <c r="N21" s="163"/>
      <c r="O21" s="163"/>
    </row>
    <row r="22" spans="1:15">
      <c r="A22" s="161">
        <f>'女子リレ-入力'!E41</f>
        <v>0</v>
      </c>
      <c r="B22" s="161" t="e">
        <f t="shared" si="3"/>
        <v>#VALUE!</v>
      </c>
      <c r="C22" s="162" t="str">
        <f>'女子リレ-入力'!$I$37</f>
        <v/>
      </c>
      <c r="D22" s="161">
        <f>'女子リレ-入力'!$G$37</f>
        <v>0</v>
      </c>
      <c r="E22" s="163"/>
      <c r="F22" s="161">
        <f>'女子リレ-入力'!$H$37</f>
        <v>0</v>
      </c>
      <c r="G22" s="163"/>
      <c r="H22" s="161">
        <f>'女子リレ-入力'!D41</f>
        <v>5</v>
      </c>
      <c r="I22" s="163">
        <f t="shared" si="1"/>
        <v>2200</v>
      </c>
      <c r="J22" s="163">
        <f>'女子リレ-入力'!F41</f>
        <v>0</v>
      </c>
      <c r="K22" s="161">
        <v>134</v>
      </c>
      <c r="L22" s="163"/>
      <c r="M22" s="163"/>
      <c r="N22" s="163"/>
      <c r="O22" s="163"/>
    </row>
    <row r="23" spans="1:15">
      <c r="A23" s="161">
        <f>'女子リレ-入力'!E42</f>
        <v>0</v>
      </c>
      <c r="B23" s="161" t="e">
        <f t="shared" si="3"/>
        <v>#VALUE!</v>
      </c>
      <c r="C23" s="162" t="str">
        <f>'女子リレ-入力'!$I$37</f>
        <v/>
      </c>
      <c r="D23" s="161">
        <f>'女子リレ-入力'!$G$37</f>
        <v>0</v>
      </c>
      <c r="E23" s="163"/>
      <c r="F23" s="161">
        <f>'女子リレ-入力'!$H$37</f>
        <v>0</v>
      </c>
      <c r="G23" s="163"/>
      <c r="H23" s="161">
        <f>'女子リレ-入力'!D42</f>
        <v>6</v>
      </c>
      <c r="I23" s="163">
        <f t="shared" si="1"/>
        <v>2200</v>
      </c>
      <c r="J23" s="163">
        <f>'女子リレ-入力'!F42</f>
        <v>0</v>
      </c>
      <c r="K23" s="161">
        <v>134</v>
      </c>
      <c r="L23" s="163"/>
      <c r="M23" s="163"/>
      <c r="N23" s="163"/>
      <c r="O23" s="163"/>
    </row>
    <row r="24" spans="1:15">
      <c r="A24" s="120">
        <f>'女子リレ-入力'!E48</f>
        <v>0</v>
      </c>
      <c r="B24" s="120" t="e">
        <f>4+C24+8103</f>
        <v>#VALUE!</v>
      </c>
      <c r="C24" s="121" t="str">
        <f>'女子リレ-入力'!$I$48</f>
        <v/>
      </c>
      <c r="D24" s="120">
        <f>'女子リレ-入力'!$G$48</f>
        <v>0</v>
      </c>
      <c r="E24" s="122"/>
      <c r="F24" s="120">
        <f>'女子リレ-入力'!$H$48</f>
        <v>0</v>
      </c>
      <c r="G24" s="122"/>
      <c r="H24" s="120">
        <f>'女子リレ-入力'!D48</f>
        <v>1</v>
      </c>
      <c r="I24" s="122">
        <f t="shared" si="1"/>
        <v>2200</v>
      </c>
      <c r="J24" s="122">
        <f>'女子リレ-入力'!F48</f>
        <v>0</v>
      </c>
      <c r="K24" s="120">
        <v>134</v>
      </c>
      <c r="L24" s="1014">
        <f>'女子リレ-入力'!I44</f>
        <v>0</v>
      </c>
      <c r="M24" s="122"/>
      <c r="N24" s="122"/>
      <c r="O24" s="122"/>
    </row>
    <row r="25" spans="1:15">
      <c r="A25" s="120">
        <f>'女子リレ-入力'!E49</f>
        <v>0</v>
      </c>
      <c r="B25" s="120" t="e">
        <f t="shared" ref="B25:B29" si="4">4+C25+8103</f>
        <v>#VALUE!</v>
      </c>
      <c r="C25" s="121" t="str">
        <f>'女子リレ-入力'!$I$48</f>
        <v/>
      </c>
      <c r="D25" s="120">
        <f>'女子リレ-入力'!$G$48</f>
        <v>0</v>
      </c>
      <c r="E25" s="122"/>
      <c r="F25" s="120">
        <f>'女子リレ-入力'!$H$48</f>
        <v>0</v>
      </c>
      <c r="G25" s="122"/>
      <c r="H25" s="120">
        <f>'女子リレ-入力'!D49</f>
        <v>2</v>
      </c>
      <c r="I25" s="122">
        <f t="shared" si="1"/>
        <v>2200</v>
      </c>
      <c r="J25" s="122">
        <f>'女子リレ-入力'!F49</f>
        <v>0</v>
      </c>
      <c r="K25" s="120">
        <v>134</v>
      </c>
      <c r="L25" s="122"/>
      <c r="M25" s="122"/>
      <c r="N25" s="122"/>
      <c r="O25" s="122"/>
    </row>
    <row r="26" spans="1:15">
      <c r="A26" s="120">
        <f>'女子リレ-入力'!E50</f>
        <v>0</v>
      </c>
      <c r="B26" s="120" t="e">
        <f t="shared" si="4"/>
        <v>#VALUE!</v>
      </c>
      <c r="C26" s="121" t="str">
        <f>'女子リレ-入力'!$I$48</f>
        <v/>
      </c>
      <c r="D26" s="120">
        <f>'女子リレ-入力'!$G$48</f>
        <v>0</v>
      </c>
      <c r="E26" s="122"/>
      <c r="F26" s="120">
        <f>'女子リレ-入力'!$H$48</f>
        <v>0</v>
      </c>
      <c r="G26" s="122"/>
      <c r="H26" s="120">
        <f>'女子リレ-入力'!D50</f>
        <v>3</v>
      </c>
      <c r="I26" s="122">
        <f t="shared" si="1"/>
        <v>2200</v>
      </c>
      <c r="J26" s="122">
        <f>'女子リレ-入力'!F50</f>
        <v>0</v>
      </c>
      <c r="K26" s="120">
        <v>134</v>
      </c>
      <c r="L26" s="122"/>
      <c r="M26" s="122"/>
      <c r="N26" s="122"/>
      <c r="O26" s="122"/>
    </row>
    <row r="27" spans="1:15">
      <c r="A27" s="120">
        <f>'女子リレ-入力'!E51</f>
        <v>0</v>
      </c>
      <c r="B27" s="120" t="e">
        <f t="shared" si="4"/>
        <v>#VALUE!</v>
      </c>
      <c r="C27" s="121" t="str">
        <f>'女子リレ-入力'!$I$48</f>
        <v/>
      </c>
      <c r="D27" s="120">
        <f>'女子リレ-入力'!$G$48</f>
        <v>0</v>
      </c>
      <c r="E27" s="122"/>
      <c r="F27" s="120">
        <f>'女子リレ-入力'!$H$48</f>
        <v>0</v>
      </c>
      <c r="G27" s="122"/>
      <c r="H27" s="120">
        <f>'女子リレ-入力'!D51</f>
        <v>4</v>
      </c>
      <c r="I27" s="122">
        <f t="shared" si="1"/>
        <v>2200</v>
      </c>
      <c r="J27" s="122">
        <f>'女子リレ-入力'!F51</f>
        <v>0</v>
      </c>
      <c r="K27" s="120">
        <v>134</v>
      </c>
      <c r="L27" s="122"/>
      <c r="M27" s="122"/>
      <c r="N27" s="122"/>
      <c r="O27" s="122"/>
    </row>
    <row r="28" spans="1:15">
      <c r="A28" s="120">
        <f>'女子リレ-入力'!E52</f>
        <v>0</v>
      </c>
      <c r="B28" s="120" t="e">
        <f t="shared" si="4"/>
        <v>#VALUE!</v>
      </c>
      <c r="C28" s="121" t="str">
        <f>'女子リレ-入力'!$I$48</f>
        <v/>
      </c>
      <c r="D28" s="120">
        <f>'女子リレ-入力'!$G$48</f>
        <v>0</v>
      </c>
      <c r="E28" s="122"/>
      <c r="F28" s="120">
        <f>'女子リレ-入力'!$H$48</f>
        <v>0</v>
      </c>
      <c r="G28" s="122"/>
      <c r="H28" s="120">
        <f>'女子リレ-入力'!D52</f>
        <v>5</v>
      </c>
      <c r="I28" s="122">
        <f t="shared" si="1"/>
        <v>2200</v>
      </c>
      <c r="J28" s="122">
        <f>'女子リレ-入力'!F52</f>
        <v>0</v>
      </c>
      <c r="K28" s="120">
        <v>134</v>
      </c>
      <c r="L28" s="122"/>
      <c r="M28" s="122"/>
      <c r="N28" s="122"/>
      <c r="O28" s="122"/>
    </row>
    <row r="29" spans="1:15">
      <c r="A29" s="120">
        <f>'女子リレ-入力'!E53</f>
        <v>0</v>
      </c>
      <c r="B29" s="120" t="e">
        <f t="shared" si="4"/>
        <v>#VALUE!</v>
      </c>
      <c r="C29" s="121" t="str">
        <f>'女子リレ-入力'!$I$48</f>
        <v/>
      </c>
      <c r="D29" s="120">
        <f>'女子リレ-入力'!$G$48</f>
        <v>0</v>
      </c>
      <c r="E29" s="122"/>
      <c r="F29" s="120">
        <f>'女子リレ-入力'!$H$48</f>
        <v>0</v>
      </c>
      <c r="G29" s="122"/>
      <c r="H29" s="120">
        <f>'女子リレ-入力'!D53</f>
        <v>6</v>
      </c>
      <c r="I29" s="122">
        <f t="shared" si="1"/>
        <v>2200</v>
      </c>
      <c r="J29" s="122">
        <f>'女子リレ-入力'!F53</f>
        <v>0</v>
      </c>
      <c r="K29" s="120">
        <v>134</v>
      </c>
      <c r="L29" s="122"/>
      <c r="M29" s="122"/>
      <c r="N29" s="122"/>
      <c r="O29" s="122"/>
    </row>
    <row r="30" spans="1:15">
      <c r="B30" s="23"/>
    </row>
    <row r="31" spans="1:15" ht="15" thickBot="1">
      <c r="B31" s="23"/>
    </row>
    <row r="32" spans="1:15" ht="16.8" thickBot="1">
      <c r="B32" s="1336" t="s">
        <v>8677</v>
      </c>
      <c r="C32" s="1337"/>
    </row>
    <row r="33" spans="1:15">
      <c r="B33" s="23"/>
    </row>
    <row r="34" spans="1:15">
      <c r="A34" s="994" t="s">
        <v>10197</v>
      </c>
      <c r="B34" s="23" t="s">
        <v>400</v>
      </c>
      <c r="C34" s="23" t="s">
        <v>401</v>
      </c>
      <c r="D34" s="23" t="s">
        <v>402</v>
      </c>
      <c r="E34" s="23" t="s">
        <v>403</v>
      </c>
      <c r="F34" s="23" t="s">
        <v>404</v>
      </c>
      <c r="G34" s="36" t="s">
        <v>405</v>
      </c>
      <c r="H34" s="23" t="s">
        <v>406</v>
      </c>
      <c r="I34" s="23" t="s">
        <v>47</v>
      </c>
      <c r="J34" s="23" t="s">
        <v>52</v>
      </c>
      <c r="K34" s="23" t="s">
        <v>407</v>
      </c>
      <c r="L34" s="23" t="s">
        <v>408</v>
      </c>
      <c r="M34" s="23" t="s">
        <v>409</v>
      </c>
      <c r="N34" s="23" t="s">
        <v>410</v>
      </c>
    </row>
    <row r="35" spans="1:15">
      <c r="A35" s="161">
        <f>'女子リレ-入力'!Q15</f>
        <v>0</v>
      </c>
      <c r="B35" s="161" t="e">
        <f>1+C35+8110</f>
        <v>#VALUE!</v>
      </c>
      <c r="C35" s="162" t="str">
        <f>'女子リレ-入力'!$U$15</f>
        <v/>
      </c>
      <c r="D35" s="161" t="str">
        <f>'女子リレ-入力'!$S$15</f>
        <v/>
      </c>
      <c r="E35" s="161"/>
      <c r="F35" s="161">
        <f>'女子リレ-入力'!$T$15</f>
        <v>0</v>
      </c>
      <c r="G35" s="164"/>
      <c r="H35" s="161">
        <f>'女子リレ-入力'!P15</f>
        <v>1</v>
      </c>
      <c r="I35" s="163">
        <f t="shared" ref="I35:I58" si="5">A35+2200</f>
        <v>2200</v>
      </c>
      <c r="J35" s="163" t="str">
        <f>'女子リレ-入力'!R15</f>
        <v/>
      </c>
      <c r="K35" s="161">
        <v>135</v>
      </c>
      <c r="L35" s="1011">
        <f>'女子リレ-入力'!U12</f>
        <v>0</v>
      </c>
      <c r="M35" s="163"/>
      <c r="N35" s="163"/>
      <c r="O35" s="163"/>
    </row>
    <row r="36" spans="1:15">
      <c r="A36" s="161">
        <f>'女子リレ-入力'!Q16</f>
        <v>0</v>
      </c>
      <c r="B36" s="161" t="e">
        <f t="shared" ref="B36:B40" si="6">1+C36+8110</f>
        <v>#VALUE!</v>
      </c>
      <c r="C36" s="162" t="str">
        <f>'女子リレ-入力'!$U$15</f>
        <v/>
      </c>
      <c r="D36" s="161" t="str">
        <f>'女子リレ-入力'!$S$15</f>
        <v/>
      </c>
      <c r="E36" s="161"/>
      <c r="F36" s="161">
        <f>'女子リレ-入力'!$T$15</f>
        <v>0</v>
      </c>
      <c r="G36" s="164"/>
      <c r="H36" s="161">
        <f>'女子リレ-入力'!P16</f>
        <v>2</v>
      </c>
      <c r="I36" s="163">
        <f t="shared" si="5"/>
        <v>2200</v>
      </c>
      <c r="J36" s="163" t="str">
        <f>'女子リレ-入力'!R16</f>
        <v/>
      </c>
      <c r="K36" s="161">
        <v>135</v>
      </c>
      <c r="L36" s="163"/>
      <c r="M36" s="163"/>
      <c r="N36" s="163"/>
      <c r="O36" s="163"/>
    </row>
    <row r="37" spans="1:15">
      <c r="A37" s="161">
        <f>'女子リレ-入力'!Q17</f>
        <v>0</v>
      </c>
      <c r="B37" s="161" t="e">
        <f t="shared" si="6"/>
        <v>#VALUE!</v>
      </c>
      <c r="C37" s="162" t="str">
        <f>'女子リレ-入力'!$U$15</f>
        <v/>
      </c>
      <c r="D37" s="161" t="str">
        <f>'女子リレ-入力'!$S$15</f>
        <v/>
      </c>
      <c r="E37" s="161"/>
      <c r="F37" s="161">
        <f>'女子リレ-入力'!$T$15</f>
        <v>0</v>
      </c>
      <c r="G37" s="164"/>
      <c r="H37" s="161">
        <f>'女子リレ-入力'!P17</f>
        <v>3</v>
      </c>
      <c r="I37" s="163">
        <f t="shared" si="5"/>
        <v>2200</v>
      </c>
      <c r="J37" s="163" t="str">
        <f>'女子リレ-入力'!R17</f>
        <v/>
      </c>
      <c r="K37" s="161">
        <v>135</v>
      </c>
      <c r="L37" s="163"/>
      <c r="M37" s="163"/>
      <c r="N37" s="163"/>
      <c r="O37" s="163"/>
    </row>
    <row r="38" spans="1:15">
      <c r="A38" s="161">
        <f>'女子リレ-入力'!Q18</f>
        <v>0</v>
      </c>
      <c r="B38" s="161" t="e">
        <f t="shared" si="6"/>
        <v>#VALUE!</v>
      </c>
      <c r="C38" s="162" t="str">
        <f>'女子リレ-入力'!$U$15</f>
        <v/>
      </c>
      <c r="D38" s="161" t="str">
        <f>'女子リレ-入力'!$S$15</f>
        <v/>
      </c>
      <c r="E38" s="161"/>
      <c r="F38" s="161">
        <f>'女子リレ-入力'!$T$15</f>
        <v>0</v>
      </c>
      <c r="G38" s="164"/>
      <c r="H38" s="161">
        <f>'女子リレ-入力'!P18</f>
        <v>4</v>
      </c>
      <c r="I38" s="163">
        <f t="shared" si="5"/>
        <v>2200</v>
      </c>
      <c r="J38" s="163" t="str">
        <f>'女子リレ-入力'!R18</f>
        <v/>
      </c>
      <c r="K38" s="161">
        <v>135</v>
      </c>
      <c r="L38" s="163"/>
      <c r="M38" s="163"/>
      <c r="N38" s="163"/>
      <c r="O38" s="163"/>
    </row>
    <row r="39" spans="1:15">
      <c r="A39" s="161">
        <f>'女子リレ-入力'!Q19</f>
        <v>0</v>
      </c>
      <c r="B39" s="161" t="e">
        <f t="shared" si="6"/>
        <v>#VALUE!</v>
      </c>
      <c r="C39" s="162" t="str">
        <f>'女子リレ-入力'!$U$15</f>
        <v/>
      </c>
      <c r="D39" s="161" t="str">
        <f>'女子リレ-入力'!$S$15</f>
        <v/>
      </c>
      <c r="E39" s="161"/>
      <c r="F39" s="161">
        <f>'女子リレ-入力'!$T$15</f>
        <v>0</v>
      </c>
      <c r="G39" s="164"/>
      <c r="H39" s="161">
        <f>'女子リレ-入力'!P19</f>
        <v>5</v>
      </c>
      <c r="I39" s="163">
        <f t="shared" si="5"/>
        <v>2200</v>
      </c>
      <c r="J39" s="163" t="str">
        <f>'女子リレ-入力'!R19</f>
        <v/>
      </c>
      <c r="K39" s="161">
        <v>135</v>
      </c>
      <c r="L39" s="163"/>
      <c r="M39" s="163"/>
      <c r="N39" s="163"/>
      <c r="O39" s="163"/>
    </row>
    <row r="40" spans="1:15">
      <c r="A40" s="161">
        <f>'女子リレ-入力'!Q20</f>
        <v>0</v>
      </c>
      <c r="B40" s="161" t="e">
        <f t="shared" si="6"/>
        <v>#VALUE!</v>
      </c>
      <c r="C40" s="162" t="str">
        <f>'女子リレ-入力'!$U$15</f>
        <v/>
      </c>
      <c r="D40" s="161" t="str">
        <f>'女子リレ-入力'!$S$15</f>
        <v/>
      </c>
      <c r="E40" s="161"/>
      <c r="F40" s="161">
        <f>'女子リレ-入力'!$T$15</f>
        <v>0</v>
      </c>
      <c r="G40" s="164"/>
      <c r="H40" s="161">
        <f>'女子リレ-入力'!P20</f>
        <v>6</v>
      </c>
      <c r="I40" s="163">
        <f t="shared" si="5"/>
        <v>2200</v>
      </c>
      <c r="J40" s="163" t="str">
        <f>'女子リレ-入力'!R20</f>
        <v/>
      </c>
      <c r="K40" s="161">
        <v>135</v>
      </c>
      <c r="L40" s="163"/>
      <c r="M40" s="163"/>
      <c r="N40" s="163"/>
      <c r="O40" s="163"/>
    </row>
    <row r="41" spans="1:15">
      <c r="A41" s="996">
        <f>'女子リレ-入力'!Q25</f>
        <v>0</v>
      </c>
      <c r="B41" s="996" t="e">
        <f>2+C41+8111</f>
        <v>#VALUE!</v>
      </c>
      <c r="C41" s="997" t="str">
        <f>'女子リレ-入力'!$U$25</f>
        <v/>
      </c>
      <c r="D41" s="996" t="str">
        <f>'女子リレ-入力'!$S$25</f>
        <v/>
      </c>
      <c r="E41" s="995"/>
      <c r="F41" s="996">
        <f>'女子リレ-入力'!$T$25</f>
        <v>0</v>
      </c>
      <c r="G41" s="995"/>
      <c r="H41" s="996">
        <f>'女子リレ-入力'!P25</f>
        <v>1</v>
      </c>
      <c r="I41" s="995">
        <f t="shared" si="5"/>
        <v>2200</v>
      </c>
      <c r="J41" s="995" t="str">
        <f>'女子リレ-入力'!R25</f>
        <v/>
      </c>
      <c r="K41" s="996">
        <v>135</v>
      </c>
      <c r="L41" s="1015" t="str">
        <f>'女子リレ-入力'!U22</f>
        <v>4.02.00</v>
      </c>
      <c r="M41" s="995"/>
      <c r="N41" s="995"/>
      <c r="O41" s="995"/>
    </row>
    <row r="42" spans="1:15">
      <c r="A42" s="996">
        <f>'女子リレ-入力'!Q26</f>
        <v>0</v>
      </c>
      <c r="B42" s="996" t="e">
        <f t="shared" ref="B42:B46" si="7">2+C42+8111</f>
        <v>#VALUE!</v>
      </c>
      <c r="C42" s="997" t="str">
        <f>'女子リレ-入力'!$U$25</f>
        <v/>
      </c>
      <c r="D42" s="996" t="str">
        <f>'女子リレ-入力'!$S$25</f>
        <v/>
      </c>
      <c r="E42" s="995"/>
      <c r="F42" s="996">
        <f>'女子リレ-入力'!$T$25</f>
        <v>0</v>
      </c>
      <c r="G42" s="995"/>
      <c r="H42" s="996">
        <f>'女子リレ-入力'!P26</f>
        <v>2</v>
      </c>
      <c r="I42" s="995">
        <f t="shared" si="5"/>
        <v>2200</v>
      </c>
      <c r="J42" s="995" t="str">
        <f>'女子リレ-入力'!R26</f>
        <v/>
      </c>
      <c r="K42" s="996">
        <v>135</v>
      </c>
      <c r="L42" s="995"/>
      <c r="M42" s="995"/>
      <c r="N42" s="995"/>
      <c r="O42" s="995"/>
    </row>
    <row r="43" spans="1:15">
      <c r="A43" s="996">
        <f>'女子リレ-入力'!Q27</f>
        <v>0</v>
      </c>
      <c r="B43" s="996" t="e">
        <f t="shared" si="7"/>
        <v>#VALUE!</v>
      </c>
      <c r="C43" s="997" t="str">
        <f>'女子リレ-入力'!$U$25</f>
        <v/>
      </c>
      <c r="D43" s="996" t="str">
        <f>'女子リレ-入力'!$S$25</f>
        <v/>
      </c>
      <c r="E43" s="995"/>
      <c r="F43" s="996">
        <f>'女子リレ-入力'!$T$25</f>
        <v>0</v>
      </c>
      <c r="G43" s="995"/>
      <c r="H43" s="996">
        <f>'女子リレ-入力'!P27</f>
        <v>3</v>
      </c>
      <c r="I43" s="995">
        <f t="shared" si="5"/>
        <v>2200</v>
      </c>
      <c r="J43" s="995" t="str">
        <f>'女子リレ-入力'!R27</f>
        <v/>
      </c>
      <c r="K43" s="996">
        <v>135</v>
      </c>
      <c r="L43" s="995"/>
      <c r="M43" s="995"/>
      <c r="N43" s="995"/>
      <c r="O43" s="995"/>
    </row>
    <row r="44" spans="1:15">
      <c r="A44" s="996">
        <f>'女子リレ-入力'!Q28</f>
        <v>0</v>
      </c>
      <c r="B44" s="996" t="e">
        <f t="shared" si="7"/>
        <v>#VALUE!</v>
      </c>
      <c r="C44" s="997" t="str">
        <f>'女子リレ-入力'!$U$25</f>
        <v/>
      </c>
      <c r="D44" s="996" t="str">
        <f>'女子リレ-入力'!$S$25</f>
        <v/>
      </c>
      <c r="E44" s="995"/>
      <c r="F44" s="996">
        <f>'女子リレ-入力'!$T$25</f>
        <v>0</v>
      </c>
      <c r="G44" s="995"/>
      <c r="H44" s="996">
        <f>'女子リレ-入力'!P28</f>
        <v>4</v>
      </c>
      <c r="I44" s="995">
        <f t="shared" si="5"/>
        <v>2200</v>
      </c>
      <c r="J44" s="995" t="str">
        <f>'女子リレ-入力'!R28</f>
        <v/>
      </c>
      <c r="K44" s="996">
        <v>135</v>
      </c>
      <c r="L44" s="995"/>
      <c r="M44" s="995"/>
      <c r="N44" s="995"/>
      <c r="O44" s="995"/>
    </row>
    <row r="45" spans="1:15">
      <c r="A45" s="996">
        <f>'女子リレ-入力'!Q29</f>
        <v>0</v>
      </c>
      <c r="B45" s="996" t="e">
        <f t="shared" si="7"/>
        <v>#VALUE!</v>
      </c>
      <c r="C45" s="997" t="str">
        <f>'女子リレ-入力'!$U$25</f>
        <v/>
      </c>
      <c r="D45" s="996" t="str">
        <f>'女子リレ-入力'!$S$25</f>
        <v/>
      </c>
      <c r="E45" s="995"/>
      <c r="F45" s="996">
        <f>'女子リレ-入力'!$T$25</f>
        <v>0</v>
      </c>
      <c r="G45" s="995"/>
      <c r="H45" s="996">
        <f>'女子リレ-入力'!P29</f>
        <v>5</v>
      </c>
      <c r="I45" s="995">
        <f t="shared" si="5"/>
        <v>2200</v>
      </c>
      <c r="J45" s="995" t="str">
        <f>'女子リレ-入力'!R29</f>
        <v/>
      </c>
      <c r="K45" s="996">
        <v>135</v>
      </c>
      <c r="L45" s="995"/>
      <c r="M45" s="995"/>
      <c r="N45" s="995"/>
      <c r="O45" s="995"/>
    </row>
    <row r="46" spans="1:15">
      <c r="A46" s="996">
        <f>'女子リレ-入力'!Q30</f>
        <v>0</v>
      </c>
      <c r="B46" s="996" t="e">
        <f t="shared" si="7"/>
        <v>#VALUE!</v>
      </c>
      <c r="C46" s="997" t="str">
        <f>'女子リレ-入力'!$U$25</f>
        <v/>
      </c>
      <c r="D46" s="996" t="str">
        <f>'女子リレ-入力'!$S$25</f>
        <v/>
      </c>
      <c r="E46" s="995"/>
      <c r="F46" s="996">
        <f>'女子リレ-入力'!$T$25</f>
        <v>0</v>
      </c>
      <c r="G46" s="995"/>
      <c r="H46" s="996">
        <f>'女子リレ-入力'!P30</f>
        <v>6</v>
      </c>
      <c r="I46" s="995">
        <f t="shared" si="5"/>
        <v>2200</v>
      </c>
      <c r="J46" s="995" t="str">
        <f>'女子リレ-入力'!R30</f>
        <v/>
      </c>
      <c r="K46" s="996">
        <v>135</v>
      </c>
      <c r="L46" s="995"/>
      <c r="M46" s="995"/>
      <c r="N46" s="996"/>
      <c r="O46" s="995"/>
    </row>
    <row r="47" spans="1:15">
      <c r="A47" s="990">
        <f>'女子リレ-入力'!Q37</f>
        <v>0</v>
      </c>
      <c r="B47" s="990" t="e">
        <f>3+C47+8112</f>
        <v>#VALUE!</v>
      </c>
      <c r="C47" s="991" t="str">
        <f>'女子リレ-入力'!$U$37</f>
        <v/>
      </c>
      <c r="D47" s="990">
        <f>'女子リレ-入力'!$S$37</f>
        <v>0</v>
      </c>
      <c r="E47" s="992"/>
      <c r="F47" s="990">
        <f>'女子リレ-入力'!$T$37</f>
        <v>0</v>
      </c>
      <c r="G47" s="992"/>
      <c r="H47" s="990">
        <f>'女子リレ-入力'!P37</f>
        <v>1</v>
      </c>
      <c r="I47" s="992">
        <f t="shared" si="5"/>
        <v>2200</v>
      </c>
      <c r="J47" s="992">
        <f>'女子リレ-入力'!R37</f>
        <v>0</v>
      </c>
      <c r="K47" s="990">
        <v>135</v>
      </c>
      <c r="L47" s="1008">
        <f>'女子リレ-入力'!U32</f>
        <v>0</v>
      </c>
      <c r="M47" s="992"/>
      <c r="N47" s="992"/>
      <c r="O47" s="992"/>
    </row>
    <row r="48" spans="1:15">
      <c r="A48" s="990">
        <f>'女子リレ-入力'!Q38</f>
        <v>0</v>
      </c>
      <c r="B48" s="990" t="e">
        <f t="shared" ref="B48:B52" si="8">3+C48+8112</f>
        <v>#VALUE!</v>
      </c>
      <c r="C48" s="991" t="str">
        <f>'女子リレ-入力'!$U$37</f>
        <v/>
      </c>
      <c r="D48" s="990">
        <f>'女子リレ-入力'!$S$37</f>
        <v>0</v>
      </c>
      <c r="E48" s="992"/>
      <c r="F48" s="990">
        <f>'女子リレ-入力'!$T$37</f>
        <v>0</v>
      </c>
      <c r="G48" s="992"/>
      <c r="H48" s="990">
        <f>'女子リレ-入力'!P38</f>
        <v>2</v>
      </c>
      <c r="I48" s="992">
        <f t="shared" si="5"/>
        <v>2200</v>
      </c>
      <c r="J48" s="992">
        <f>'女子リレ-入力'!R38</f>
        <v>0</v>
      </c>
      <c r="K48" s="990">
        <v>135</v>
      </c>
      <c r="L48" s="992"/>
      <c r="M48" s="992"/>
      <c r="N48" s="992"/>
      <c r="O48" s="992"/>
    </row>
    <row r="49" spans="1:15">
      <c r="A49" s="990">
        <f>'女子リレ-入力'!Q39</f>
        <v>0</v>
      </c>
      <c r="B49" s="990" t="e">
        <f t="shared" si="8"/>
        <v>#VALUE!</v>
      </c>
      <c r="C49" s="991" t="str">
        <f>'女子リレ-入力'!$U$37</f>
        <v/>
      </c>
      <c r="D49" s="990">
        <f>'女子リレ-入力'!$S$37</f>
        <v>0</v>
      </c>
      <c r="E49" s="992"/>
      <c r="F49" s="990">
        <f>'女子リレ-入力'!$T$37</f>
        <v>0</v>
      </c>
      <c r="G49" s="992"/>
      <c r="H49" s="990">
        <f>'女子リレ-入力'!P39</f>
        <v>3</v>
      </c>
      <c r="I49" s="992">
        <f t="shared" si="5"/>
        <v>2200</v>
      </c>
      <c r="J49" s="992">
        <f>'女子リレ-入力'!R39</f>
        <v>0</v>
      </c>
      <c r="K49" s="990">
        <v>135</v>
      </c>
      <c r="L49" s="992"/>
      <c r="M49" s="992"/>
      <c r="N49" s="992"/>
      <c r="O49" s="992"/>
    </row>
    <row r="50" spans="1:15">
      <c r="A50" s="990">
        <f>'女子リレ-入力'!Q40</f>
        <v>0</v>
      </c>
      <c r="B50" s="990" t="e">
        <f t="shared" si="8"/>
        <v>#VALUE!</v>
      </c>
      <c r="C50" s="991" t="str">
        <f>'女子リレ-入力'!$U$37</f>
        <v/>
      </c>
      <c r="D50" s="990">
        <f>'女子リレ-入力'!$S$37</f>
        <v>0</v>
      </c>
      <c r="E50" s="992"/>
      <c r="F50" s="990">
        <f>'女子リレ-入力'!$T$37</f>
        <v>0</v>
      </c>
      <c r="G50" s="992"/>
      <c r="H50" s="990">
        <f>'女子リレ-入力'!P40</f>
        <v>4</v>
      </c>
      <c r="I50" s="992">
        <f t="shared" si="5"/>
        <v>2200</v>
      </c>
      <c r="J50" s="992">
        <f>'女子リレ-入力'!R40</f>
        <v>0</v>
      </c>
      <c r="K50" s="990">
        <v>135</v>
      </c>
      <c r="L50" s="992"/>
      <c r="M50" s="992"/>
      <c r="N50" s="992"/>
      <c r="O50" s="992"/>
    </row>
    <row r="51" spans="1:15">
      <c r="A51" s="990">
        <f>'女子リレ-入力'!Q41</f>
        <v>0</v>
      </c>
      <c r="B51" s="990" t="e">
        <f t="shared" si="8"/>
        <v>#VALUE!</v>
      </c>
      <c r="C51" s="991" t="str">
        <f>'女子リレ-入力'!$U$37</f>
        <v/>
      </c>
      <c r="D51" s="990">
        <f>'女子リレ-入力'!$S$37</f>
        <v>0</v>
      </c>
      <c r="E51" s="992"/>
      <c r="F51" s="990">
        <f>'女子リレ-入力'!$T$37</f>
        <v>0</v>
      </c>
      <c r="G51" s="992"/>
      <c r="H51" s="990">
        <f>'女子リレ-入力'!P41</f>
        <v>5</v>
      </c>
      <c r="I51" s="992">
        <f t="shared" si="5"/>
        <v>2200</v>
      </c>
      <c r="J51" s="992">
        <f>'女子リレ-入力'!R41</f>
        <v>0</v>
      </c>
      <c r="K51" s="990">
        <v>135</v>
      </c>
      <c r="L51" s="992"/>
      <c r="M51" s="992"/>
      <c r="N51" s="992"/>
      <c r="O51" s="992"/>
    </row>
    <row r="52" spans="1:15">
      <c r="A52" s="990">
        <f>'女子リレ-入力'!Q42</f>
        <v>0</v>
      </c>
      <c r="B52" s="990" t="e">
        <f t="shared" si="8"/>
        <v>#VALUE!</v>
      </c>
      <c r="C52" s="991" t="str">
        <f>'女子リレ-入力'!$U$37</f>
        <v/>
      </c>
      <c r="D52" s="990">
        <f>'女子リレ-入力'!$S$37</f>
        <v>0</v>
      </c>
      <c r="E52" s="992"/>
      <c r="F52" s="990">
        <f>'女子リレ-入力'!$T$37</f>
        <v>0</v>
      </c>
      <c r="G52" s="992"/>
      <c r="H52" s="990">
        <f>'女子リレ-入力'!P42</f>
        <v>6</v>
      </c>
      <c r="I52" s="992">
        <f t="shared" si="5"/>
        <v>2200</v>
      </c>
      <c r="J52" s="992">
        <f>'女子リレ-入力'!R42</f>
        <v>0</v>
      </c>
      <c r="K52" s="990">
        <v>135</v>
      </c>
      <c r="L52" s="992"/>
      <c r="M52" s="992"/>
      <c r="N52" s="992"/>
      <c r="O52" s="992"/>
    </row>
    <row r="53" spans="1:15" ht="15.6" customHeight="1">
      <c r="A53" s="996">
        <f>'女子リレ-入力'!Q48</f>
        <v>0</v>
      </c>
      <c r="B53" s="996" t="e">
        <f>4+C53+8113</f>
        <v>#VALUE!</v>
      </c>
      <c r="C53" s="997" t="str">
        <f>'女子リレ-入力'!$U$48</f>
        <v/>
      </c>
      <c r="D53" s="996">
        <f>'女子リレ-入力'!$S$48</f>
        <v>0</v>
      </c>
      <c r="E53" s="995"/>
      <c r="F53" s="996">
        <f>'女子リレ-入力'!$T$48</f>
        <v>0</v>
      </c>
      <c r="G53" s="995"/>
      <c r="H53" s="996">
        <f>'女子リレ-入力'!P48</f>
        <v>1</v>
      </c>
      <c r="I53" s="995">
        <f t="shared" si="5"/>
        <v>2200</v>
      </c>
      <c r="J53" s="995">
        <f>'女子リレ-入力'!R48</f>
        <v>0</v>
      </c>
      <c r="K53" s="996">
        <v>135</v>
      </c>
      <c r="L53" s="1015">
        <f>'女子リレ-入力'!U44</f>
        <v>0</v>
      </c>
      <c r="M53" s="995"/>
      <c r="N53" s="995"/>
      <c r="O53" s="995"/>
    </row>
    <row r="54" spans="1:15" ht="15.6" customHeight="1">
      <c r="A54" s="996">
        <f>'女子リレ-入力'!Q49</f>
        <v>0</v>
      </c>
      <c r="B54" s="996" t="e">
        <f t="shared" ref="B54:B58" si="9">4+C54+8113</f>
        <v>#VALUE!</v>
      </c>
      <c r="C54" s="997" t="str">
        <f>'女子リレ-入力'!$U$48</f>
        <v/>
      </c>
      <c r="D54" s="996">
        <f>'女子リレ-入力'!$S$48</f>
        <v>0</v>
      </c>
      <c r="E54" s="995"/>
      <c r="F54" s="996">
        <f>'女子リレ-入力'!$T$48</f>
        <v>0</v>
      </c>
      <c r="G54" s="995"/>
      <c r="H54" s="996">
        <f>'女子リレ-入力'!P49</f>
        <v>2</v>
      </c>
      <c r="I54" s="995">
        <f t="shared" si="5"/>
        <v>2200</v>
      </c>
      <c r="J54" s="995">
        <f>'女子リレ-入力'!R49</f>
        <v>0</v>
      </c>
      <c r="K54" s="996">
        <v>135</v>
      </c>
      <c r="L54" s="995"/>
      <c r="M54" s="995"/>
      <c r="N54" s="995"/>
      <c r="O54" s="995"/>
    </row>
    <row r="55" spans="1:15" ht="15.6" customHeight="1">
      <c r="A55" s="996">
        <f>'女子リレ-入力'!Q50</f>
        <v>0</v>
      </c>
      <c r="B55" s="996" t="e">
        <f t="shared" si="9"/>
        <v>#VALUE!</v>
      </c>
      <c r="C55" s="997" t="str">
        <f>'女子リレ-入力'!$U$48</f>
        <v/>
      </c>
      <c r="D55" s="996">
        <f>'女子リレ-入力'!$S$48</f>
        <v>0</v>
      </c>
      <c r="E55" s="995"/>
      <c r="F55" s="996">
        <f>'女子リレ-入力'!$T$48</f>
        <v>0</v>
      </c>
      <c r="G55" s="995"/>
      <c r="H55" s="996">
        <f>'女子リレ-入力'!P50</f>
        <v>3</v>
      </c>
      <c r="I55" s="995">
        <f t="shared" si="5"/>
        <v>2200</v>
      </c>
      <c r="J55" s="995">
        <f>'女子リレ-入力'!R50</f>
        <v>0</v>
      </c>
      <c r="K55" s="996">
        <v>135</v>
      </c>
      <c r="L55" s="995"/>
      <c r="M55" s="995"/>
      <c r="N55" s="995"/>
      <c r="O55" s="995"/>
    </row>
    <row r="56" spans="1:15" ht="15.6" customHeight="1">
      <c r="A56" s="996">
        <f>'女子リレ-入力'!Q51</f>
        <v>0</v>
      </c>
      <c r="B56" s="996" t="e">
        <f t="shared" si="9"/>
        <v>#VALUE!</v>
      </c>
      <c r="C56" s="997" t="str">
        <f>'女子リレ-入力'!$U$48</f>
        <v/>
      </c>
      <c r="D56" s="996">
        <f>'女子リレ-入力'!$S$48</f>
        <v>0</v>
      </c>
      <c r="E56" s="995"/>
      <c r="F56" s="996">
        <f>'女子リレ-入力'!$T$48</f>
        <v>0</v>
      </c>
      <c r="G56" s="995"/>
      <c r="H56" s="996">
        <f>'女子リレ-入力'!P51</f>
        <v>4</v>
      </c>
      <c r="I56" s="995">
        <f t="shared" si="5"/>
        <v>2200</v>
      </c>
      <c r="J56" s="995">
        <f>'女子リレ-入力'!R51</f>
        <v>0</v>
      </c>
      <c r="K56" s="996">
        <v>135</v>
      </c>
      <c r="L56" s="995"/>
      <c r="M56" s="995"/>
      <c r="N56" s="995"/>
      <c r="O56" s="995"/>
    </row>
    <row r="57" spans="1:15" ht="15.6" customHeight="1">
      <c r="A57" s="996">
        <f>'女子リレ-入力'!Q52</f>
        <v>0</v>
      </c>
      <c r="B57" s="996" t="e">
        <f t="shared" si="9"/>
        <v>#VALUE!</v>
      </c>
      <c r="C57" s="997" t="str">
        <f>'女子リレ-入力'!$U$48</f>
        <v/>
      </c>
      <c r="D57" s="996">
        <f>'女子リレ-入力'!$S$48</f>
        <v>0</v>
      </c>
      <c r="E57" s="995"/>
      <c r="F57" s="996">
        <f>'女子リレ-入力'!$T$48</f>
        <v>0</v>
      </c>
      <c r="G57" s="995"/>
      <c r="H57" s="996">
        <f>'女子リレ-入力'!P52</f>
        <v>5</v>
      </c>
      <c r="I57" s="995">
        <f t="shared" si="5"/>
        <v>2200</v>
      </c>
      <c r="J57" s="995">
        <f>'女子リレ-入力'!R52</f>
        <v>0</v>
      </c>
      <c r="K57" s="996">
        <v>135</v>
      </c>
      <c r="L57" s="995"/>
      <c r="M57" s="995"/>
      <c r="N57" s="995"/>
      <c r="O57" s="995"/>
    </row>
    <row r="58" spans="1:15" ht="15.6" customHeight="1">
      <c r="A58" s="996">
        <f>'女子リレ-入力'!Q53</f>
        <v>0</v>
      </c>
      <c r="B58" s="996" t="e">
        <f t="shared" si="9"/>
        <v>#VALUE!</v>
      </c>
      <c r="C58" s="997" t="str">
        <f>'女子リレ-入力'!$U$48</f>
        <v/>
      </c>
      <c r="D58" s="996">
        <f>'女子リレ-入力'!$S$48</f>
        <v>0</v>
      </c>
      <c r="E58" s="995"/>
      <c r="F58" s="996">
        <f>'女子リレ-入力'!$T$48</f>
        <v>0</v>
      </c>
      <c r="G58" s="995"/>
      <c r="H58" s="996">
        <f>'女子リレ-入力'!P53</f>
        <v>6</v>
      </c>
      <c r="I58" s="995">
        <f t="shared" si="5"/>
        <v>2200</v>
      </c>
      <c r="J58" s="995">
        <f>'女子リレ-入力'!R53</f>
        <v>0</v>
      </c>
      <c r="K58" s="996">
        <v>135</v>
      </c>
      <c r="L58" s="995"/>
      <c r="M58" s="995"/>
      <c r="N58" s="995"/>
      <c r="O58" s="995"/>
    </row>
  </sheetData>
  <sheetProtection password="F475" sheet="1" objects="1" scenarios="1"/>
  <mergeCells count="3">
    <mergeCell ref="B3:C3"/>
    <mergeCell ref="B32:C32"/>
    <mergeCell ref="G1:H2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  <rowBreaks count="1" manualBreakCount="1">
    <brk id="3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I268"/>
  <sheetViews>
    <sheetView view="pageBreakPreview" zoomScaleNormal="85" zoomScaleSheetLayoutView="100" workbookViewId="0">
      <selection activeCell="J25" sqref="J25"/>
    </sheetView>
  </sheetViews>
  <sheetFormatPr defaultRowHeight="14.4"/>
  <cols>
    <col min="1" max="1" width="11.5" customWidth="1"/>
    <col min="2" max="2" width="4.3984375" customWidth="1"/>
    <col min="3" max="3" width="8.69921875" style="132"/>
    <col min="4" max="4" width="22.5" customWidth="1"/>
    <col min="5" max="6" width="7.5" style="37" customWidth="1"/>
    <col min="7" max="7" width="7.5" customWidth="1"/>
    <col min="8" max="8" width="8.296875" style="37" customWidth="1"/>
    <col min="9" max="9" width="5.59765625" customWidth="1"/>
    <col min="10" max="10" width="12.09765625" customWidth="1"/>
    <col min="11" max="11" width="6.69921875" customWidth="1"/>
    <col min="12" max="14" width="9.59765625" customWidth="1"/>
    <col min="15" max="15" width="8.69921875" customWidth="1"/>
    <col min="16" max="16" width="8.69921875" hidden="1" customWidth="1"/>
    <col min="17" max="19" width="10.3984375" hidden="1" customWidth="1"/>
    <col min="20" max="21" width="8.69921875" hidden="1" customWidth="1"/>
    <col min="22" max="24" width="8.69921875" style="133" customWidth="1"/>
    <col min="25" max="25" width="8.796875" style="133" customWidth="1"/>
    <col min="26" max="26" width="8.69921875" style="133"/>
  </cols>
  <sheetData>
    <row r="1" spans="1:35">
      <c r="A1" s="133"/>
      <c r="B1" s="133"/>
      <c r="C1" s="134"/>
      <c r="D1" s="133"/>
      <c r="E1" s="135"/>
      <c r="F1" s="135"/>
      <c r="G1" s="133"/>
      <c r="H1" s="135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AA1" s="133"/>
      <c r="AB1" s="133"/>
    </row>
    <row r="2" spans="1:35" ht="45.6" customHeight="1">
      <c r="A2" s="133"/>
      <c r="B2" s="133"/>
      <c r="C2" s="134"/>
      <c r="D2" s="1390" t="s">
        <v>10194</v>
      </c>
      <c r="E2" s="1390"/>
      <c r="F2" s="1390"/>
      <c r="G2" s="1390"/>
      <c r="H2" s="1390"/>
      <c r="I2" s="1390"/>
      <c r="J2" s="1390"/>
      <c r="K2" s="133"/>
      <c r="L2" s="133"/>
      <c r="M2" s="133"/>
      <c r="N2" s="133"/>
      <c r="O2" s="133"/>
      <c r="AA2" s="133"/>
      <c r="AB2" s="133"/>
      <c r="AC2" s="133"/>
      <c r="AD2" s="133"/>
      <c r="AE2" s="133"/>
      <c r="AF2" s="133"/>
      <c r="AG2" s="133"/>
      <c r="AH2" s="133"/>
      <c r="AI2" s="133"/>
    </row>
    <row r="3" spans="1:35" ht="19.95" customHeight="1">
      <c r="B3" s="133"/>
      <c r="C3" s="134"/>
      <c r="D3" s="328" t="s">
        <v>389</v>
      </c>
      <c r="E3" s="317"/>
      <c r="F3" s="317"/>
      <c r="G3" s="317"/>
      <c r="H3" s="317"/>
      <c r="I3" s="317"/>
      <c r="J3" s="317"/>
      <c r="K3" s="133"/>
      <c r="L3" s="133"/>
      <c r="M3" s="133"/>
      <c r="N3" s="133"/>
      <c r="O3" s="133"/>
      <c r="AA3" s="133"/>
      <c r="AB3" s="133"/>
      <c r="AC3" s="133"/>
      <c r="AD3" s="133"/>
      <c r="AE3" s="133"/>
      <c r="AF3" s="133"/>
      <c r="AG3" s="133"/>
      <c r="AH3" s="133"/>
      <c r="AI3" s="133"/>
    </row>
    <row r="4" spans="1:35" ht="15" thickBot="1">
      <c r="A4" s="133"/>
      <c r="B4" s="133"/>
      <c r="C4" s="134"/>
      <c r="D4" s="133"/>
      <c r="E4" s="135"/>
      <c r="F4" s="135"/>
      <c r="G4" s="133"/>
      <c r="H4" s="135"/>
      <c r="I4" s="133"/>
      <c r="J4" s="133"/>
      <c r="K4" s="133"/>
      <c r="L4" s="133"/>
      <c r="M4" s="133"/>
      <c r="N4" s="133"/>
      <c r="O4" s="133"/>
      <c r="AA4" s="133"/>
      <c r="AB4" s="133"/>
      <c r="AC4" s="133"/>
      <c r="AD4" s="133"/>
      <c r="AE4" s="133"/>
      <c r="AF4" s="133"/>
      <c r="AG4" s="133"/>
      <c r="AH4" s="133"/>
      <c r="AI4" s="133"/>
    </row>
    <row r="5" spans="1:35" ht="22.2" customHeight="1" thickBot="1">
      <c r="A5" s="133"/>
      <c r="B5" s="133"/>
      <c r="C5" s="134"/>
      <c r="D5" s="324" t="s">
        <v>8752</v>
      </c>
      <c r="E5" s="1402" t="s">
        <v>8757</v>
      </c>
      <c r="F5" s="1403"/>
      <c r="G5" s="1400" t="str">
        <f>個人データ入力用!K12</f>
        <v>月　　日</v>
      </c>
      <c r="H5" s="1400"/>
      <c r="I5" s="1400"/>
      <c r="J5" s="1401"/>
      <c r="K5" s="133"/>
      <c r="L5" s="133"/>
      <c r="M5" s="133"/>
      <c r="N5" s="133"/>
      <c r="O5" s="133"/>
      <c r="AA5" s="133"/>
      <c r="AB5" s="133"/>
      <c r="AC5" s="133"/>
      <c r="AD5" s="133"/>
      <c r="AE5" s="133"/>
      <c r="AF5" s="133"/>
      <c r="AG5" s="133"/>
      <c r="AH5" s="133"/>
      <c r="AI5" s="133"/>
    </row>
    <row r="6" spans="1:35" ht="22.2" customHeight="1" thickBot="1">
      <c r="A6" s="133"/>
      <c r="B6" s="133"/>
      <c r="C6" s="134"/>
      <c r="D6" s="325" t="s">
        <v>8682</v>
      </c>
      <c r="E6" s="1394">
        <f>個人データ入力用!J13</f>
        <v>0</v>
      </c>
      <c r="F6" s="1395"/>
      <c r="G6" s="1395"/>
      <c r="H6" s="1395"/>
      <c r="I6" s="1395"/>
      <c r="J6" s="1396"/>
      <c r="K6" s="133"/>
      <c r="L6" s="133"/>
      <c r="M6" s="133"/>
      <c r="T6" s="133"/>
      <c r="U6" s="133"/>
      <c r="Y6"/>
      <c r="Z6"/>
      <c r="AA6" s="133"/>
      <c r="AB6" s="133"/>
      <c r="AC6" s="133"/>
      <c r="AD6" s="133"/>
      <c r="AE6" s="133"/>
      <c r="AF6" s="133"/>
      <c r="AG6" s="133"/>
      <c r="AH6" s="133"/>
      <c r="AI6" s="133"/>
    </row>
    <row r="7" spans="1:35" ht="22.2" customHeight="1" thickBot="1">
      <c r="A7" s="133"/>
      <c r="B7" s="133"/>
      <c r="C7" s="134"/>
      <c r="D7" s="326" t="s">
        <v>8683</v>
      </c>
      <c r="E7" s="1397">
        <f>個人データ入力用!J14</f>
        <v>0</v>
      </c>
      <c r="F7" s="1398"/>
      <c r="G7" s="1398"/>
      <c r="H7" s="1398"/>
      <c r="I7" s="1398"/>
      <c r="J7" s="1399"/>
      <c r="K7" s="133"/>
      <c r="L7" s="133"/>
      <c r="M7" s="133"/>
      <c r="N7" s="133"/>
      <c r="O7" s="133"/>
      <c r="AA7" s="133"/>
      <c r="AB7" s="133"/>
      <c r="AC7" s="133"/>
      <c r="AD7" s="133"/>
      <c r="AE7" s="133"/>
      <c r="AF7" s="133"/>
      <c r="AG7" s="133"/>
      <c r="AH7" s="133"/>
      <c r="AI7" s="133"/>
    </row>
    <row r="8" spans="1:35" ht="22.2" customHeight="1" thickBot="1">
      <c r="A8" s="133"/>
      <c r="B8" s="133"/>
      <c r="C8" s="134"/>
      <c r="D8" s="325" t="s">
        <v>8684</v>
      </c>
      <c r="E8" s="1394">
        <f>個人データ入力用!J15</f>
        <v>0</v>
      </c>
      <c r="F8" s="1395"/>
      <c r="G8" s="1395"/>
      <c r="H8" s="1395"/>
      <c r="I8" s="1395"/>
      <c r="J8" s="1396"/>
      <c r="K8" s="133"/>
      <c r="L8" s="133"/>
      <c r="M8" s="133"/>
      <c r="N8" s="133"/>
      <c r="O8" s="133"/>
      <c r="P8" s="1357" t="s">
        <v>8700</v>
      </c>
      <c r="Q8" s="1358"/>
      <c r="R8" s="1358"/>
      <c r="S8" s="1358"/>
      <c r="T8" s="1359"/>
      <c r="AA8" s="133"/>
      <c r="AB8" s="133"/>
      <c r="AC8" s="133"/>
      <c r="AD8" s="133"/>
      <c r="AE8" s="133"/>
      <c r="AF8" s="133"/>
      <c r="AG8" s="133"/>
      <c r="AH8" s="133"/>
      <c r="AI8" s="133"/>
    </row>
    <row r="9" spans="1:35" ht="22.2" customHeight="1" thickBot="1">
      <c r="A9" s="133"/>
      <c r="B9" s="133"/>
      <c r="C9" s="134"/>
      <c r="D9" s="326" t="s">
        <v>8685</v>
      </c>
      <c r="E9" s="1391">
        <f>個人データ入力用!J16</f>
        <v>0</v>
      </c>
      <c r="F9" s="1392"/>
      <c r="G9" s="1392"/>
      <c r="H9" s="1392"/>
      <c r="I9" s="1392"/>
      <c r="J9" s="1393"/>
      <c r="K9" s="133"/>
      <c r="L9" s="133"/>
      <c r="M9" s="133"/>
      <c r="N9" s="133"/>
      <c r="O9" s="133"/>
      <c r="P9" s="1375" t="s">
        <v>8687</v>
      </c>
      <c r="Q9" s="1348" t="s">
        <v>8688</v>
      </c>
      <c r="R9" s="1348"/>
      <c r="S9" s="1348"/>
      <c r="T9" s="129">
        <f>COUNTA(個人データ入力用!J24:J53)</f>
        <v>0</v>
      </c>
      <c r="AA9" s="133"/>
      <c r="AB9" s="133"/>
      <c r="AC9" s="133"/>
      <c r="AD9" s="133"/>
      <c r="AE9" s="133"/>
      <c r="AF9" s="133"/>
      <c r="AG9" s="133"/>
      <c r="AH9" s="133"/>
      <c r="AI9" s="133"/>
    </row>
    <row r="10" spans="1:35" ht="22.2" customHeight="1">
      <c r="A10" s="133"/>
      <c r="B10" s="133"/>
      <c r="C10" s="134"/>
      <c r="D10" s="147" t="s">
        <v>8685</v>
      </c>
      <c r="E10" s="1404">
        <f>個人データ入力用!J17</f>
        <v>0</v>
      </c>
      <c r="F10" s="1405"/>
      <c r="G10" s="1405"/>
      <c r="H10" s="1405"/>
      <c r="I10" s="1405"/>
      <c r="J10" s="1406"/>
      <c r="K10" s="133"/>
      <c r="L10" s="133"/>
      <c r="M10" s="133"/>
      <c r="N10" s="133"/>
      <c r="O10" s="133"/>
      <c r="P10" s="1376"/>
      <c r="Q10" s="1370" t="s">
        <v>8689</v>
      </c>
      <c r="R10" s="1370"/>
      <c r="S10" s="1370"/>
      <c r="T10" s="130">
        <f>COUNTA(個人データ入力用!$P$24:$P$53)</f>
        <v>0</v>
      </c>
      <c r="AA10" s="133"/>
      <c r="AB10" s="133"/>
      <c r="AC10" s="133"/>
      <c r="AD10" s="133"/>
      <c r="AE10" s="133"/>
      <c r="AF10" s="133"/>
      <c r="AG10" s="133"/>
      <c r="AH10" s="133"/>
      <c r="AI10" s="133"/>
    </row>
    <row r="11" spans="1:35" ht="22.2" customHeight="1" thickBot="1">
      <c r="A11" s="133"/>
      <c r="B11" s="133"/>
      <c r="C11" s="134"/>
      <c r="D11" s="146" t="s">
        <v>8686</v>
      </c>
      <c r="E11" s="1407"/>
      <c r="F11" s="1408"/>
      <c r="G11" s="1408"/>
      <c r="H11" s="1408"/>
      <c r="I11" s="1408"/>
      <c r="J11" s="1409"/>
      <c r="K11" s="133"/>
      <c r="L11" s="133"/>
      <c r="M11" s="133"/>
      <c r="N11" s="133"/>
      <c r="O11" s="133"/>
      <c r="P11" s="1376"/>
      <c r="Q11" s="1370" t="s">
        <v>8690</v>
      </c>
      <c r="R11" s="1370"/>
      <c r="S11" s="1370"/>
      <c r="T11" s="130">
        <f>COUNTA(個人データ入力用!$S$24:$S$53)</f>
        <v>0</v>
      </c>
      <c r="AA11" s="133"/>
      <c r="AB11" s="133"/>
      <c r="AC11" s="133"/>
      <c r="AD11" s="133"/>
      <c r="AE11" s="133"/>
      <c r="AF11" s="133"/>
      <c r="AG11" s="133"/>
      <c r="AH11" s="133"/>
      <c r="AI11" s="133"/>
    </row>
    <row r="12" spans="1:35" ht="16.2" customHeight="1" thickBot="1">
      <c r="A12" s="133"/>
      <c r="B12" s="133"/>
      <c r="C12" s="134"/>
      <c r="D12" s="133"/>
      <c r="E12" s="135"/>
      <c r="F12" s="135"/>
      <c r="G12" s="133"/>
      <c r="H12" s="135"/>
      <c r="I12" s="133"/>
      <c r="J12" s="133"/>
      <c r="K12" s="133"/>
      <c r="L12" s="133"/>
      <c r="M12" s="133"/>
      <c r="N12" s="133"/>
      <c r="O12" s="133"/>
      <c r="P12" s="1377"/>
      <c r="Q12" s="1425" t="s">
        <v>8869</v>
      </c>
      <c r="R12" s="1426"/>
      <c r="S12" s="1427"/>
      <c r="T12" s="469">
        <f>COUNTA(個人データ入力用!V24:V53)</f>
        <v>0</v>
      </c>
      <c r="AA12" s="133"/>
      <c r="AB12" s="133"/>
      <c r="AC12" s="133"/>
      <c r="AD12" s="133"/>
      <c r="AE12" s="133"/>
      <c r="AF12" s="133"/>
      <c r="AG12" s="133"/>
      <c r="AH12" s="133"/>
      <c r="AI12" s="133"/>
    </row>
    <row r="13" spans="1:35" ht="19.2" customHeight="1">
      <c r="A13" s="133"/>
      <c r="B13" s="133"/>
      <c r="C13" s="1382" t="s">
        <v>8701</v>
      </c>
      <c r="D13" s="1382"/>
      <c r="E13" s="1382"/>
      <c r="F13" s="1382"/>
      <c r="G13" s="1382"/>
      <c r="H13" s="1382"/>
      <c r="I13" s="133"/>
      <c r="J13" s="133"/>
      <c r="K13" s="133"/>
      <c r="L13" s="133"/>
      <c r="M13" s="133"/>
      <c r="N13" s="133"/>
      <c r="O13" s="133"/>
      <c r="P13" s="1419" t="s">
        <v>8691</v>
      </c>
      <c r="Q13" s="1374" t="s">
        <v>8692</v>
      </c>
      <c r="R13" s="1374"/>
      <c r="S13" s="1374"/>
      <c r="T13" s="470">
        <f>SUM(T10:T12)</f>
        <v>0</v>
      </c>
      <c r="AA13" s="133"/>
      <c r="AB13" s="133"/>
      <c r="AC13" s="133"/>
      <c r="AD13" s="133"/>
      <c r="AE13" s="133"/>
      <c r="AF13" s="133"/>
      <c r="AG13" s="133"/>
      <c r="AH13" s="133"/>
      <c r="AI13" s="133"/>
    </row>
    <row r="14" spans="1:35" ht="19.2" customHeight="1">
      <c r="A14" s="133"/>
      <c r="B14" s="133"/>
      <c r="C14" s="134"/>
      <c r="D14" s="136"/>
      <c r="E14" s="136"/>
      <c r="F14" s="136"/>
      <c r="G14" s="136"/>
      <c r="H14" s="136"/>
      <c r="I14" s="133"/>
      <c r="J14" s="133"/>
      <c r="K14" s="133"/>
      <c r="L14" s="133"/>
      <c r="M14" s="133"/>
      <c r="N14" s="133"/>
      <c r="O14" s="133"/>
      <c r="P14" s="1420"/>
      <c r="Q14" s="1370" t="s">
        <v>8688</v>
      </c>
      <c r="R14" s="1370"/>
      <c r="S14" s="1370"/>
      <c r="T14" s="130">
        <f>COUNTA(個人データ入力用!$J$58:$J$87)</f>
        <v>0</v>
      </c>
      <c r="AA14" s="133"/>
      <c r="AB14" s="133"/>
      <c r="AC14" s="133"/>
      <c r="AD14" s="133"/>
      <c r="AE14" s="133"/>
      <c r="AF14" s="133"/>
      <c r="AG14" s="133"/>
      <c r="AH14" s="133"/>
      <c r="AI14" s="133"/>
    </row>
    <row r="15" spans="1:35" ht="19.2" customHeight="1">
      <c r="A15" s="133"/>
      <c r="B15" s="133"/>
      <c r="C15" s="1382" t="s">
        <v>8835</v>
      </c>
      <c r="D15" s="1382"/>
      <c r="E15" s="1382"/>
      <c r="F15" s="136"/>
      <c r="G15" s="136"/>
      <c r="H15" s="136"/>
      <c r="I15" s="133"/>
      <c r="J15" s="133"/>
      <c r="K15" s="133"/>
      <c r="L15" s="133"/>
      <c r="M15" s="133"/>
      <c r="N15" s="133"/>
      <c r="O15" s="133"/>
      <c r="P15" s="1420"/>
      <c r="Q15" s="1370" t="s">
        <v>8689</v>
      </c>
      <c r="R15" s="1370"/>
      <c r="S15" s="1370"/>
      <c r="T15" s="130">
        <f>COUNTA(個人データ入力用!$P$58:$P$87)</f>
        <v>0</v>
      </c>
      <c r="AA15" s="133"/>
      <c r="AB15" s="133"/>
      <c r="AC15" s="133"/>
      <c r="AD15" s="133"/>
      <c r="AE15" s="133"/>
      <c r="AF15" s="133"/>
      <c r="AG15" s="133"/>
      <c r="AH15" s="133"/>
      <c r="AI15" s="133"/>
    </row>
    <row r="16" spans="1:35" ht="19.2" customHeight="1">
      <c r="A16" s="133"/>
      <c r="B16" s="133"/>
      <c r="C16" s="134"/>
      <c r="D16" s="136"/>
      <c r="E16" s="136"/>
      <c r="F16" s="136"/>
      <c r="G16" s="136"/>
      <c r="H16" s="136"/>
      <c r="I16" s="133"/>
      <c r="J16" s="133"/>
      <c r="K16" s="133"/>
      <c r="L16" s="133"/>
      <c r="M16" s="133"/>
      <c r="N16" s="133"/>
      <c r="O16" s="133"/>
      <c r="P16" s="1420"/>
      <c r="Q16" s="1370" t="s">
        <v>8690</v>
      </c>
      <c r="R16" s="1370"/>
      <c r="S16" s="1370"/>
      <c r="T16" s="130">
        <f>COUNTA(個人データ入力用!S58:S87)</f>
        <v>0</v>
      </c>
      <c r="AA16" s="133"/>
      <c r="AB16" s="133"/>
      <c r="AC16" s="133"/>
      <c r="AD16" s="133"/>
      <c r="AE16" s="133"/>
      <c r="AF16" s="133"/>
      <c r="AG16" s="133"/>
      <c r="AH16" s="133"/>
      <c r="AI16" s="133"/>
    </row>
    <row r="17" spans="1:35" ht="19.2" customHeight="1" thickBot="1">
      <c r="A17" s="133"/>
      <c r="B17" s="133"/>
      <c r="C17" s="134"/>
      <c r="D17" s="1057" t="s">
        <v>8841</v>
      </c>
      <c r="E17" s="1057"/>
      <c r="F17" s="138">
        <f>T9</f>
        <v>0</v>
      </c>
      <c r="G17" s="136" t="s">
        <v>8709</v>
      </c>
      <c r="H17" s="136"/>
      <c r="I17" s="133"/>
      <c r="J17" s="133"/>
      <c r="K17" s="133"/>
      <c r="L17" s="133"/>
      <c r="M17" s="133"/>
      <c r="N17" s="133"/>
      <c r="O17" s="133"/>
      <c r="P17" s="1421"/>
      <c r="Q17" s="1425" t="s">
        <v>8869</v>
      </c>
      <c r="R17" s="1426"/>
      <c r="S17" s="1427"/>
      <c r="T17" s="469">
        <f>COUNTA(個人データ入力用!V58:V87)</f>
        <v>0</v>
      </c>
      <c r="AA17" s="133"/>
      <c r="AB17" s="133"/>
      <c r="AC17" s="133"/>
      <c r="AD17" s="133"/>
      <c r="AE17" s="133"/>
      <c r="AF17" s="133"/>
      <c r="AG17" s="133"/>
      <c r="AH17" s="133"/>
      <c r="AI17" s="133"/>
    </row>
    <row r="18" spans="1:35" ht="19.2" customHeight="1">
      <c r="A18" s="133"/>
      <c r="B18" s="133"/>
      <c r="C18" s="134"/>
      <c r="D18" s="1413" t="s">
        <v>8842</v>
      </c>
      <c r="E18" s="1413"/>
      <c r="F18" s="138">
        <f>T14</f>
        <v>0</v>
      </c>
      <c r="G18" s="136" t="s">
        <v>8709</v>
      </c>
      <c r="H18" s="1415" t="s">
        <v>10193</v>
      </c>
      <c r="I18" s="1415"/>
      <c r="J18" s="951">
        <f>F17+F18</f>
        <v>0</v>
      </c>
      <c r="K18" s="144"/>
      <c r="L18" s="133"/>
      <c r="M18" s="133"/>
      <c r="N18" s="133"/>
      <c r="O18" s="133"/>
      <c r="P18" s="1422" t="s">
        <v>8692</v>
      </c>
      <c r="Q18" s="1423"/>
      <c r="R18" s="1423"/>
      <c r="S18" s="1424"/>
      <c r="T18" s="468">
        <f>SUM(T15:T17)</f>
        <v>0</v>
      </c>
      <c r="AA18" s="133"/>
      <c r="AB18" s="133"/>
      <c r="AC18" s="133"/>
      <c r="AD18" s="133"/>
      <c r="AE18" s="133"/>
      <c r="AF18" s="133"/>
      <c r="AG18" s="133"/>
      <c r="AH18" s="133"/>
      <c r="AI18" s="133"/>
    </row>
    <row r="19" spans="1:35" ht="19.2" customHeight="1">
      <c r="A19" s="133"/>
      <c r="B19" s="133"/>
      <c r="C19" s="134"/>
      <c r="D19" s="1382" t="s">
        <v>8834</v>
      </c>
      <c r="E19" s="1382"/>
      <c r="F19" s="350">
        <f>T46</f>
        <v>0</v>
      </c>
      <c r="G19" s="136" t="s">
        <v>8709</v>
      </c>
      <c r="H19" s="136"/>
      <c r="I19" s="133"/>
      <c r="J19" s="142"/>
      <c r="K19" s="144"/>
      <c r="L19" s="133"/>
      <c r="M19" s="133"/>
      <c r="N19" s="133"/>
      <c r="O19" s="133"/>
      <c r="P19" s="1371" t="s">
        <v>8693</v>
      </c>
      <c r="Q19" s="1372"/>
      <c r="R19" s="1372"/>
      <c r="S19" s="1373"/>
      <c r="T19" s="131">
        <f>T9+T14</f>
        <v>0</v>
      </c>
      <c r="AA19" s="133"/>
      <c r="AB19" s="133"/>
      <c r="AC19" s="133"/>
      <c r="AD19" s="133"/>
      <c r="AE19" s="133"/>
      <c r="AF19" s="133"/>
      <c r="AG19" s="133"/>
      <c r="AH19" s="133"/>
      <c r="AI19" s="133"/>
    </row>
    <row r="20" spans="1:35" ht="19.2" customHeight="1" thickBot="1">
      <c r="A20" s="133"/>
      <c r="B20" s="133"/>
      <c r="C20" s="134"/>
      <c r="D20" s="412" t="s">
        <v>8826</v>
      </c>
      <c r="E20" s="421">
        <f>T40</f>
        <v>0</v>
      </c>
      <c r="F20" s="424" t="s">
        <v>8825</v>
      </c>
      <c r="G20" s="423">
        <f>T35</f>
        <v>0</v>
      </c>
      <c r="H20" s="424" t="s">
        <v>8832</v>
      </c>
      <c r="I20" s="133"/>
      <c r="J20" s="143"/>
      <c r="K20" s="133"/>
      <c r="L20" s="133"/>
      <c r="M20" s="133"/>
      <c r="N20" s="133"/>
      <c r="O20" s="133"/>
      <c r="P20" s="1367" t="s">
        <v>8694</v>
      </c>
      <c r="Q20" s="1368"/>
      <c r="R20" s="1368"/>
      <c r="S20" s="1369"/>
      <c r="T20" s="154">
        <f>T13+T18</f>
        <v>0</v>
      </c>
      <c r="AA20" s="133"/>
      <c r="AB20" s="133"/>
      <c r="AC20" s="133"/>
      <c r="AD20" s="133"/>
      <c r="AE20" s="133"/>
      <c r="AF20" s="133"/>
      <c r="AG20" s="133"/>
      <c r="AH20" s="133"/>
      <c r="AI20" s="133"/>
    </row>
    <row r="21" spans="1:35" ht="19.2" customHeight="1">
      <c r="A21" s="133"/>
      <c r="B21" s="133"/>
      <c r="C21" s="134"/>
      <c r="D21" s="138"/>
      <c r="E21" s="135"/>
      <c r="F21" s="135"/>
      <c r="G21" s="133"/>
      <c r="H21" s="136"/>
      <c r="I21" s="133"/>
      <c r="J21" s="133"/>
      <c r="K21" s="133"/>
      <c r="L21" s="133"/>
      <c r="M21" s="133"/>
      <c r="N21" s="133"/>
      <c r="O21" s="133"/>
      <c r="P21" s="127"/>
      <c r="Q21" s="127"/>
      <c r="R21" s="127"/>
      <c r="S21" s="127"/>
      <c r="T21" s="128"/>
      <c r="U21" s="37"/>
      <c r="AA21" s="133"/>
      <c r="AB21" s="133"/>
      <c r="AC21" s="133"/>
      <c r="AD21" s="133"/>
      <c r="AE21" s="133"/>
      <c r="AF21" s="133"/>
      <c r="AG21" s="133"/>
      <c r="AH21" s="133"/>
      <c r="AI21" s="133"/>
    </row>
    <row r="22" spans="1:35" ht="19.2" customHeight="1" thickBot="1">
      <c r="A22" s="133"/>
      <c r="B22" s="133"/>
      <c r="C22" s="134"/>
      <c r="D22" s="1414" t="s">
        <v>8830</v>
      </c>
      <c r="E22" s="1414"/>
      <c r="F22" s="414">
        <f>SUM(F17:F19)</f>
        <v>0</v>
      </c>
      <c r="G22" s="415" t="s">
        <v>8709</v>
      </c>
      <c r="H22" s="136"/>
      <c r="I22" s="133"/>
      <c r="J22" s="133"/>
      <c r="K22" s="133"/>
      <c r="L22" s="133"/>
      <c r="M22" s="133"/>
      <c r="N22" s="133"/>
      <c r="O22" s="133"/>
      <c r="P22" s="127"/>
      <c r="Q22" s="127"/>
      <c r="R22" s="127"/>
      <c r="S22" s="127"/>
      <c r="T22" s="128"/>
      <c r="AA22" s="133"/>
      <c r="AB22" s="133"/>
      <c r="AC22" s="133"/>
      <c r="AD22" s="133"/>
      <c r="AE22" s="133"/>
      <c r="AF22" s="133"/>
      <c r="AG22" s="133"/>
      <c r="AH22" s="133"/>
      <c r="AI22" s="133"/>
    </row>
    <row r="23" spans="1:35" ht="19.2" customHeight="1" thickBot="1">
      <c r="A23" s="133"/>
      <c r="B23" s="133"/>
      <c r="C23" s="134"/>
      <c r="E23" s="135"/>
      <c r="F23" s="135"/>
      <c r="G23" s="133"/>
      <c r="H23" s="135"/>
      <c r="I23" s="133"/>
      <c r="J23" s="133"/>
      <c r="K23" s="133"/>
      <c r="L23" s="133"/>
      <c r="M23" s="133"/>
      <c r="N23" s="133"/>
      <c r="O23" s="133"/>
      <c r="P23" s="1360" t="s">
        <v>8699</v>
      </c>
      <c r="Q23" s="1361"/>
      <c r="R23" s="1361"/>
      <c r="S23" s="1362"/>
      <c r="T23" s="153" t="s">
        <v>8695</v>
      </c>
      <c r="AA23" s="133"/>
      <c r="AB23" s="133"/>
      <c r="AC23" s="133"/>
      <c r="AD23" s="133"/>
      <c r="AE23" s="133"/>
      <c r="AF23" s="133"/>
      <c r="AG23" s="133"/>
      <c r="AH23" s="133"/>
      <c r="AI23" s="133"/>
    </row>
    <row r="24" spans="1:35" ht="19.2" customHeight="1">
      <c r="A24" s="133"/>
      <c r="B24" s="133"/>
      <c r="C24" s="1412" t="s">
        <v>8836</v>
      </c>
      <c r="D24" s="1412"/>
      <c r="E24" s="1412"/>
      <c r="F24" s="135"/>
      <c r="G24" s="133"/>
      <c r="H24" s="135"/>
      <c r="I24" s="133"/>
      <c r="J24" s="133"/>
      <c r="K24" s="133"/>
      <c r="L24" s="133"/>
      <c r="M24" s="133"/>
      <c r="N24" s="133"/>
      <c r="O24" s="133"/>
      <c r="P24" s="1378" t="s">
        <v>8632</v>
      </c>
      <c r="Q24" s="1363" t="s">
        <v>8696</v>
      </c>
      <c r="R24" s="1364"/>
      <c r="S24" s="1364"/>
      <c r="T24" s="148">
        <f>'女子リレ-入力'!I6</f>
        <v>0</v>
      </c>
      <c r="AA24" s="133"/>
      <c r="AB24" s="133"/>
      <c r="AC24" s="133"/>
      <c r="AD24" s="133"/>
      <c r="AE24" s="133"/>
      <c r="AF24" s="133"/>
      <c r="AG24" s="133"/>
      <c r="AH24" s="133"/>
      <c r="AI24" s="133"/>
    </row>
    <row r="25" spans="1:35" ht="19.2" customHeight="1">
      <c r="A25" s="133"/>
      <c r="B25" s="133"/>
      <c r="C25" s="134"/>
      <c r="D25" s="133"/>
      <c r="E25" s="135"/>
      <c r="F25" s="135"/>
      <c r="G25" s="133"/>
      <c r="H25" s="135"/>
      <c r="I25" s="133"/>
      <c r="J25" s="133"/>
      <c r="K25" s="133"/>
      <c r="L25" s="133"/>
      <c r="M25" s="133"/>
      <c r="N25" s="133"/>
      <c r="O25" s="133"/>
      <c r="P25" s="1379"/>
      <c r="Q25" s="1345" t="s">
        <v>8697</v>
      </c>
      <c r="R25" s="1346"/>
      <c r="S25" s="1346"/>
      <c r="T25" s="149">
        <f>'女子リレ-入力'!U6</f>
        <v>0</v>
      </c>
      <c r="AA25" s="133"/>
      <c r="AB25" s="133"/>
      <c r="AC25" s="133"/>
      <c r="AD25" s="133"/>
      <c r="AE25" s="133"/>
      <c r="AF25" s="133"/>
      <c r="AG25" s="133"/>
      <c r="AH25" s="133"/>
      <c r="AI25" s="133"/>
    </row>
    <row r="26" spans="1:35" ht="19.2" customHeight="1" thickBot="1">
      <c r="A26" s="133"/>
      <c r="B26" s="133"/>
      <c r="C26" s="134"/>
      <c r="D26" s="1382" t="s">
        <v>8837</v>
      </c>
      <c r="E26" s="1382"/>
      <c r="F26" s="197">
        <f>T13</f>
        <v>0</v>
      </c>
      <c r="G26" s="136" t="s">
        <v>8702</v>
      </c>
      <c r="H26" s="135"/>
      <c r="I26" s="133"/>
      <c r="J26" s="133"/>
      <c r="K26" s="133"/>
      <c r="L26" s="133"/>
      <c r="M26" s="133"/>
      <c r="N26" s="133"/>
      <c r="O26" s="133"/>
      <c r="P26" s="1380"/>
      <c r="Q26" s="1365" t="s">
        <v>8708</v>
      </c>
      <c r="R26" s="1366"/>
      <c r="S26" s="1366"/>
      <c r="T26" s="150">
        <f>SUM(T24:T25)</f>
        <v>0</v>
      </c>
      <c r="AA26" s="133"/>
      <c r="AB26" s="133"/>
      <c r="AC26" s="133"/>
      <c r="AD26" s="133"/>
      <c r="AE26" s="133"/>
      <c r="AF26" s="133"/>
      <c r="AG26" s="133"/>
      <c r="AH26" s="133"/>
      <c r="AI26" s="133"/>
    </row>
    <row r="27" spans="1:35" ht="19.2" customHeight="1">
      <c r="A27" s="133"/>
      <c r="B27" s="133"/>
      <c r="C27" s="134"/>
      <c r="D27" s="1412" t="s">
        <v>8838</v>
      </c>
      <c r="E27" s="1412"/>
      <c r="F27" s="197">
        <f>T18</f>
        <v>0</v>
      </c>
      <c r="G27" s="136" t="s">
        <v>8702</v>
      </c>
      <c r="H27" s="135"/>
      <c r="I27" s="133"/>
      <c r="J27" s="133"/>
      <c r="K27" s="133"/>
      <c r="L27" s="133"/>
      <c r="M27" s="133"/>
      <c r="N27" s="133"/>
      <c r="O27" s="133"/>
      <c r="P27" s="1354" t="s">
        <v>8691</v>
      </c>
      <c r="Q27" s="1363" t="s">
        <v>8696</v>
      </c>
      <c r="R27" s="1364"/>
      <c r="S27" s="1364"/>
      <c r="T27" s="149">
        <f>'男子リレ-入力'!I6</f>
        <v>0</v>
      </c>
      <c r="AA27" s="133"/>
      <c r="AB27" s="133"/>
      <c r="AC27" s="133"/>
      <c r="AD27" s="133"/>
      <c r="AE27" s="133"/>
      <c r="AF27" s="133"/>
      <c r="AG27" s="133"/>
      <c r="AH27" s="133"/>
      <c r="AI27" s="133"/>
    </row>
    <row r="28" spans="1:35" ht="19.2" customHeight="1">
      <c r="A28" s="133"/>
      <c r="B28" s="133"/>
      <c r="C28" s="134"/>
      <c r="D28" s="140"/>
      <c r="E28" s="139"/>
      <c r="F28" s="197"/>
      <c r="G28" s="141"/>
      <c r="H28" s="135"/>
      <c r="I28" s="133"/>
      <c r="J28" s="133"/>
      <c r="K28" s="133"/>
      <c r="L28" s="133"/>
      <c r="M28" s="133"/>
      <c r="N28" s="133"/>
      <c r="O28" s="133"/>
      <c r="P28" s="1355"/>
      <c r="Q28" s="1345" t="s">
        <v>8697</v>
      </c>
      <c r="R28" s="1346"/>
      <c r="S28" s="1346"/>
      <c r="T28" s="149">
        <f>'男子リレ-入力'!U6</f>
        <v>0</v>
      </c>
      <c r="AA28" s="133"/>
      <c r="AB28" s="133"/>
      <c r="AC28" s="133"/>
      <c r="AD28" s="133"/>
      <c r="AE28" s="133"/>
      <c r="AF28" s="133"/>
      <c r="AG28" s="133"/>
      <c r="AH28" s="133"/>
      <c r="AI28" s="133"/>
    </row>
    <row r="29" spans="1:35" ht="19.2" customHeight="1" thickBot="1">
      <c r="A29" s="133"/>
      <c r="B29" s="133"/>
      <c r="C29" s="134"/>
      <c r="D29" s="1382" t="s">
        <v>8834</v>
      </c>
      <c r="E29" s="1382"/>
      <c r="F29" s="419">
        <f>T45</f>
        <v>20</v>
      </c>
      <c r="G29" s="420" t="s">
        <v>8702</v>
      </c>
      <c r="H29" s="348"/>
      <c r="I29" s="133"/>
      <c r="J29" s="133"/>
      <c r="K29" s="133"/>
      <c r="L29" s="133"/>
      <c r="M29" s="133"/>
      <c r="N29" s="133"/>
      <c r="O29" s="133"/>
      <c r="P29" s="1356"/>
      <c r="Q29" s="1365" t="s">
        <v>8708</v>
      </c>
      <c r="R29" s="1366"/>
      <c r="S29" s="1366"/>
      <c r="T29" s="151">
        <f>SUM(T27:T28)</f>
        <v>0</v>
      </c>
      <c r="AA29" s="133"/>
      <c r="AB29" s="133"/>
      <c r="AC29" s="133"/>
      <c r="AD29" s="133"/>
      <c r="AE29" s="133"/>
      <c r="AF29" s="133"/>
      <c r="AG29" s="133"/>
      <c r="AH29" s="133"/>
      <c r="AI29" s="133"/>
    </row>
    <row r="30" spans="1:35" ht="19.2" customHeight="1" thickBot="1">
      <c r="A30" s="133"/>
      <c r="B30" s="133"/>
      <c r="C30" s="134"/>
      <c r="D30" s="136"/>
      <c r="E30" s="412" t="s">
        <v>8826</v>
      </c>
      <c r="F30" s="421">
        <f>T44</f>
        <v>20</v>
      </c>
      <c r="G30" s="422" t="s">
        <v>8825</v>
      </c>
      <c r="H30" s="423">
        <f>T39</f>
        <v>0</v>
      </c>
      <c r="I30" s="413" t="s">
        <v>8831</v>
      </c>
      <c r="J30" s="133"/>
      <c r="K30" s="133"/>
      <c r="L30" s="133"/>
      <c r="M30" s="133"/>
      <c r="N30" s="133"/>
      <c r="O30" s="133"/>
      <c r="P30" s="1428" t="s">
        <v>8698</v>
      </c>
      <c r="Q30" s="1429"/>
      <c r="R30" s="1429"/>
      <c r="S30" s="1430"/>
      <c r="T30" s="152">
        <f>T26+T29</f>
        <v>0</v>
      </c>
      <c r="AA30" s="133"/>
      <c r="AB30" s="133"/>
      <c r="AC30" s="133"/>
      <c r="AD30" s="133"/>
      <c r="AE30" s="133"/>
      <c r="AF30" s="133"/>
      <c r="AG30" s="133"/>
      <c r="AH30" s="133"/>
      <c r="AI30" s="133"/>
    </row>
    <row r="31" spans="1:35" ht="19.2" customHeight="1">
      <c r="A31" s="133"/>
      <c r="B31" s="133"/>
      <c r="C31" s="134"/>
      <c r="D31" s="136"/>
      <c r="E31" s="412"/>
      <c r="F31" s="349"/>
      <c r="G31" s="280"/>
      <c r="H31" s="348"/>
      <c r="I31" s="413"/>
      <c r="J31" s="133"/>
      <c r="K31" s="133"/>
      <c r="L31" s="133"/>
      <c r="M31" s="133"/>
      <c r="N31" s="133"/>
      <c r="O31" s="133"/>
      <c r="AA31" s="133"/>
      <c r="AB31" s="133"/>
      <c r="AC31" s="133"/>
      <c r="AD31" s="133"/>
      <c r="AE31" s="133"/>
      <c r="AF31" s="133"/>
      <c r="AG31" s="133"/>
      <c r="AH31" s="133"/>
      <c r="AI31" s="133"/>
    </row>
    <row r="32" spans="1:35" ht="19.2" customHeight="1">
      <c r="A32" s="133"/>
      <c r="B32" s="133"/>
      <c r="C32" s="134"/>
      <c r="D32" s="1411" t="s">
        <v>8839</v>
      </c>
      <c r="E32" s="1411"/>
      <c r="F32" s="416">
        <f>R51</f>
        <v>20</v>
      </c>
      <c r="G32" s="415" t="s">
        <v>8702</v>
      </c>
      <c r="H32" s="1410"/>
      <c r="I32" s="1410"/>
      <c r="J32" s="133"/>
      <c r="K32" s="133"/>
      <c r="L32" s="133"/>
      <c r="M32" s="133"/>
      <c r="N32" s="133"/>
      <c r="O32" s="133"/>
      <c r="AA32" s="133"/>
      <c r="AB32" s="133"/>
      <c r="AC32" s="133"/>
      <c r="AD32" s="133"/>
      <c r="AE32" s="133"/>
      <c r="AF32" s="133"/>
      <c r="AG32" s="133"/>
      <c r="AH32" s="133"/>
      <c r="AI32" s="133"/>
    </row>
    <row r="33" spans="1:35" ht="12" customHeight="1">
      <c r="A33" s="133"/>
      <c r="B33" s="133"/>
      <c r="C33" s="134"/>
      <c r="D33" s="133"/>
      <c r="E33" s="135"/>
      <c r="F33" s="135"/>
      <c r="G33" s="133"/>
      <c r="H33" s="135"/>
      <c r="I33" s="133"/>
      <c r="J33" s="133"/>
      <c r="K33" s="133"/>
      <c r="L33" s="133"/>
      <c r="M33" s="133"/>
      <c r="N33" s="133"/>
      <c r="O33" s="133"/>
      <c r="P33" s="1431" t="s">
        <v>8726</v>
      </c>
      <c r="Q33" s="1431"/>
      <c r="R33" s="1431"/>
      <c r="S33" s="1431"/>
      <c r="T33" s="1431"/>
      <c r="AA33" s="133"/>
      <c r="AB33" s="133"/>
      <c r="AC33" s="133"/>
      <c r="AD33" s="133"/>
      <c r="AE33" s="133"/>
      <c r="AF33" s="133"/>
      <c r="AG33" s="133"/>
      <c r="AH33" s="133"/>
      <c r="AI33" s="133"/>
    </row>
    <row r="34" spans="1:35" ht="19.2" customHeight="1" thickBot="1">
      <c r="A34" s="133"/>
      <c r="B34" s="133"/>
      <c r="C34" s="1382" t="s">
        <v>8840</v>
      </c>
      <c r="D34" s="1382"/>
      <c r="E34" s="1382"/>
      <c r="F34" s="1382"/>
      <c r="G34" s="1382"/>
      <c r="H34" s="135"/>
      <c r="I34" s="133"/>
      <c r="J34" s="133"/>
      <c r="K34" s="133"/>
      <c r="L34" s="133"/>
      <c r="M34" s="133"/>
      <c r="N34" s="133"/>
      <c r="O34" s="133"/>
      <c r="AA34" s="133"/>
      <c r="AB34" s="133"/>
      <c r="AC34" s="133"/>
      <c r="AD34" s="133"/>
      <c r="AE34" s="133"/>
      <c r="AF34" s="133"/>
      <c r="AG34" s="133"/>
      <c r="AH34" s="133"/>
      <c r="AI34" s="133"/>
    </row>
    <row r="35" spans="1:35" ht="19.2" customHeight="1">
      <c r="A35" s="133"/>
      <c r="B35" s="133"/>
      <c r="C35" s="134"/>
      <c r="D35" s="133"/>
      <c r="E35" s="135"/>
      <c r="F35" s="135"/>
      <c r="G35" s="133"/>
      <c r="H35" s="1387" t="s">
        <v>9119</v>
      </c>
      <c r="I35" s="1387"/>
      <c r="J35" s="467" t="s">
        <v>9120</v>
      </c>
      <c r="K35" s="133"/>
      <c r="L35" s="133"/>
      <c r="M35" s="133"/>
      <c r="N35" s="133"/>
      <c r="O35" s="133"/>
      <c r="P35" s="462" t="s">
        <v>8687</v>
      </c>
      <c r="Q35" s="1348" t="s">
        <v>8688</v>
      </c>
      <c r="R35" s="1348"/>
      <c r="S35" s="1348"/>
      <c r="T35" s="129">
        <f>COUNTA(直接データ入力!H17:H41)</f>
        <v>0</v>
      </c>
      <c r="AA35" s="133"/>
      <c r="AB35" s="133"/>
      <c r="AC35" s="133"/>
      <c r="AD35" s="133"/>
      <c r="AE35" s="133"/>
      <c r="AF35" s="133"/>
      <c r="AG35" s="133"/>
      <c r="AH35" s="133"/>
      <c r="AI35" s="133"/>
    </row>
    <row r="36" spans="1:35" ht="19.2" customHeight="1">
      <c r="A36" s="133"/>
      <c r="B36" s="133"/>
      <c r="C36" s="134"/>
      <c r="D36" s="138" t="s">
        <v>9122</v>
      </c>
      <c r="E36" s="139"/>
      <c r="F36" s="419">
        <f>T26</f>
        <v>0</v>
      </c>
      <c r="G36" s="136" t="s">
        <v>8702</v>
      </c>
      <c r="H36" s="1388">
        <f>T24</f>
        <v>0</v>
      </c>
      <c r="I36" s="1388"/>
      <c r="J36" s="421">
        <f>T25</f>
        <v>0</v>
      </c>
      <c r="K36" s="133"/>
      <c r="L36" s="133"/>
      <c r="M36" s="133"/>
      <c r="N36" s="133"/>
      <c r="O36" s="133"/>
      <c r="P36" s="463"/>
      <c r="Q36" s="1370" t="s">
        <v>8689</v>
      </c>
      <c r="R36" s="1370"/>
      <c r="S36" s="1370"/>
      <c r="T36" s="130">
        <f>COUNTA(直接データ入力!N17:N41)</f>
        <v>0</v>
      </c>
      <c r="AA36" s="133"/>
      <c r="AB36" s="133"/>
      <c r="AC36" s="133"/>
      <c r="AD36" s="133"/>
      <c r="AE36" s="133"/>
      <c r="AF36" s="133"/>
      <c r="AG36" s="133"/>
      <c r="AH36" s="133"/>
      <c r="AI36" s="133"/>
    </row>
    <row r="37" spans="1:35" ht="19.2" customHeight="1">
      <c r="A37" s="133"/>
      <c r="B37" s="133"/>
      <c r="C37" s="134"/>
      <c r="D37" s="140" t="s">
        <v>9121</v>
      </c>
      <c r="E37" s="139"/>
      <c r="F37" s="600">
        <f>T29</f>
        <v>0</v>
      </c>
      <c r="G37" s="136" t="s">
        <v>8702</v>
      </c>
      <c r="H37" s="1389">
        <f>T27</f>
        <v>0</v>
      </c>
      <c r="I37" s="1389"/>
      <c r="J37" s="601">
        <f>T28</f>
        <v>0</v>
      </c>
      <c r="K37" s="133"/>
      <c r="L37" s="133"/>
      <c r="M37" s="133"/>
      <c r="N37" s="135"/>
      <c r="O37" s="133"/>
      <c r="P37" s="463"/>
      <c r="Q37" s="1370" t="s">
        <v>8690</v>
      </c>
      <c r="R37" s="1370"/>
      <c r="S37" s="1370"/>
      <c r="T37" s="130">
        <f>COUNTA(直接データ入力!Q17:Q41)</f>
        <v>0</v>
      </c>
      <c r="AA37" s="133"/>
      <c r="AB37" s="133"/>
      <c r="AC37" s="133"/>
      <c r="AD37" s="133"/>
      <c r="AE37" s="133"/>
      <c r="AF37" s="133"/>
      <c r="AG37" s="133"/>
      <c r="AH37" s="133"/>
      <c r="AI37" s="133"/>
    </row>
    <row r="38" spans="1:35" ht="12.6" customHeight="1">
      <c r="A38" s="133"/>
      <c r="B38" s="133"/>
      <c r="C38" s="134"/>
      <c r="D38" s="140"/>
      <c r="E38" s="139"/>
      <c r="F38" s="197"/>
      <c r="G38" s="136"/>
      <c r="H38" s="135"/>
      <c r="I38" s="133"/>
      <c r="J38" s="133"/>
      <c r="K38" s="133"/>
      <c r="L38" s="133"/>
      <c r="M38" s="133"/>
      <c r="N38" s="135"/>
      <c r="O38" s="133"/>
      <c r="P38" s="463"/>
      <c r="Q38" s="1370" t="s">
        <v>8869</v>
      </c>
      <c r="R38" s="1370"/>
      <c r="S38" s="1370"/>
      <c r="T38" s="130">
        <f>COUNTA(直接データ入力!T17:T41)</f>
        <v>0</v>
      </c>
      <c r="AA38" s="133"/>
      <c r="AB38" s="133"/>
      <c r="AC38" s="133"/>
      <c r="AD38" s="133"/>
      <c r="AE38" s="133"/>
      <c r="AF38" s="133"/>
      <c r="AG38" s="133"/>
      <c r="AH38" s="133"/>
      <c r="AI38" s="133"/>
    </row>
    <row r="39" spans="1:35" s="430" customFormat="1" ht="19.2" customHeight="1" thickBot="1">
      <c r="A39" s="425"/>
      <c r="B39" s="425"/>
      <c r="C39" s="426"/>
      <c r="D39" s="1386" t="s">
        <v>8843</v>
      </c>
      <c r="E39" s="1386"/>
      <c r="F39" s="602">
        <f>T30</f>
        <v>0</v>
      </c>
      <c r="G39" s="603" t="s">
        <v>8702</v>
      </c>
      <c r="H39" s="427"/>
      <c r="I39" s="425"/>
      <c r="J39" s="428"/>
      <c r="K39" s="425"/>
      <c r="L39" s="425"/>
      <c r="M39" s="425"/>
      <c r="N39" s="425"/>
      <c r="O39" s="425"/>
      <c r="P39" s="463"/>
      <c r="Q39" s="1347" t="s">
        <v>8692</v>
      </c>
      <c r="R39" s="1347"/>
      <c r="S39" s="1347"/>
      <c r="T39" s="130">
        <f>SUM(T36:T38)</f>
        <v>0</v>
      </c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</row>
    <row r="40" spans="1:35" ht="13.8" customHeight="1">
      <c r="A40" s="133"/>
      <c r="B40" s="133"/>
      <c r="C40" s="134"/>
      <c r="D40" s="133"/>
      <c r="E40" s="135"/>
      <c r="F40" s="135"/>
      <c r="G40" s="133"/>
      <c r="H40" s="135"/>
      <c r="I40" s="133"/>
      <c r="J40" s="137"/>
      <c r="K40" s="133"/>
      <c r="L40" s="133"/>
      <c r="M40" s="133"/>
      <c r="N40" s="133"/>
      <c r="O40" s="133"/>
      <c r="P40" s="464" t="s">
        <v>8691</v>
      </c>
      <c r="Q40" s="1348" t="s">
        <v>8688</v>
      </c>
      <c r="R40" s="1348"/>
      <c r="S40" s="1348"/>
      <c r="T40" s="130">
        <f>COUNTA(直接データ入力!H44:H68)</f>
        <v>0</v>
      </c>
      <c r="AA40" s="133"/>
      <c r="AB40" s="133"/>
      <c r="AC40" s="133"/>
      <c r="AD40" s="133"/>
      <c r="AE40" s="133"/>
      <c r="AF40" s="133"/>
      <c r="AG40" s="133"/>
      <c r="AH40" s="133"/>
      <c r="AI40" s="133"/>
    </row>
    <row r="41" spans="1:35" ht="19.2" customHeight="1">
      <c r="A41" s="133"/>
      <c r="B41" s="133"/>
      <c r="C41" s="1383" t="s">
        <v>10201</v>
      </c>
      <c r="D41" s="1383"/>
      <c r="E41" s="1383"/>
      <c r="F41" s="1383"/>
      <c r="G41" s="1383"/>
      <c r="H41" s="1383"/>
      <c r="I41" s="1383"/>
      <c r="J41" s="1383"/>
      <c r="L41" s="133"/>
      <c r="M41" s="133"/>
      <c r="N41" s="133"/>
      <c r="O41" s="133"/>
      <c r="P41" s="465"/>
      <c r="Q41" s="1349" t="s">
        <v>8689</v>
      </c>
      <c r="R41" s="1350"/>
      <c r="S41" s="1351"/>
      <c r="T41" s="130">
        <f>COUNTA(直接データ入力!N44:N68)</f>
        <v>0</v>
      </c>
      <c r="AA41" s="133"/>
      <c r="AB41" s="133"/>
      <c r="AC41" s="133"/>
      <c r="AD41" s="133"/>
      <c r="AE41" s="133"/>
      <c r="AF41" s="133"/>
      <c r="AG41" s="133"/>
      <c r="AH41" s="133"/>
      <c r="AI41" s="133"/>
    </row>
    <row r="42" spans="1:35" ht="19.2" customHeight="1">
      <c r="A42" s="133"/>
      <c r="B42" s="133"/>
      <c r="C42" s="134"/>
      <c r="D42" s="137"/>
      <c r="E42" s="137"/>
      <c r="F42" s="137"/>
      <c r="G42" s="137"/>
      <c r="H42" s="137"/>
      <c r="I42" s="137"/>
      <c r="J42" s="133"/>
      <c r="K42" s="133"/>
      <c r="L42" s="133"/>
      <c r="M42" s="133"/>
      <c r="N42" s="133"/>
      <c r="O42" s="133"/>
      <c r="P42" s="465"/>
      <c r="Q42" s="1352" t="s">
        <v>8690</v>
      </c>
      <c r="R42" s="1352"/>
      <c r="S42" s="1352"/>
      <c r="T42" s="429">
        <f>COUNTA(直接データ入力!Q44:Q68)</f>
        <v>0</v>
      </c>
      <c r="AA42" s="133"/>
      <c r="AB42" s="133"/>
      <c r="AC42" s="133"/>
      <c r="AD42" s="133"/>
      <c r="AE42" s="133"/>
      <c r="AF42" s="133"/>
      <c r="AG42" s="133"/>
      <c r="AH42" s="133"/>
      <c r="AI42" s="133"/>
    </row>
    <row r="43" spans="1:35" ht="19.2" customHeight="1">
      <c r="A43" s="133"/>
      <c r="B43" s="133"/>
      <c r="C43" s="134"/>
      <c r="D43" s="431" t="s">
        <v>8870</v>
      </c>
      <c r="E43" s="139">
        <f>J18</f>
        <v>0</v>
      </c>
      <c r="F43" s="417" t="s">
        <v>10192</v>
      </c>
      <c r="G43" s="139" t="s">
        <v>8703</v>
      </c>
      <c r="H43" s="512">
        <v>800</v>
      </c>
      <c r="I43" s="139" t="s">
        <v>8705</v>
      </c>
      <c r="J43" s="432">
        <f>E43*H43</f>
        <v>0</v>
      </c>
      <c r="K43" s="413" t="s">
        <v>8704</v>
      </c>
      <c r="L43" s="133"/>
      <c r="M43" s="135"/>
      <c r="N43" s="133"/>
      <c r="O43" s="133"/>
      <c r="P43" s="465"/>
      <c r="Q43" s="1352" t="s">
        <v>8869</v>
      </c>
      <c r="R43" s="1352"/>
      <c r="S43" s="1352"/>
      <c r="T43" s="429">
        <f>COUNTA(直接データ入力!T44:T68)</f>
        <v>20</v>
      </c>
      <c r="AA43" s="133"/>
      <c r="AB43" s="133"/>
      <c r="AC43" s="133"/>
      <c r="AD43" s="133"/>
      <c r="AE43" s="133"/>
      <c r="AF43" s="133"/>
      <c r="AG43" s="133"/>
      <c r="AH43" s="133"/>
      <c r="AI43" s="133"/>
    </row>
    <row r="44" spans="1:35" ht="19.2" customHeight="1" thickBot="1">
      <c r="A44" s="133"/>
      <c r="B44" s="133"/>
      <c r="C44" s="134"/>
      <c r="D44" s="431" t="s">
        <v>8845</v>
      </c>
      <c r="E44" s="139">
        <f>T30</f>
        <v>0</v>
      </c>
      <c r="F44" s="433" t="s">
        <v>8706</v>
      </c>
      <c r="G44" s="139" t="s">
        <v>8703</v>
      </c>
      <c r="H44" s="1001" t="s">
        <v>10202</v>
      </c>
      <c r="I44" s="139" t="s">
        <v>8705</v>
      </c>
      <c r="J44" s="432">
        <v>0</v>
      </c>
      <c r="K44" s="413" t="s">
        <v>8704</v>
      </c>
      <c r="L44" s="133"/>
      <c r="M44" s="133"/>
      <c r="N44" s="133"/>
      <c r="O44" s="133"/>
      <c r="P44" s="466"/>
      <c r="Q44" s="1353" t="s">
        <v>8692</v>
      </c>
      <c r="R44" s="1353"/>
      <c r="S44" s="1353"/>
      <c r="T44" s="196">
        <f>SUM(T41:T43)</f>
        <v>20</v>
      </c>
      <c r="AA44" s="133"/>
      <c r="AB44" s="133"/>
      <c r="AC44" s="133"/>
      <c r="AD44" s="133"/>
      <c r="AE44" s="133"/>
      <c r="AF44" s="133"/>
      <c r="AG44" s="133"/>
      <c r="AH44" s="133"/>
      <c r="AI44" s="133"/>
    </row>
    <row r="45" spans="1:35" ht="19.2" customHeight="1" thickBot="1">
      <c r="A45" s="133"/>
      <c r="B45" s="133"/>
      <c r="C45" s="134"/>
      <c r="D45" s="454" t="s">
        <v>8844</v>
      </c>
      <c r="E45" s="434">
        <f>F19</f>
        <v>0</v>
      </c>
      <c r="F45" s="972" t="s">
        <v>10192</v>
      </c>
      <c r="G45" s="139" t="s">
        <v>8728</v>
      </c>
      <c r="H45" s="512">
        <v>800</v>
      </c>
      <c r="I45" s="139" t="s">
        <v>8729</v>
      </c>
      <c r="J45" s="432">
        <f>E45*H45</f>
        <v>0</v>
      </c>
      <c r="K45" s="413" t="s">
        <v>8704</v>
      </c>
      <c r="L45" s="133"/>
      <c r="M45" s="133"/>
      <c r="N45" s="133"/>
      <c r="O45" s="133"/>
      <c r="P45" s="1342" t="s">
        <v>8727</v>
      </c>
      <c r="Q45" s="1343"/>
      <c r="R45" s="1343"/>
      <c r="S45" s="1344"/>
      <c r="T45" s="152">
        <f>SUM(T39,T44)</f>
        <v>20</v>
      </c>
      <c r="AA45" s="133"/>
      <c r="AB45" s="133"/>
      <c r="AC45" s="133"/>
      <c r="AD45" s="133"/>
      <c r="AE45" s="133"/>
      <c r="AF45" s="133"/>
      <c r="AG45" s="133"/>
      <c r="AH45" s="133"/>
      <c r="AI45" s="133"/>
    </row>
    <row r="46" spans="1:35" ht="19.2" customHeight="1" thickBot="1">
      <c r="A46" s="133"/>
      <c r="B46" s="133"/>
      <c r="C46" s="134"/>
      <c r="D46" s="345"/>
      <c r="E46" s="346"/>
      <c r="F46" s="347"/>
      <c r="G46" s="142"/>
      <c r="H46" s="143"/>
      <c r="I46" s="142"/>
      <c r="J46" s="145"/>
      <c r="K46" s="133"/>
      <c r="L46" s="133"/>
      <c r="M46" s="133"/>
      <c r="N46" s="133"/>
      <c r="O46" s="133"/>
      <c r="P46" s="133"/>
      <c r="Q46" s="133"/>
      <c r="R46" s="1417" t="s">
        <v>8730</v>
      </c>
      <c r="S46" s="1418"/>
      <c r="T46" s="409">
        <f>SUM(T35,T40)</f>
        <v>0</v>
      </c>
      <c r="AA46" s="133"/>
      <c r="AB46" s="133"/>
      <c r="AC46" s="133"/>
      <c r="AD46" s="133"/>
      <c r="AE46" s="133"/>
      <c r="AF46" s="133"/>
      <c r="AG46" s="133"/>
      <c r="AH46" s="133"/>
      <c r="AI46" s="133"/>
    </row>
    <row r="47" spans="1:35" ht="25.8" customHeight="1" thickBot="1">
      <c r="A47" s="133"/>
      <c r="B47" s="133"/>
      <c r="C47" s="134"/>
      <c r="D47" s="380"/>
      <c r="E47" s="380"/>
      <c r="F47" s="380"/>
      <c r="G47" s="1384" t="s">
        <v>8707</v>
      </c>
      <c r="H47" s="1385"/>
      <c r="I47" s="1381">
        <f>SUM(J43:J45)</f>
        <v>0</v>
      </c>
      <c r="J47" s="1381"/>
      <c r="K47" s="418" t="s">
        <v>8783</v>
      </c>
      <c r="L47" s="133"/>
      <c r="M47" s="133"/>
      <c r="N47" s="133"/>
      <c r="O47" s="133"/>
      <c r="P47" s="133"/>
      <c r="Q47" s="133"/>
      <c r="R47" s="144"/>
      <c r="S47" s="411"/>
      <c r="AA47" s="133"/>
      <c r="AB47" s="133"/>
      <c r="AC47" s="133"/>
      <c r="AD47" s="133"/>
      <c r="AE47" s="133"/>
      <c r="AF47" s="133"/>
      <c r="AG47" s="133"/>
      <c r="AH47" s="133"/>
      <c r="AI47" s="133"/>
    </row>
    <row r="48" spans="1:35" ht="19.2" customHeight="1">
      <c r="A48" s="133"/>
      <c r="B48" s="133"/>
      <c r="C48" s="134"/>
      <c r="D48" s="380"/>
      <c r="E48" s="380"/>
      <c r="F48" s="380"/>
      <c r="G48" s="435"/>
      <c r="H48" s="435"/>
      <c r="I48" s="436"/>
      <c r="J48" s="436"/>
      <c r="K48" s="437"/>
      <c r="L48" s="133"/>
      <c r="M48" s="133"/>
      <c r="N48" s="133"/>
      <c r="O48" s="133"/>
      <c r="P48" s="413"/>
      <c r="Q48" s="413" t="s">
        <v>8829</v>
      </c>
      <c r="R48" s="433"/>
      <c r="S48" s="411"/>
      <c r="AA48" s="133"/>
      <c r="AB48" s="133"/>
      <c r="AC48" s="133"/>
      <c r="AD48" s="133"/>
      <c r="AE48" s="133"/>
      <c r="AF48" s="133"/>
      <c r="AG48" s="133"/>
      <c r="AH48" s="133"/>
      <c r="AI48" s="133"/>
    </row>
    <row r="49" spans="1:35" ht="19.2" customHeight="1">
      <c r="A49" s="133"/>
      <c r="B49" s="133"/>
      <c r="C49" s="134"/>
      <c r="D49" s="133"/>
      <c r="E49" s="135"/>
      <c r="F49" s="135"/>
      <c r="G49" s="133"/>
      <c r="H49" s="135"/>
      <c r="I49" s="133"/>
      <c r="J49" s="133"/>
      <c r="K49" s="133"/>
      <c r="L49" s="133"/>
      <c r="M49" s="133"/>
      <c r="N49" s="133"/>
      <c r="O49" s="133"/>
      <c r="P49" s="1416" t="s">
        <v>8827</v>
      </c>
      <c r="Q49" s="1416"/>
      <c r="R49" s="422">
        <f>T20</f>
        <v>0</v>
      </c>
      <c r="AA49" s="133"/>
      <c r="AB49" s="133"/>
      <c r="AC49" s="133"/>
      <c r="AD49" s="133"/>
      <c r="AE49" s="133"/>
      <c r="AF49" s="133"/>
      <c r="AG49" s="133"/>
      <c r="AH49" s="133"/>
      <c r="AI49" s="133"/>
    </row>
    <row r="50" spans="1:35" ht="19.2" customHeight="1">
      <c r="A50" s="133"/>
      <c r="B50" s="133"/>
      <c r="C50" s="134"/>
      <c r="D50" s="362" t="s">
        <v>8782</v>
      </c>
      <c r="E50" s="329"/>
      <c r="F50" s="329"/>
      <c r="G50" s="330"/>
      <c r="H50" s="329"/>
      <c r="I50" s="330"/>
      <c r="J50" s="330"/>
      <c r="K50" s="331"/>
      <c r="L50" s="133"/>
      <c r="M50" s="133"/>
      <c r="N50" s="133"/>
      <c r="O50" s="133"/>
      <c r="P50" s="1416" t="s">
        <v>8828</v>
      </c>
      <c r="Q50" s="1416"/>
      <c r="R50" s="422">
        <f>T45</f>
        <v>20</v>
      </c>
      <c r="AA50" s="133"/>
      <c r="AB50" s="133"/>
      <c r="AC50" s="133"/>
      <c r="AD50" s="133"/>
      <c r="AE50" s="133"/>
      <c r="AF50" s="133"/>
      <c r="AG50" s="133"/>
      <c r="AH50" s="133"/>
      <c r="AI50" s="133"/>
    </row>
    <row r="51" spans="1:35" ht="23.4" customHeight="1">
      <c r="A51" s="133"/>
      <c r="B51" s="133"/>
      <c r="C51" s="134"/>
      <c r="D51" s="368"/>
      <c r="E51" s="369"/>
      <c r="F51" s="369"/>
      <c r="G51" s="369"/>
      <c r="H51" s="369"/>
      <c r="I51" s="369"/>
      <c r="J51" s="369"/>
      <c r="K51" s="370"/>
      <c r="L51" s="133"/>
      <c r="M51" s="133"/>
      <c r="N51" s="133"/>
      <c r="O51" s="133"/>
      <c r="P51" s="413"/>
      <c r="Q51" s="413" t="s">
        <v>8833</v>
      </c>
      <c r="R51" s="467">
        <f>SUM(R49:R50)</f>
        <v>20</v>
      </c>
      <c r="AA51" s="133"/>
      <c r="AB51" s="133"/>
      <c r="AC51" s="133"/>
      <c r="AD51" s="133"/>
      <c r="AE51" s="133"/>
      <c r="AF51" s="133"/>
      <c r="AG51" s="133"/>
      <c r="AH51" s="133"/>
      <c r="AI51" s="133"/>
    </row>
    <row r="52" spans="1:35" ht="23.4" customHeight="1">
      <c r="A52" s="133"/>
      <c r="B52" s="133"/>
      <c r="C52" s="134"/>
      <c r="D52" s="371">
        <f>個人データ入力用!G92</f>
        <v>0</v>
      </c>
      <c r="E52" s="372"/>
      <c r="F52" s="372"/>
      <c r="G52" s="372"/>
      <c r="H52" s="372"/>
      <c r="I52" s="372"/>
      <c r="J52" s="372"/>
      <c r="K52" s="373"/>
      <c r="L52" s="133"/>
      <c r="M52" s="133"/>
      <c r="N52" s="133"/>
      <c r="O52" s="133"/>
      <c r="P52" s="133"/>
      <c r="Q52" s="133"/>
      <c r="R52" s="133"/>
      <c r="AA52" s="133"/>
      <c r="AB52" s="133"/>
      <c r="AC52" s="133"/>
      <c r="AD52" s="133"/>
      <c r="AE52" s="133"/>
      <c r="AF52" s="133"/>
      <c r="AG52" s="133"/>
      <c r="AH52" s="133"/>
      <c r="AI52" s="133"/>
    </row>
    <row r="53" spans="1:35" ht="23.4" customHeight="1">
      <c r="A53" s="133"/>
      <c r="B53" s="133"/>
      <c r="C53" s="134"/>
      <c r="D53" s="371">
        <f>個人データ入力用!G93</f>
        <v>0</v>
      </c>
      <c r="E53" s="372"/>
      <c r="F53" s="372"/>
      <c r="G53" s="372"/>
      <c r="H53" s="372"/>
      <c r="I53" s="372"/>
      <c r="J53" s="372"/>
      <c r="K53" s="373"/>
      <c r="L53" s="133"/>
      <c r="M53" s="133"/>
      <c r="N53" s="133"/>
      <c r="O53" s="133"/>
      <c r="P53" s="133"/>
      <c r="Q53" s="133"/>
      <c r="R53" s="133"/>
      <c r="AA53" s="133"/>
      <c r="AB53" s="133"/>
      <c r="AC53" s="133"/>
      <c r="AD53" s="133"/>
      <c r="AE53" s="133"/>
      <c r="AF53" s="133"/>
      <c r="AG53" s="133"/>
      <c r="AH53" s="133"/>
      <c r="AI53" s="133"/>
    </row>
    <row r="54" spans="1:35" ht="23.4" customHeight="1">
      <c r="A54" s="133"/>
      <c r="B54" s="133"/>
      <c r="C54" s="134"/>
      <c r="D54" s="374">
        <f>個人データ入力用!G94</f>
        <v>0</v>
      </c>
      <c r="E54" s="375"/>
      <c r="F54" s="375"/>
      <c r="G54" s="375"/>
      <c r="H54" s="375"/>
      <c r="I54" s="375"/>
      <c r="J54" s="375"/>
      <c r="K54" s="376"/>
      <c r="L54" s="133"/>
      <c r="M54" s="133"/>
      <c r="N54" s="133"/>
      <c r="O54" s="133"/>
      <c r="P54" s="133"/>
      <c r="Q54" s="133"/>
      <c r="R54" s="133"/>
      <c r="AA54" s="133"/>
      <c r="AB54" s="133"/>
      <c r="AC54" s="133"/>
      <c r="AD54" s="133"/>
      <c r="AE54" s="133"/>
      <c r="AF54" s="133"/>
      <c r="AG54" s="133"/>
      <c r="AH54" s="133"/>
      <c r="AI54" s="133"/>
    </row>
    <row r="55" spans="1:35" ht="23.4" customHeight="1">
      <c r="A55" s="133"/>
      <c r="B55" s="133"/>
      <c r="C55" s="134"/>
      <c r="D55" s="377">
        <f>個人データ入力用!G95</f>
        <v>0</v>
      </c>
      <c r="E55" s="378"/>
      <c r="F55" s="378"/>
      <c r="G55" s="378"/>
      <c r="H55" s="378"/>
      <c r="I55" s="378"/>
      <c r="J55" s="378"/>
      <c r="K55" s="379"/>
      <c r="L55" s="133"/>
      <c r="M55" s="133"/>
      <c r="N55" s="133"/>
      <c r="O55" s="133"/>
      <c r="P55" s="133"/>
      <c r="Q55" s="133"/>
      <c r="R55" s="133"/>
      <c r="AA55" s="133"/>
      <c r="AB55" s="133"/>
      <c r="AC55" s="133"/>
      <c r="AD55" s="133"/>
      <c r="AE55" s="133"/>
      <c r="AF55" s="133"/>
      <c r="AG55" s="133"/>
      <c r="AH55" s="133"/>
      <c r="AI55" s="133"/>
    </row>
    <row r="56" spans="1:35">
      <c r="A56" s="133"/>
      <c r="B56" s="133"/>
      <c r="C56" s="134"/>
      <c r="D56" s="133"/>
      <c r="E56" s="135"/>
      <c r="F56" s="135"/>
      <c r="G56" s="133"/>
      <c r="H56" s="135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AA56" s="133"/>
      <c r="AB56" s="133"/>
      <c r="AC56" s="133"/>
      <c r="AD56" s="133"/>
      <c r="AE56" s="133"/>
      <c r="AF56" s="133"/>
      <c r="AG56" s="133"/>
      <c r="AH56" s="133"/>
      <c r="AI56" s="133"/>
    </row>
    <row r="57" spans="1:35">
      <c r="A57" s="133"/>
      <c r="B57" s="133"/>
      <c r="C57" s="134"/>
      <c r="D57" s="133"/>
      <c r="E57" s="135"/>
      <c r="F57" s="135"/>
      <c r="G57" s="133"/>
      <c r="H57" s="135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AA57" s="133"/>
      <c r="AB57" s="133"/>
      <c r="AC57" s="133"/>
      <c r="AD57" s="133"/>
      <c r="AE57" s="133"/>
      <c r="AF57" s="133"/>
      <c r="AG57" s="133"/>
      <c r="AH57" s="133"/>
      <c r="AI57" s="133"/>
    </row>
    <row r="58" spans="1:35">
      <c r="A58" s="133"/>
      <c r="B58" s="133"/>
      <c r="C58" s="134"/>
      <c r="D58" s="133"/>
      <c r="E58" s="135"/>
      <c r="F58" s="135"/>
      <c r="G58" s="133"/>
      <c r="H58" s="135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AA58" s="133"/>
      <c r="AB58" s="133"/>
      <c r="AC58" s="133"/>
      <c r="AD58" s="133"/>
      <c r="AE58" s="133"/>
      <c r="AF58" s="133"/>
      <c r="AG58" s="133"/>
      <c r="AH58" s="133"/>
      <c r="AI58" s="133"/>
    </row>
    <row r="59" spans="1:35">
      <c r="A59" s="133"/>
      <c r="B59" s="133"/>
      <c r="C59" s="134"/>
      <c r="D59" s="133"/>
      <c r="E59" s="135"/>
      <c r="F59" s="135"/>
      <c r="G59" s="133"/>
      <c r="H59" s="135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AA59" s="133"/>
      <c r="AB59" s="133"/>
      <c r="AC59" s="133"/>
      <c r="AD59" s="133"/>
      <c r="AE59" s="133"/>
      <c r="AF59" s="133"/>
      <c r="AG59" s="133"/>
      <c r="AH59" s="133"/>
      <c r="AI59" s="133"/>
    </row>
    <row r="60" spans="1:35">
      <c r="A60" s="133"/>
      <c r="B60" s="133"/>
      <c r="C60" s="134"/>
      <c r="D60" s="133"/>
      <c r="E60" s="135"/>
      <c r="F60" s="135"/>
      <c r="G60" s="133"/>
      <c r="H60" s="135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AA60" s="133"/>
      <c r="AB60" s="133"/>
      <c r="AC60" s="133"/>
      <c r="AD60" s="133"/>
      <c r="AE60" s="133"/>
      <c r="AF60" s="133"/>
      <c r="AG60" s="133"/>
      <c r="AH60" s="133"/>
      <c r="AI60" s="133"/>
    </row>
    <row r="61" spans="1:35">
      <c r="A61" s="133"/>
      <c r="B61" s="133"/>
      <c r="C61" s="134"/>
      <c r="D61" s="133"/>
      <c r="E61" s="135"/>
      <c r="F61" s="135"/>
      <c r="G61" s="133"/>
      <c r="H61" s="135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AA61" s="133"/>
      <c r="AB61" s="133"/>
      <c r="AC61" s="133"/>
      <c r="AD61" s="133"/>
      <c r="AE61" s="133"/>
      <c r="AF61" s="133"/>
      <c r="AG61" s="133"/>
      <c r="AH61" s="133"/>
      <c r="AI61" s="133"/>
    </row>
    <row r="62" spans="1:35">
      <c r="A62" s="133"/>
      <c r="B62" s="133"/>
      <c r="C62" s="134"/>
      <c r="D62" s="133"/>
      <c r="E62" s="135"/>
      <c r="F62" s="135"/>
      <c r="G62" s="133"/>
      <c r="H62" s="135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AA62" s="133"/>
      <c r="AB62" s="133"/>
      <c r="AC62" s="133"/>
      <c r="AD62" s="133"/>
      <c r="AE62" s="133"/>
      <c r="AF62" s="133"/>
      <c r="AG62" s="133"/>
      <c r="AH62" s="133"/>
      <c r="AI62" s="133"/>
    </row>
    <row r="63" spans="1:35">
      <c r="A63" s="133"/>
      <c r="B63" s="133"/>
      <c r="C63" s="134"/>
      <c r="D63" s="133"/>
      <c r="E63" s="135"/>
      <c r="F63" s="135"/>
      <c r="G63" s="133"/>
      <c r="H63" s="135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AA63" s="133"/>
      <c r="AB63" s="133"/>
      <c r="AC63" s="133"/>
      <c r="AD63" s="133"/>
      <c r="AE63" s="133"/>
      <c r="AF63" s="133"/>
      <c r="AG63" s="133"/>
      <c r="AH63" s="133"/>
      <c r="AI63" s="133"/>
    </row>
    <row r="64" spans="1:35">
      <c r="A64" s="133"/>
      <c r="B64" s="133"/>
      <c r="C64" s="134"/>
      <c r="D64" s="133"/>
      <c r="E64" s="135"/>
      <c r="F64" s="135"/>
      <c r="G64" s="133"/>
      <c r="H64" s="135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AA64" s="133"/>
      <c r="AB64" s="133"/>
      <c r="AC64" s="133"/>
      <c r="AD64" s="133"/>
      <c r="AE64" s="133"/>
      <c r="AF64" s="133"/>
      <c r="AG64" s="133"/>
      <c r="AH64" s="133"/>
      <c r="AI64" s="133"/>
    </row>
    <row r="65" spans="1:35">
      <c r="A65" s="133"/>
      <c r="B65" s="133"/>
      <c r="C65" s="134"/>
      <c r="D65" s="133"/>
      <c r="E65" s="135"/>
      <c r="F65" s="135"/>
      <c r="G65" s="133"/>
      <c r="H65" s="135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AA65" s="133"/>
      <c r="AB65" s="133"/>
      <c r="AC65" s="133"/>
      <c r="AD65" s="133"/>
      <c r="AE65" s="133"/>
      <c r="AF65" s="133"/>
      <c r="AG65" s="133"/>
      <c r="AH65" s="133"/>
      <c r="AI65" s="133"/>
    </row>
    <row r="66" spans="1:35">
      <c r="A66" s="133"/>
      <c r="B66" s="133"/>
      <c r="C66" s="134"/>
      <c r="D66" s="133"/>
      <c r="E66" s="135"/>
      <c r="F66" s="135"/>
      <c r="G66" s="133"/>
      <c r="H66" s="135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AA66" s="133"/>
      <c r="AB66" s="133"/>
      <c r="AC66" s="133"/>
      <c r="AD66" s="133"/>
      <c r="AE66" s="133"/>
      <c r="AF66" s="133"/>
      <c r="AG66" s="133"/>
      <c r="AH66" s="133"/>
      <c r="AI66" s="133"/>
    </row>
    <row r="67" spans="1:35">
      <c r="A67" s="133"/>
      <c r="B67" s="133"/>
      <c r="C67" s="134"/>
      <c r="D67" s="133"/>
      <c r="E67" s="135"/>
      <c r="F67" s="135"/>
      <c r="G67" s="133"/>
      <c r="H67" s="135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AA67" s="133"/>
      <c r="AB67" s="133"/>
      <c r="AC67" s="133"/>
      <c r="AD67" s="133"/>
      <c r="AE67" s="133"/>
      <c r="AF67" s="133"/>
      <c r="AG67" s="133"/>
      <c r="AH67" s="133"/>
      <c r="AI67" s="133"/>
    </row>
    <row r="68" spans="1:35">
      <c r="A68" s="133"/>
      <c r="B68" s="133"/>
      <c r="C68" s="134"/>
      <c r="D68" s="133"/>
      <c r="E68" s="135"/>
      <c r="F68" s="135"/>
      <c r="G68" s="133"/>
      <c r="H68" s="135"/>
      <c r="I68" s="133"/>
      <c r="J68" s="133"/>
      <c r="K68" s="133"/>
      <c r="L68" s="133"/>
      <c r="M68" s="133"/>
      <c r="N68" s="133"/>
      <c r="O68" s="133"/>
      <c r="AA68" s="133"/>
      <c r="AB68" s="133"/>
      <c r="AC68" s="133"/>
      <c r="AD68" s="133"/>
      <c r="AE68" s="133"/>
      <c r="AF68" s="133"/>
      <c r="AG68" s="133"/>
      <c r="AH68" s="133"/>
      <c r="AI68" s="133"/>
    </row>
    <row r="69" spans="1:35">
      <c r="A69" s="133"/>
      <c r="B69" s="133"/>
      <c r="C69" s="134"/>
      <c r="D69" s="133"/>
      <c r="E69" s="135"/>
      <c r="F69" s="135"/>
      <c r="G69" s="133"/>
      <c r="H69" s="135"/>
      <c r="I69" s="133"/>
      <c r="J69" s="133"/>
      <c r="K69" s="133"/>
      <c r="L69" s="133"/>
      <c r="M69" s="133"/>
      <c r="N69" s="133"/>
      <c r="O69" s="133"/>
      <c r="AA69" s="133"/>
      <c r="AB69" s="133"/>
      <c r="AC69" s="133"/>
      <c r="AD69" s="133"/>
      <c r="AE69" s="133"/>
      <c r="AF69" s="133"/>
      <c r="AG69" s="133"/>
      <c r="AH69" s="133"/>
      <c r="AI69" s="133"/>
    </row>
    <row r="70" spans="1:35">
      <c r="A70" s="133"/>
      <c r="B70" s="133"/>
      <c r="C70" s="134"/>
      <c r="D70" s="133"/>
      <c r="E70" s="135"/>
      <c r="F70" s="135"/>
      <c r="G70" s="133"/>
      <c r="H70" s="135"/>
      <c r="I70" s="133"/>
      <c r="J70" s="133"/>
      <c r="K70" s="133"/>
      <c r="L70" s="133"/>
      <c r="M70" s="133"/>
      <c r="N70" s="133"/>
      <c r="O70" s="133"/>
      <c r="AA70" s="133"/>
      <c r="AB70" s="133"/>
      <c r="AC70" s="133"/>
      <c r="AD70" s="133"/>
      <c r="AE70" s="133"/>
      <c r="AF70" s="133"/>
      <c r="AG70" s="133"/>
      <c r="AH70" s="133"/>
      <c r="AI70" s="133"/>
    </row>
    <row r="71" spans="1:35">
      <c r="A71" s="133"/>
      <c r="B71" s="133"/>
      <c r="C71" s="134"/>
      <c r="D71" s="133"/>
      <c r="E71" s="135"/>
      <c r="F71" s="135"/>
      <c r="G71" s="133"/>
      <c r="H71" s="135"/>
      <c r="I71" s="133"/>
      <c r="J71" s="133"/>
      <c r="K71" s="133"/>
      <c r="L71" s="133"/>
      <c r="M71" s="133"/>
      <c r="N71" s="133"/>
      <c r="O71" s="133"/>
      <c r="AA71" s="133"/>
      <c r="AB71" s="133"/>
      <c r="AC71" s="133"/>
      <c r="AD71" s="133"/>
      <c r="AE71" s="133"/>
      <c r="AF71" s="133"/>
      <c r="AG71" s="133"/>
      <c r="AH71" s="133"/>
      <c r="AI71" s="133"/>
    </row>
    <row r="72" spans="1:35">
      <c r="A72" s="133"/>
      <c r="B72" s="133"/>
      <c r="C72" s="134"/>
      <c r="D72" s="133"/>
      <c r="E72" s="135"/>
      <c r="F72" s="135"/>
      <c r="G72" s="133"/>
      <c r="H72" s="135"/>
      <c r="I72" s="133"/>
      <c r="J72" s="133"/>
      <c r="K72" s="133"/>
      <c r="L72" s="133"/>
      <c r="M72" s="133"/>
      <c r="N72" s="133"/>
      <c r="O72" s="133"/>
      <c r="AA72" s="133"/>
      <c r="AB72" s="133"/>
      <c r="AC72" s="133"/>
      <c r="AD72" s="133"/>
      <c r="AE72" s="133"/>
      <c r="AF72" s="133"/>
      <c r="AG72" s="133"/>
      <c r="AH72" s="133"/>
      <c r="AI72" s="133"/>
    </row>
    <row r="73" spans="1:35">
      <c r="A73" s="133"/>
      <c r="B73" s="133"/>
      <c r="C73" s="134"/>
      <c r="D73" s="133"/>
      <c r="E73" s="135"/>
      <c r="F73" s="135"/>
      <c r="G73" s="133"/>
      <c r="H73" s="135"/>
      <c r="I73" s="133"/>
      <c r="J73" s="133"/>
      <c r="K73" s="133"/>
      <c r="L73" s="133"/>
      <c r="M73" s="133"/>
      <c r="N73" s="133"/>
      <c r="O73" s="133"/>
      <c r="AA73" s="133"/>
      <c r="AB73" s="133"/>
      <c r="AC73" s="133"/>
      <c r="AD73" s="133"/>
      <c r="AE73" s="133"/>
      <c r="AF73" s="133"/>
      <c r="AG73" s="133"/>
      <c r="AH73" s="133"/>
      <c r="AI73" s="133"/>
    </row>
    <row r="74" spans="1:35">
      <c r="A74" s="133"/>
      <c r="B74" s="133"/>
      <c r="C74" s="134"/>
      <c r="D74" s="133"/>
      <c r="E74" s="135"/>
      <c r="F74" s="135"/>
      <c r="G74" s="133"/>
      <c r="H74" s="135"/>
      <c r="I74" s="133"/>
      <c r="J74" s="133"/>
      <c r="K74" s="133"/>
      <c r="L74" s="133"/>
      <c r="M74" s="133"/>
      <c r="N74" s="133"/>
      <c r="O74" s="133"/>
      <c r="AA74" s="133"/>
      <c r="AB74" s="133"/>
      <c r="AC74" s="133"/>
      <c r="AD74" s="133"/>
      <c r="AE74" s="133"/>
      <c r="AF74" s="133"/>
      <c r="AG74" s="133"/>
      <c r="AH74" s="133"/>
      <c r="AI74" s="133"/>
    </row>
    <row r="75" spans="1:35">
      <c r="A75" s="133"/>
      <c r="B75" s="133"/>
      <c r="C75" s="134"/>
      <c r="D75" s="133"/>
      <c r="E75" s="135"/>
      <c r="F75" s="135"/>
      <c r="G75" s="133"/>
      <c r="H75" s="135"/>
      <c r="I75" s="133"/>
      <c r="J75" s="133"/>
      <c r="K75" s="133"/>
      <c r="L75" s="133"/>
      <c r="M75" s="133"/>
      <c r="N75" s="133"/>
      <c r="O75" s="133"/>
      <c r="AA75" s="133"/>
      <c r="AB75" s="133"/>
      <c r="AC75" s="133"/>
      <c r="AD75" s="133"/>
      <c r="AE75" s="133"/>
      <c r="AF75" s="133"/>
      <c r="AG75" s="133"/>
      <c r="AH75" s="133"/>
      <c r="AI75" s="133"/>
    </row>
    <row r="76" spans="1:35">
      <c r="A76" s="133"/>
      <c r="B76" s="133"/>
      <c r="C76" s="134"/>
      <c r="D76" s="133"/>
      <c r="E76" s="135"/>
      <c r="F76" s="135"/>
      <c r="G76" s="133"/>
      <c r="H76" s="135"/>
      <c r="I76" s="133"/>
      <c r="J76" s="133"/>
      <c r="K76" s="133"/>
      <c r="L76" s="133"/>
      <c r="M76" s="133"/>
      <c r="N76" s="133"/>
      <c r="O76" s="133"/>
      <c r="AA76" s="133"/>
      <c r="AB76" s="133"/>
      <c r="AC76" s="133"/>
      <c r="AD76" s="133"/>
      <c r="AE76" s="133"/>
      <c r="AF76" s="133"/>
      <c r="AG76" s="133"/>
      <c r="AH76" s="133"/>
      <c r="AI76" s="133"/>
    </row>
    <row r="77" spans="1:35">
      <c r="A77" s="133"/>
      <c r="B77" s="133"/>
      <c r="C77" s="134"/>
      <c r="D77" s="133"/>
      <c r="E77" s="135"/>
      <c r="F77" s="135"/>
      <c r="G77" s="133"/>
      <c r="H77" s="135"/>
      <c r="I77" s="133"/>
      <c r="J77" s="133"/>
      <c r="K77" s="133"/>
      <c r="L77" s="133"/>
      <c r="M77" s="133"/>
      <c r="N77" s="133"/>
      <c r="O77" s="133"/>
      <c r="AA77" s="133"/>
      <c r="AB77" s="133"/>
      <c r="AC77" s="133"/>
      <c r="AD77" s="133"/>
      <c r="AE77" s="133"/>
      <c r="AF77" s="133"/>
      <c r="AG77" s="133"/>
      <c r="AH77" s="133"/>
      <c r="AI77" s="133"/>
    </row>
    <row r="78" spans="1:35">
      <c r="A78" s="133"/>
      <c r="B78" s="133"/>
      <c r="C78" s="134"/>
      <c r="D78" s="133"/>
      <c r="E78" s="135"/>
      <c r="F78" s="135"/>
      <c r="G78" s="133"/>
      <c r="H78" s="135"/>
      <c r="I78" s="133"/>
      <c r="J78" s="133"/>
      <c r="K78" s="133"/>
      <c r="L78" s="133"/>
      <c r="M78" s="133"/>
      <c r="N78" s="133"/>
      <c r="O78" s="133"/>
      <c r="AA78" s="133"/>
      <c r="AB78" s="133"/>
      <c r="AC78" s="133"/>
      <c r="AD78" s="133"/>
      <c r="AE78" s="133"/>
      <c r="AF78" s="133"/>
      <c r="AG78" s="133"/>
      <c r="AH78" s="133"/>
      <c r="AI78" s="133"/>
    </row>
    <row r="79" spans="1:35">
      <c r="A79" s="133"/>
      <c r="B79" s="133"/>
      <c r="C79" s="134"/>
      <c r="D79" s="133"/>
      <c r="E79" s="135"/>
      <c r="F79" s="135"/>
      <c r="G79" s="133"/>
      <c r="H79" s="135"/>
      <c r="I79" s="133"/>
      <c r="J79" s="133"/>
      <c r="K79" s="133"/>
      <c r="L79" s="133"/>
      <c r="M79" s="133"/>
      <c r="N79" s="133"/>
      <c r="O79" s="133"/>
      <c r="AA79" s="133"/>
      <c r="AB79" s="133"/>
      <c r="AC79" s="133"/>
      <c r="AD79" s="133"/>
      <c r="AE79" s="133"/>
      <c r="AF79" s="133"/>
      <c r="AG79" s="133"/>
      <c r="AH79" s="133"/>
      <c r="AI79" s="133"/>
    </row>
    <row r="80" spans="1:35">
      <c r="A80" s="133"/>
      <c r="B80" s="133"/>
      <c r="C80" s="134"/>
      <c r="D80" s="133"/>
      <c r="E80" s="135"/>
      <c r="F80" s="135"/>
      <c r="G80" s="133"/>
      <c r="H80" s="135"/>
      <c r="I80" s="133"/>
      <c r="J80" s="133"/>
      <c r="K80" s="133"/>
      <c r="L80" s="133"/>
      <c r="M80" s="133"/>
      <c r="N80" s="133"/>
      <c r="O80" s="133"/>
      <c r="AA80" s="133"/>
      <c r="AB80" s="133"/>
      <c r="AC80" s="133"/>
      <c r="AD80" s="133"/>
      <c r="AE80" s="133"/>
      <c r="AF80" s="133"/>
      <c r="AG80" s="133"/>
      <c r="AH80" s="133"/>
      <c r="AI80" s="133"/>
    </row>
    <row r="81" spans="1:35">
      <c r="A81" s="133"/>
      <c r="B81" s="133"/>
      <c r="C81" s="134"/>
      <c r="D81" s="133"/>
      <c r="E81" s="135"/>
      <c r="F81" s="135"/>
      <c r="G81" s="133"/>
      <c r="H81" s="135"/>
      <c r="I81" s="133"/>
      <c r="J81" s="133"/>
      <c r="K81" s="133"/>
      <c r="L81" s="133"/>
      <c r="M81" s="133"/>
      <c r="N81" s="133"/>
      <c r="O81" s="133"/>
      <c r="AA81" s="133"/>
      <c r="AB81" s="133"/>
      <c r="AC81" s="133"/>
      <c r="AD81" s="133"/>
      <c r="AE81" s="133"/>
      <c r="AF81" s="133"/>
      <c r="AG81" s="133"/>
      <c r="AH81" s="133"/>
      <c r="AI81" s="133"/>
    </row>
    <row r="82" spans="1:35">
      <c r="A82" s="133"/>
      <c r="B82" s="133"/>
      <c r="C82" s="134"/>
      <c r="D82" s="133"/>
      <c r="E82" s="135"/>
      <c r="F82" s="135"/>
      <c r="G82" s="133"/>
      <c r="H82" s="135"/>
      <c r="I82" s="133"/>
      <c r="J82" s="133"/>
      <c r="K82" s="133"/>
      <c r="L82" s="133"/>
      <c r="M82" s="133"/>
      <c r="N82" s="133"/>
      <c r="O82" s="133"/>
      <c r="AA82" s="133"/>
      <c r="AB82" s="133"/>
      <c r="AC82" s="133"/>
      <c r="AD82" s="133"/>
      <c r="AE82" s="133"/>
      <c r="AF82" s="133"/>
      <c r="AG82" s="133"/>
      <c r="AH82" s="133"/>
      <c r="AI82" s="133"/>
    </row>
    <row r="83" spans="1:35">
      <c r="A83" s="133"/>
      <c r="B83" s="133"/>
      <c r="C83" s="134"/>
      <c r="D83" s="133"/>
      <c r="E83" s="135"/>
      <c r="F83" s="135"/>
      <c r="G83" s="133"/>
      <c r="H83" s="135"/>
      <c r="I83" s="133"/>
      <c r="J83" s="133"/>
      <c r="K83" s="133"/>
      <c r="L83" s="133"/>
      <c r="M83" s="133"/>
      <c r="N83" s="133"/>
      <c r="O83" s="133"/>
      <c r="AA83" s="133"/>
      <c r="AB83" s="133"/>
      <c r="AC83" s="133"/>
      <c r="AD83" s="133"/>
      <c r="AE83" s="133"/>
      <c r="AF83" s="133"/>
      <c r="AG83" s="133"/>
      <c r="AH83" s="133"/>
      <c r="AI83" s="133"/>
    </row>
    <row r="84" spans="1:35">
      <c r="A84" s="133"/>
      <c r="B84" s="133"/>
      <c r="C84" s="134"/>
      <c r="D84" s="133"/>
      <c r="E84" s="135"/>
      <c r="F84" s="135"/>
      <c r="G84" s="133"/>
      <c r="H84" s="135"/>
      <c r="I84" s="133"/>
      <c r="J84" s="133"/>
      <c r="K84" s="133"/>
      <c r="L84" s="133"/>
      <c r="M84" s="133"/>
      <c r="N84" s="133"/>
      <c r="O84" s="133"/>
      <c r="AA84" s="133"/>
      <c r="AB84" s="133"/>
      <c r="AC84" s="133"/>
      <c r="AD84" s="133"/>
      <c r="AE84" s="133"/>
      <c r="AF84" s="133"/>
      <c r="AG84" s="133"/>
      <c r="AH84" s="133"/>
      <c r="AI84" s="133"/>
    </row>
    <row r="85" spans="1:35">
      <c r="A85" s="133"/>
      <c r="B85" s="133"/>
      <c r="C85" s="134"/>
      <c r="D85" s="133"/>
      <c r="E85" s="135"/>
      <c r="F85" s="135"/>
      <c r="G85" s="133"/>
      <c r="H85" s="135"/>
      <c r="I85" s="133"/>
      <c r="J85" s="133"/>
      <c r="K85" s="133"/>
      <c r="L85" s="133"/>
      <c r="M85" s="133"/>
      <c r="N85" s="133"/>
      <c r="O85" s="133"/>
      <c r="AA85" s="133"/>
      <c r="AB85" s="133"/>
      <c r="AC85" s="133"/>
      <c r="AD85" s="133"/>
      <c r="AE85" s="133"/>
      <c r="AF85" s="133"/>
      <c r="AG85" s="133"/>
      <c r="AH85" s="133"/>
      <c r="AI85" s="133"/>
    </row>
    <row r="86" spans="1:35">
      <c r="A86" s="133"/>
      <c r="B86" s="133"/>
      <c r="C86" s="134"/>
      <c r="D86" s="133"/>
      <c r="E86" s="135"/>
      <c r="F86" s="135"/>
      <c r="G86" s="133"/>
      <c r="H86" s="135"/>
      <c r="I86" s="133"/>
      <c r="J86" s="133"/>
      <c r="K86" s="133"/>
      <c r="L86" s="133"/>
      <c r="M86" s="133"/>
      <c r="N86" s="133"/>
      <c r="O86" s="133"/>
      <c r="AA86" s="133"/>
      <c r="AB86" s="133"/>
      <c r="AC86" s="133"/>
      <c r="AD86" s="133"/>
      <c r="AE86" s="133"/>
      <c r="AF86" s="133"/>
      <c r="AG86" s="133"/>
      <c r="AH86" s="133"/>
      <c r="AI86" s="133"/>
    </row>
    <row r="87" spans="1:35">
      <c r="A87" s="133"/>
      <c r="B87" s="133"/>
      <c r="C87" s="134"/>
      <c r="D87" s="133"/>
      <c r="E87" s="135"/>
      <c r="F87" s="135"/>
      <c r="G87" s="133"/>
      <c r="H87" s="135"/>
      <c r="I87" s="133"/>
      <c r="J87" s="133"/>
      <c r="K87" s="133"/>
      <c r="L87" s="133"/>
      <c r="M87" s="133"/>
      <c r="N87" s="133"/>
      <c r="O87" s="133"/>
      <c r="AA87" s="133"/>
      <c r="AB87" s="133"/>
      <c r="AC87" s="133"/>
      <c r="AD87" s="133"/>
      <c r="AE87" s="133"/>
      <c r="AF87" s="133"/>
      <c r="AG87" s="133"/>
      <c r="AH87" s="133"/>
      <c r="AI87" s="133"/>
    </row>
    <row r="88" spans="1:35">
      <c r="A88" s="133"/>
      <c r="B88" s="133"/>
      <c r="C88" s="134"/>
      <c r="D88" s="133"/>
      <c r="E88" s="135"/>
      <c r="F88" s="135"/>
      <c r="G88" s="133"/>
      <c r="H88" s="135"/>
      <c r="I88" s="133"/>
      <c r="J88" s="133"/>
      <c r="K88" s="133"/>
      <c r="L88" s="133"/>
      <c r="M88" s="133"/>
      <c r="N88" s="133"/>
      <c r="O88" s="133"/>
      <c r="AA88" s="133"/>
      <c r="AB88" s="133"/>
      <c r="AC88" s="133"/>
      <c r="AD88" s="133"/>
      <c r="AE88" s="133"/>
      <c r="AF88" s="133"/>
      <c r="AG88" s="133"/>
      <c r="AH88" s="133"/>
      <c r="AI88" s="133"/>
    </row>
    <row r="89" spans="1:35">
      <c r="A89" s="133"/>
      <c r="B89" s="133"/>
      <c r="C89" s="134"/>
      <c r="D89" s="133"/>
      <c r="E89" s="135"/>
      <c r="F89" s="135"/>
      <c r="G89" s="133"/>
      <c r="H89" s="135"/>
      <c r="I89" s="133"/>
      <c r="J89" s="133"/>
      <c r="K89" s="133"/>
      <c r="L89" s="133"/>
      <c r="M89" s="133"/>
      <c r="N89" s="133"/>
      <c r="O89" s="133"/>
      <c r="AA89" s="133"/>
      <c r="AB89" s="133"/>
      <c r="AC89" s="133"/>
      <c r="AD89" s="133"/>
      <c r="AE89" s="133"/>
      <c r="AF89" s="133"/>
      <c r="AG89" s="133"/>
      <c r="AH89" s="133"/>
      <c r="AI89" s="133"/>
    </row>
    <row r="90" spans="1:35">
      <c r="A90" s="133"/>
      <c r="B90" s="133"/>
      <c r="C90" s="134"/>
      <c r="D90" s="133"/>
      <c r="E90" s="135"/>
      <c r="F90" s="135"/>
      <c r="G90" s="133"/>
      <c r="H90" s="135"/>
      <c r="I90" s="133"/>
      <c r="J90" s="133"/>
      <c r="K90" s="133"/>
      <c r="L90" s="133"/>
      <c r="M90" s="133"/>
      <c r="N90" s="133"/>
      <c r="O90" s="133"/>
      <c r="AA90" s="133"/>
      <c r="AB90" s="133"/>
      <c r="AC90" s="133"/>
      <c r="AD90" s="133"/>
      <c r="AE90" s="133"/>
      <c r="AF90" s="133"/>
      <c r="AG90" s="133"/>
      <c r="AH90" s="133"/>
      <c r="AI90" s="133"/>
    </row>
    <row r="91" spans="1:35">
      <c r="A91" s="133"/>
      <c r="B91" s="133"/>
      <c r="C91" s="134"/>
      <c r="D91" s="133"/>
      <c r="E91" s="135"/>
      <c r="F91" s="135"/>
      <c r="G91" s="133"/>
      <c r="H91" s="135"/>
      <c r="I91" s="133"/>
      <c r="J91" s="133"/>
      <c r="K91" s="133"/>
      <c r="L91" s="133"/>
      <c r="M91" s="133"/>
      <c r="N91" s="133"/>
      <c r="O91" s="133"/>
      <c r="AA91" s="133"/>
      <c r="AB91" s="133"/>
      <c r="AC91" s="133"/>
      <c r="AD91" s="133"/>
      <c r="AE91" s="133"/>
      <c r="AF91" s="133"/>
      <c r="AG91" s="133"/>
      <c r="AH91" s="133"/>
      <c r="AI91" s="133"/>
    </row>
    <row r="92" spans="1:35">
      <c r="A92" s="133"/>
      <c r="B92" s="133"/>
      <c r="C92" s="134"/>
      <c r="D92" s="133"/>
      <c r="E92" s="135"/>
      <c r="F92" s="135"/>
      <c r="G92" s="133"/>
      <c r="H92" s="135"/>
      <c r="I92" s="133"/>
      <c r="J92" s="133"/>
      <c r="K92" s="133"/>
      <c r="L92" s="133"/>
      <c r="M92" s="133"/>
      <c r="N92" s="133"/>
      <c r="O92" s="133"/>
      <c r="AA92" s="133"/>
      <c r="AB92" s="133"/>
      <c r="AC92" s="133"/>
      <c r="AD92" s="133"/>
      <c r="AE92" s="133"/>
      <c r="AF92" s="133"/>
      <c r="AG92" s="133"/>
      <c r="AH92" s="133"/>
      <c r="AI92" s="133"/>
    </row>
    <row r="93" spans="1:35">
      <c r="A93" s="133"/>
      <c r="B93" s="133"/>
      <c r="C93" s="134"/>
      <c r="D93" s="133"/>
      <c r="E93" s="135"/>
      <c r="F93" s="135"/>
      <c r="G93" s="133"/>
      <c r="H93" s="135"/>
      <c r="I93" s="133"/>
      <c r="J93" s="133"/>
      <c r="K93" s="133"/>
      <c r="L93" s="133"/>
      <c r="M93" s="133"/>
      <c r="N93" s="133"/>
      <c r="O93" s="133"/>
      <c r="AA93" s="133"/>
      <c r="AB93" s="133"/>
      <c r="AC93" s="133"/>
      <c r="AD93" s="133"/>
      <c r="AE93" s="133"/>
      <c r="AF93" s="133"/>
      <c r="AG93" s="133"/>
      <c r="AH93" s="133"/>
      <c r="AI93" s="133"/>
    </row>
    <row r="94" spans="1:35">
      <c r="A94" s="133"/>
      <c r="B94" s="133"/>
      <c r="C94" s="134"/>
      <c r="D94" s="133"/>
      <c r="E94" s="135"/>
      <c r="F94" s="135"/>
      <c r="G94" s="133"/>
      <c r="H94" s="135"/>
      <c r="I94" s="133"/>
      <c r="J94" s="133"/>
      <c r="K94" s="133"/>
      <c r="L94" s="133"/>
      <c r="M94" s="133"/>
      <c r="N94" s="133"/>
      <c r="O94" s="133"/>
      <c r="AA94" s="133"/>
      <c r="AB94" s="133"/>
      <c r="AC94" s="133"/>
      <c r="AD94" s="133"/>
      <c r="AE94" s="133"/>
      <c r="AF94" s="133"/>
      <c r="AG94" s="133"/>
      <c r="AH94" s="133"/>
      <c r="AI94" s="133"/>
    </row>
    <row r="95" spans="1:35">
      <c r="A95" s="133"/>
      <c r="B95" s="133"/>
      <c r="C95" s="134"/>
      <c r="D95" s="133"/>
      <c r="E95" s="135"/>
      <c r="F95" s="135"/>
      <c r="G95" s="133"/>
      <c r="H95" s="135"/>
      <c r="I95" s="133"/>
      <c r="J95" s="133"/>
      <c r="K95" s="133"/>
      <c r="L95" s="133"/>
      <c r="M95" s="133"/>
      <c r="N95" s="133"/>
      <c r="O95" s="133"/>
      <c r="AA95" s="133"/>
      <c r="AB95" s="133"/>
      <c r="AC95" s="133"/>
      <c r="AD95" s="133"/>
      <c r="AE95" s="133"/>
      <c r="AF95" s="133"/>
      <c r="AG95" s="133"/>
      <c r="AH95" s="133"/>
      <c r="AI95" s="133"/>
    </row>
    <row r="96" spans="1:35">
      <c r="A96" s="133"/>
      <c r="B96" s="133"/>
      <c r="C96" s="134"/>
      <c r="D96" s="133"/>
      <c r="E96" s="135"/>
      <c r="F96" s="135"/>
      <c r="G96" s="133"/>
      <c r="H96" s="135"/>
      <c r="I96" s="133"/>
      <c r="J96" s="133"/>
      <c r="K96" s="133"/>
      <c r="L96" s="133"/>
      <c r="M96" s="133"/>
      <c r="N96" s="133"/>
      <c r="O96" s="133"/>
      <c r="AA96" s="133"/>
      <c r="AB96" s="133"/>
      <c r="AC96" s="133"/>
      <c r="AD96" s="133"/>
      <c r="AE96" s="133"/>
      <c r="AF96" s="133"/>
      <c r="AG96" s="133"/>
      <c r="AH96" s="133"/>
      <c r="AI96" s="133"/>
    </row>
    <row r="97" spans="1:35">
      <c r="A97" s="133"/>
      <c r="B97" s="133"/>
      <c r="C97" s="134"/>
      <c r="D97" s="133"/>
      <c r="E97" s="135"/>
      <c r="F97" s="135"/>
      <c r="G97" s="133"/>
      <c r="H97" s="135"/>
      <c r="I97" s="133"/>
      <c r="J97" s="133"/>
      <c r="K97" s="133"/>
      <c r="L97" s="133"/>
      <c r="M97" s="133"/>
      <c r="N97" s="133"/>
      <c r="O97" s="133"/>
      <c r="AA97" s="133"/>
      <c r="AB97" s="133"/>
      <c r="AC97" s="133"/>
      <c r="AD97" s="133"/>
      <c r="AE97" s="133"/>
      <c r="AF97" s="133"/>
      <c r="AG97" s="133"/>
      <c r="AH97" s="133"/>
      <c r="AI97" s="133"/>
    </row>
    <row r="98" spans="1:35">
      <c r="A98" s="133"/>
      <c r="B98" s="133"/>
      <c r="C98" s="134"/>
      <c r="D98" s="133"/>
      <c r="E98" s="135"/>
      <c r="F98" s="135"/>
      <c r="G98" s="133"/>
      <c r="H98" s="135"/>
      <c r="I98" s="133"/>
      <c r="J98" s="133"/>
      <c r="K98" s="133"/>
      <c r="L98" s="133"/>
      <c r="M98" s="133"/>
      <c r="N98" s="133"/>
      <c r="O98" s="133"/>
      <c r="AA98" s="133"/>
      <c r="AB98" s="133"/>
      <c r="AC98" s="133"/>
      <c r="AD98" s="133"/>
      <c r="AE98" s="133"/>
      <c r="AF98" s="133"/>
      <c r="AG98" s="133"/>
      <c r="AH98" s="133"/>
      <c r="AI98" s="133"/>
    </row>
    <row r="99" spans="1:35">
      <c r="A99" s="133"/>
      <c r="B99" s="133"/>
      <c r="C99" s="134"/>
      <c r="D99" s="133"/>
      <c r="E99" s="135"/>
      <c r="F99" s="135"/>
      <c r="G99" s="133"/>
      <c r="H99" s="135"/>
      <c r="I99" s="133"/>
      <c r="J99" s="133"/>
      <c r="K99" s="133"/>
      <c r="L99" s="133"/>
      <c r="M99" s="133"/>
      <c r="N99" s="133"/>
      <c r="O99" s="133"/>
      <c r="AA99" s="133"/>
      <c r="AB99" s="133"/>
      <c r="AC99" s="133"/>
      <c r="AD99" s="133"/>
      <c r="AE99" s="133"/>
      <c r="AF99" s="133"/>
      <c r="AG99" s="133"/>
      <c r="AH99" s="133"/>
      <c r="AI99" s="133"/>
    </row>
    <row r="100" spans="1:35">
      <c r="A100" s="133"/>
      <c r="B100" s="133"/>
      <c r="C100" s="134"/>
      <c r="D100" s="133"/>
      <c r="E100" s="135"/>
      <c r="F100" s="135"/>
      <c r="G100" s="133"/>
      <c r="H100" s="135"/>
      <c r="I100" s="133"/>
      <c r="J100" s="133"/>
      <c r="K100" s="133"/>
      <c r="L100" s="133"/>
      <c r="M100" s="133"/>
      <c r="N100" s="133"/>
      <c r="O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</row>
    <row r="101" spans="1:35">
      <c r="A101" s="133"/>
      <c r="B101" s="133"/>
      <c r="C101" s="134"/>
      <c r="D101" s="133"/>
      <c r="E101" s="135"/>
      <c r="F101" s="135"/>
      <c r="G101" s="133"/>
      <c r="H101" s="135"/>
      <c r="I101" s="133"/>
      <c r="J101" s="133"/>
      <c r="K101" s="133"/>
      <c r="L101" s="133"/>
      <c r="M101" s="133"/>
      <c r="N101" s="133"/>
      <c r="O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</row>
    <row r="102" spans="1:35">
      <c r="A102" s="133"/>
      <c r="B102" s="133"/>
      <c r="C102" s="134"/>
      <c r="D102" s="133"/>
      <c r="E102" s="135"/>
      <c r="F102" s="135"/>
      <c r="G102" s="133"/>
      <c r="H102" s="135"/>
      <c r="I102" s="133"/>
      <c r="J102" s="133"/>
      <c r="K102" s="133"/>
      <c r="L102" s="133"/>
      <c r="M102" s="133"/>
      <c r="N102" s="133"/>
      <c r="O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</row>
    <row r="103" spans="1:35">
      <c r="A103" s="133"/>
      <c r="B103" s="133"/>
      <c r="C103" s="134"/>
      <c r="D103" s="133"/>
      <c r="E103" s="135"/>
      <c r="F103" s="135"/>
      <c r="G103" s="133"/>
      <c r="H103" s="135"/>
      <c r="I103" s="133"/>
      <c r="J103" s="133"/>
      <c r="K103" s="133"/>
      <c r="L103" s="133"/>
      <c r="M103" s="133"/>
      <c r="N103" s="133"/>
      <c r="O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</row>
    <row r="104" spans="1:35">
      <c r="A104" s="133"/>
      <c r="B104" s="133"/>
      <c r="C104" s="134"/>
      <c r="D104" s="133"/>
      <c r="E104" s="135"/>
      <c r="F104" s="135"/>
      <c r="G104" s="133"/>
      <c r="H104" s="135"/>
      <c r="I104" s="133"/>
      <c r="J104" s="133"/>
      <c r="K104" s="133"/>
      <c r="L104" s="133"/>
      <c r="M104" s="133"/>
      <c r="N104" s="133"/>
      <c r="O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</row>
    <row r="105" spans="1:35">
      <c r="A105" s="133"/>
      <c r="B105" s="133"/>
      <c r="C105" s="134"/>
      <c r="D105" s="133"/>
      <c r="E105" s="135"/>
      <c r="F105" s="135"/>
      <c r="G105" s="133"/>
      <c r="H105" s="135"/>
      <c r="I105" s="133"/>
      <c r="J105" s="133"/>
      <c r="K105" s="133"/>
      <c r="L105" s="133"/>
      <c r="M105" s="133"/>
      <c r="N105" s="133"/>
      <c r="O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</row>
    <row r="106" spans="1:35">
      <c r="A106" s="133"/>
      <c r="B106" s="133"/>
      <c r="C106" s="134"/>
      <c r="D106" s="133"/>
      <c r="E106" s="135"/>
      <c r="F106" s="135"/>
      <c r="G106" s="133"/>
      <c r="H106" s="135"/>
      <c r="I106" s="133"/>
      <c r="J106" s="133"/>
      <c r="K106" s="133"/>
      <c r="L106" s="133"/>
      <c r="M106" s="133"/>
      <c r="N106" s="133"/>
      <c r="O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</row>
    <row r="107" spans="1:35">
      <c r="A107" s="133"/>
      <c r="B107" s="133"/>
      <c r="C107" s="134"/>
      <c r="D107" s="133"/>
      <c r="E107" s="135"/>
      <c r="F107" s="135"/>
      <c r="G107" s="133"/>
      <c r="H107" s="135"/>
      <c r="I107" s="133"/>
      <c r="J107" s="133"/>
      <c r="K107" s="133"/>
      <c r="L107" s="133"/>
      <c r="M107" s="133"/>
      <c r="N107" s="133"/>
      <c r="O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</row>
    <row r="108" spans="1:35">
      <c r="A108" s="133"/>
      <c r="B108" s="133"/>
      <c r="C108" s="134"/>
      <c r="D108" s="133"/>
      <c r="E108" s="135"/>
      <c r="F108" s="135"/>
      <c r="G108" s="133"/>
      <c r="H108" s="135"/>
      <c r="I108" s="133"/>
      <c r="J108" s="133"/>
      <c r="K108" s="133"/>
      <c r="L108" s="133"/>
      <c r="M108" s="133"/>
      <c r="N108" s="133"/>
      <c r="O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</row>
    <row r="109" spans="1:35">
      <c r="B109" s="133"/>
      <c r="C109" s="134"/>
      <c r="D109" s="133"/>
      <c r="E109" s="135"/>
      <c r="F109" s="135"/>
      <c r="G109" s="133"/>
      <c r="H109" s="135"/>
      <c r="I109" s="133"/>
      <c r="J109" s="133"/>
      <c r="K109" s="133"/>
      <c r="L109" s="133"/>
      <c r="M109" s="133"/>
      <c r="N109" s="133"/>
      <c r="O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</row>
    <row r="110" spans="1:35">
      <c r="B110" s="133"/>
      <c r="C110" s="134"/>
      <c r="D110" s="133"/>
      <c r="E110" s="135"/>
      <c r="F110" s="135"/>
      <c r="G110" s="133"/>
      <c r="H110" s="135"/>
      <c r="I110" s="133"/>
      <c r="J110" s="133"/>
      <c r="K110" s="133"/>
      <c r="L110" s="133"/>
      <c r="M110" s="133"/>
      <c r="N110" s="133"/>
      <c r="O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</row>
    <row r="111" spans="1:35">
      <c r="B111" s="133"/>
      <c r="C111" s="134"/>
      <c r="D111" s="133"/>
      <c r="E111" s="135"/>
      <c r="F111" s="135"/>
      <c r="G111" s="133"/>
      <c r="H111" s="135"/>
      <c r="I111" s="133"/>
      <c r="J111" s="133"/>
      <c r="K111" s="133"/>
      <c r="L111" s="133"/>
      <c r="M111" s="133"/>
      <c r="N111" s="133"/>
      <c r="O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</row>
    <row r="112" spans="1:35">
      <c r="B112" s="133"/>
      <c r="C112" s="134"/>
      <c r="D112" s="133"/>
      <c r="E112" s="135"/>
      <c r="F112" s="135"/>
      <c r="G112" s="133"/>
      <c r="H112" s="135"/>
      <c r="I112" s="133"/>
      <c r="J112" s="133"/>
      <c r="K112" s="133"/>
      <c r="L112" s="133"/>
      <c r="M112" s="133"/>
      <c r="N112" s="133"/>
      <c r="O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</row>
    <row r="113" spans="2:35">
      <c r="B113" s="133"/>
      <c r="C113" s="134"/>
      <c r="D113" s="133"/>
      <c r="E113" s="135"/>
      <c r="F113" s="135"/>
      <c r="G113" s="133"/>
      <c r="H113" s="135"/>
      <c r="I113" s="133"/>
      <c r="J113" s="133"/>
      <c r="K113" s="133"/>
      <c r="L113" s="133"/>
      <c r="M113" s="133"/>
      <c r="N113" s="133"/>
      <c r="O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</row>
    <row r="114" spans="2:35">
      <c r="B114" s="133"/>
      <c r="C114" s="134"/>
      <c r="D114" s="133"/>
      <c r="E114" s="135"/>
      <c r="F114" s="135"/>
      <c r="G114" s="133"/>
      <c r="H114" s="135"/>
      <c r="I114" s="133"/>
      <c r="J114" s="133"/>
      <c r="K114" s="133"/>
      <c r="L114" s="133"/>
      <c r="M114" s="133"/>
      <c r="N114" s="133"/>
      <c r="O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</row>
    <row r="115" spans="2:35">
      <c r="B115" s="133"/>
      <c r="C115" s="134"/>
      <c r="D115" s="133"/>
      <c r="E115" s="135"/>
      <c r="F115" s="135"/>
      <c r="G115" s="133"/>
      <c r="H115" s="135"/>
      <c r="I115" s="133"/>
      <c r="J115" s="133"/>
      <c r="K115" s="133"/>
      <c r="L115" s="133"/>
      <c r="M115" s="133"/>
      <c r="N115" s="133"/>
      <c r="O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</row>
    <row r="116" spans="2:35">
      <c r="B116" s="133"/>
      <c r="C116" s="134"/>
      <c r="D116" s="133"/>
      <c r="E116" s="135"/>
      <c r="F116" s="135"/>
      <c r="G116" s="133"/>
      <c r="H116" s="135"/>
      <c r="I116" s="133"/>
      <c r="J116" s="133"/>
      <c r="K116" s="133"/>
      <c r="L116" s="133"/>
      <c r="M116" s="133"/>
      <c r="N116" s="133"/>
      <c r="O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</row>
    <row r="117" spans="2:35">
      <c r="B117" s="133"/>
      <c r="C117" s="134"/>
      <c r="D117" s="133"/>
      <c r="E117" s="135"/>
      <c r="F117" s="135"/>
      <c r="G117" s="133"/>
      <c r="H117" s="135"/>
      <c r="I117" s="133"/>
      <c r="J117" s="133"/>
      <c r="K117" s="133"/>
      <c r="L117" s="133"/>
      <c r="M117" s="133"/>
      <c r="N117" s="133"/>
      <c r="O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</row>
    <row r="118" spans="2:35">
      <c r="B118" s="133"/>
      <c r="C118" s="134"/>
      <c r="D118" s="133"/>
      <c r="E118" s="135"/>
      <c r="F118" s="135"/>
      <c r="G118" s="133"/>
      <c r="H118" s="135"/>
      <c r="I118" s="133"/>
      <c r="J118" s="133"/>
      <c r="K118" s="133"/>
      <c r="L118" s="133"/>
      <c r="M118" s="133"/>
      <c r="N118" s="133"/>
      <c r="O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</row>
    <row r="119" spans="2:35">
      <c r="B119" s="133"/>
      <c r="C119" s="134"/>
      <c r="D119" s="133"/>
      <c r="E119" s="135"/>
      <c r="F119" s="135"/>
      <c r="G119" s="133"/>
      <c r="H119" s="135"/>
      <c r="I119" s="133"/>
      <c r="J119" s="133"/>
      <c r="K119" s="133"/>
      <c r="L119" s="133"/>
      <c r="M119" s="133"/>
      <c r="N119" s="133"/>
      <c r="O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</row>
    <row r="120" spans="2:35">
      <c r="B120" s="133"/>
      <c r="C120" s="134"/>
      <c r="D120" s="133"/>
      <c r="E120" s="135"/>
      <c r="F120" s="135"/>
      <c r="G120" s="133"/>
      <c r="H120" s="135"/>
      <c r="I120" s="133"/>
      <c r="J120" s="133"/>
      <c r="K120" s="133"/>
      <c r="L120" s="133"/>
      <c r="M120" s="133"/>
      <c r="N120" s="133"/>
      <c r="O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</row>
    <row r="121" spans="2:35">
      <c r="B121" s="133"/>
      <c r="C121" s="134"/>
      <c r="D121" s="133"/>
      <c r="E121" s="135"/>
      <c r="F121" s="135"/>
      <c r="G121" s="133"/>
      <c r="H121" s="135"/>
      <c r="I121" s="133"/>
      <c r="J121" s="133"/>
      <c r="K121" s="133"/>
      <c r="L121" s="133"/>
      <c r="M121" s="133"/>
      <c r="N121" s="133"/>
      <c r="O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</row>
    <row r="122" spans="2:35">
      <c r="B122" s="133"/>
      <c r="C122" s="134"/>
      <c r="D122" s="133"/>
      <c r="E122" s="135"/>
      <c r="F122" s="135"/>
      <c r="G122" s="133"/>
      <c r="H122" s="135"/>
      <c r="I122" s="133"/>
      <c r="J122" s="133"/>
      <c r="K122" s="133"/>
      <c r="L122" s="133"/>
      <c r="M122" s="133"/>
      <c r="N122" s="133"/>
      <c r="O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</row>
    <row r="123" spans="2:35">
      <c r="B123" s="133"/>
      <c r="C123" s="134"/>
      <c r="D123" s="133"/>
      <c r="E123" s="135"/>
      <c r="F123" s="135"/>
      <c r="G123" s="133"/>
      <c r="H123" s="135"/>
      <c r="I123" s="133"/>
      <c r="J123" s="133"/>
      <c r="K123" s="133"/>
      <c r="L123" s="133"/>
      <c r="M123" s="133"/>
      <c r="N123" s="133"/>
      <c r="O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</row>
    <row r="124" spans="2:35">
      <c r="B124" s="133"/>
      <c r="C124" s="134"/>
      <c r="D124" s="133"/>
      <c r="E124" s="135"/>
      <c r="F124" s="135"/>
      <c r="G124" s="133"/>
      <c r="H124" s="135"/>
      <c r="I124" s="133"/>
      <c r="J124" s="133"/>
      <c r="K124" s="133"/>
      <c r="L124" s="133"/>
      <c r="M124" s="133"/>
      <c r="N124" s="133"/>
      <c r="O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</row>
    <row r="125" spans="2:35">
      <c r="B125" s="133"/>
      <c r="C125" s="134"/>
      <c r="D125" s="133"/>
      <c r="E125" s="135"/>
      <c r="F125" s="135"/>
      <c r="G125" s="133"/>
      <c r="H125" s="135"/>
      <c r="I125" s="133"/>
      <c r="J125" s="133"/>
      <c r="K125" s="133"/>
      <c r="L125" s="133"/>
      <c r="M125" s="133"/>
      <c r="N125" s="133"/>
      <c r="O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</row>
    <row r="126" spans="2:35">
      <c r="B126" s="133"/>
      <c r="C126" s="134"/>
      <c r="D126" s="133"/>
      <c r="E126" s="135"/>
      <c r="F126" s="135"/>
      <c r="G126" s="133"/>
      <c r="H126" s="135"/>
      <c r="I126" s="133"/>
      <c r="J126" s="133"/>
      <c r="K126" s="133"/>
      <c r="L126" s="133"/>
      <c r="M126" s="133"/>
      <c r="N126" s="133"/>
      <c r="O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</row>
    <row r="127" spans="2:35">
      <c r="B127" s="133"/>
      <c r="C127" s="134"/>
      <c r="D127" s="133"/>
      <c r="E127" s="135"/>
      <c r="F127" s="135"/>
      <c r="G127" s="133"/>
      <c r="H127" s="135"/>
      <c r="I127" s="133"/>
      <c r="J127" s="133"/>
      <c r="K127" s="133"/>
      <c r="L127" s="133"/>
      <c r="M127" s="133"/>
      <c r="N127" s="133"/>
      <c r="O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</row>
    <row r="128" spans="2:35">
      <c r="B128" s="133"/>
      <c r="C128" s="134"/>
      <c r="D128" s="133"/>
      <c r="E128" s="135"/>
      <c r="F128" s="135"/>
      <c r="G128" s="133"/>
      <c r="H128" s="135"/>
      <c r="I128" s="133"/>
      <c r="J128" s="133"/>
      <c r="K128" s="133"/>
      <c r="L128" s="133"/>
      <c r="M128" s="133"/>
      <c r="N128" s="133"/>
      <c r="O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</row>
    <row r="129" spans="2:35">
      <c r="B129" s="133"/>
      <c r="C129" s="134"/>
      <c r="D129" s="133"/>
      <c r="E129" s="135"/>
      <c r="F129" s="135"/>
      <c r="G129" s="133"/>
      <c r="H129" s="135"/>
      <c r="I129" s="133"/>
      <c r="J129" s="133"/>
      <c r="K129" s="133"/>
      <c r="L129" s="133"/>
      <c r="M129" s="133"/>
      <c r="N129" s="133"/>
      <c r="O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</row>
    <row r="130" spans="2:35">
      <c r="B130" s="133"/>
      <c r="C130" s="134"/>
      <c r="D130" s="133"/>
      <c r="E130" s="135"/>
      <c r="F130" s="135"/>
      <c r="G130" s="133"/>
      <c r="H130" s="135"/>
      <c r="I130" s="133"/>
      <c r="J130" s="133"/>
      <c r="K130" s="133"/>
      <c r="L130" s="133"/>
      <c r="M130" s="133"/>
      <c r="N130" s="133"/>
      <c r="O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</row>
    <row r="131" spans="2:35">
      <c r="B131" s="133"/>
      <c r="C131" s="134"/>
      <c r="D131" s="133"/>
      <c r="E131" s="135"/>
      <c r="F131" s="135"/>
      <c r="G131" s="133"/>
      <c r="H131" s="135"/>
      <c r="I131" s="133"/>
      <c r="J131" s="133"/>
      <c r="K131" s="133"/>
      <c r="L131" s="133"/>
      <c r="M131" s="133"/>
      <c r="N131" s="133"/>
      <c r="O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</row>
    <row r="132" spans="2:35">
      <c r="B132" s="133"/>
      <c r="C132" s="134"/>
      <c r="D132" s="133"/>
      <c r="E132" s="135"/>
      <c r="F132" s="135"/>
      <c r="G132" s="133"/>
      <c r="H132" s="135"/>
      <c r="I132" s="133"/>
      <c r="J132" s="133"/>
      <c r="K132" s="133"/>
      <c r="L132" s="133"/>
      <c r="M132" s="133"/>
      <c r="N132" s="133"/>
      <c r="O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</row>
    <row r="133" spans="2:35">
      <c r="B133" s="133"/>
      <c r="C133" s="134"/>
      <c r="D133" s="133"/>
      <c r="E133" s="135"/>
      <c r="F133" s="135"/>
      <c r="G133" s="133"/>
      <c r="H133" s="135"/>
      <c r="I133" s="133"/>
      <c r="J133" s="133"/>
      <c r="K133" s="133"/>
      <c r="L133" s="133"/>
      <c r="M133" s="133"/>
      <c r="N133" s="133"/>
      <c r="O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</row>
    <row r="134" spans="2:35">
      <c r="B134" s="133"/>
      <c r="C134" s="134"/>
      <c r="D134" s="133"/>
      <c r="E134" s="135"/>
      <c r="F134" s="135"/>
      <c r="G134" s="133"/>
      <c r="H134" s="135"/>
      <c r="I134" s="133"/>
      <c r="J134" s="133"/>
      <c r="K134" s="133"/>
      <c r="L134" s="133"/>
      <c r="M134" s="133"/>
      <c r="N134" s="133"/>
      <c r="O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</row>
    <row r="135" spans="2:35">
      <c r="B135" s="133"/>
      <c r="C135" s="134"/>
      <c r="D135" s="133"/>
      <c r="E135" s="135"/>
      <c r="F135" s="135"/>
      <c r="G135" s="133"/>
      <c r="H135" s="135"/>
      <c r="I135" s="133"/>
      <c r="J135" s="133"/>
      <c r="K135" s="133"/>
      <c r="L135" s="133"/>
      <c r="M135" s="133"/>
      <c r="N135" s="133"/>
      <c r="O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</row>
    <row r="136" spans="2:35">
      <c r="B136" s="133"/>
      <c r="C136" s="134"/>
      <c r="D136" s="133"/>
      <c r="E136" s="135"/>
      <c r="F136" s="135"/>
      <c r="G136" s="133"/>
      <c r="H136" s="135"/>
      <c r="I136" s="133"/>
      <c r="J136" s="133"/>
      <c r="K136" s="133"/>
      <c r="L136" s="133"/>
      <c r="M136" s="133"/>
      <c r="N136" s="133"/>
      <c r="O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</row>
    <row r="137" spans="2:35">
      <c r="B137" s="133"/>
      <c r="C137" s="134"/>
      <c r="D137" s="133"/>
      <c r="E137" s="135"/>
      <c r="F137" s="135"/>
      <c r="G137" s="133"/>
      <c r="H137" s="135"/>
      <c r="I137" s="133"/>
      <c r="J137" s="133"/>
      <c r="K137" s="133"/>
      <c r="L137" s="133"/>
      <c r="M137" s="133"/>
      <c r="N137" s="133"/>
      <c r="O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</row>
    <row r="138" spans="2:35">
      <c r="B138" s="133"/>
      <c r="C138" s="134"/>
      <c r="D138" s="133"/>
      <c r="E138" s="135"/>
      <c r="F138" s="135"/>
      <c r="G138" s="133"/>
      <c r="H138" s="135"/>
      <c r="I138" s="133"/>
      <c r="J138" s="133"/>
      <c r="K138" s="133"/>
      <c r="L138" s="133"/>
      <c r="M138" s="133"/>
      <c r="N138" s="133"/>
      <c r="O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</row>
    <row r="139" spans="2:35">
      <c r="B139" s="133"/>
      <c r="C139" s="134"/>
      <c r="D139" s="133"/>
      <c r="E139" s="135"/>
      <c r="F139" s="135"/>
      <c r="G139" s="133"/>
      <c r="H139" s="135"/>
      <c r="I139" s="133"/>
      <c r="J139" s="133"/>
      <c r="K139" s="133"/>
      <c r="L139" s="133"/>
      <c r="M139" s="133"/>
      <c r="N139" s="133"/>
      <c r="O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</row>
    <row r="140" spans="2:35">
      <c r="B140" s="133"/>
      <c r="C140" s="134"/>
      <c r="D140" s="133"/>
      <c r="E140" s="135"/>
      <c r="F140" s="135"/>
      <c r="G140" s="133"/>
      <c r="H140" s="135"/>
      <c r="I140" s="133"/>
      <c r="J140" s="133"/>
      <c r="K140" s="133"/>
      <c r="L140" s="133"/>
      <c r="M140" s="133"/>
      <c r="N140" s="133"/>
      <c r="O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</row>
    <row r="141" spans="2:35">
      <c r="B141" s="133"/>
      <c r="C141" s="134"/>
      <c r="D141" s="133"/>
      <c r="E141" s="135"/>
      <c r="F141" s="135"/>
      <c r="G141" s="133"/>
      <c r="H141" s="135"/>
      <c r="I141" s="133"/>
      <c r="J141" s="133"/>
      <c r="K141" s="133"/>
      <c r="L141" s="133"/>
      <c r="M141" s="133"/>
      <c r="N141" s="133"/>
      <c r="O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</row>
    <row r="142" spans="2:35">
      <c r="B142" s="133"/>
      <c r="C142" s="134"/>
      <c r="D142" s="133"/>
      <c r="E142" s="135"/>
      <c r="F142" s="135"/>
      <c r="G142" s="133"/>
      <c r="H142" s="135"/>
      <c r="I142" s="133"/>
      <c r="J142" s="133"/>
      <c r="K142" s="133"/>
      <c r="L142" s="133"/>
      <c r="M142" s="133"/>
      <c r="N142" s="133"/>
      <c r="O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</row>
    <row r="143" spans="2:35">
      <c r="B143" s="133"/>
      <c r="C143" s="134"/>
      <c r="D143" s="133"/>
      <c r="E143" s="135"/>
      <c r="F143" s="135"/>
      <c r="G143" s="133"/>
      <c r="H143" s="135"/>
      <c r="I143" s="133"/>
      <c r="J143" s="133"/>
      <c r="K143" s="133"/>
      <c r="L143" s="133"/>
      <c r="M143" s="133"/>
      <c r="N143" s="133"/>
      <c r="O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</row>
    <row r="144" spans="2:35">
      <c r="B144" s="133"/>
      <c r="C144" s="134"/>
      <c r="D144" s="133"/>
      <c r="E144" s="135"/>
      <c r="F144" s="135"/>
      <c r="G144" s="133"/>
      <c r="H144" s="135"/>
      <c r="I144" s="133"/>
      <c r="J144" s="133"/>
      <c r="K144" s="133"/>
      <c r="L144" s="133"/>
      <c r="M144" s="133"/>
      <c r="N144" s="133"/>
      <c r="O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</row>
    <row r="145" spans="2:35">
      <c r="B145" s="133"/>
      <c r="C145" s="134"/>
      <c r="D145" s="133"/>
      <c r="E145" s="135"/>
      <c r="F145" s="135"/>
      <c r="G145" s="133"/>
      <c r="H145" s="135"/>
      <c r="I145" s="133"/>
      <c r="J145" s="133"/>
      <c r="K145" s="133"/>
      <c r="L145" s="133"/>
      <c r="M145" s="133"/>
      <c r="N145" s="133"/>
      <c r="O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</row>
    <row r="146" spans="2:35">
      <c r="B146" s="133"/>
      <c r="C146" s="134"/>
      <c r="D146" s="133"/>
      <c r="E146" s="135"/>
      <c r="F146" s="135"/>
      <c r="G146" s="133"/>
      <c r="H146" s="135"/>
      <c r="I146" s="133"/>
      <c r="J146" s="133"/>
      <c r="K146" s="133"/>
      <c r="L146" s="133"/>
      <c r="M146" s="133"/>
      <c r="N146" s="133"/>
      <c r="O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</row>
    <row r="147" spans="2:35">
      <c r="B147" s="133"/>
      <c r="C147" s="134"/>
      <c r="D147" s="133"/>
      <c r="E147" s="135"/>
      <c r="F147" s="135"/>
      <c r="G147" s="133"/>
      <c r="H147" s="135"/>
      <c r="I147" s="133"/>
      <c r="J147" s="133"/>
      <c r="K147" s="133"/>
      <c r="L147" s="133"/>
      <c r="M147" s="133"/>
      <c r="N147" s="133"/>
      <c r="O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</row>
    <row r="148" spans="2:35">
      <c r="B148" s="133"/>
      <c r="C148" s="134"/>
      <c r="D148" s="133"/>
      <c r="E148" s="135"/>
      <c r="F148" s="135"/>
      <c r="G148" s="133"/>
      <c r="H148" s="135"/>
      <c r="I148" s="133"/>
      <c r="J148" s="133"/>
      <c r="K148" s="133"/>
      <c r="L148" s="133"/>
      <c r="M148" s="133"/>
      <c r="N148" s="133"/>
      <c r="O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</row>
    <row r="149" spans="2:35">
      <c r="B149" s="133"/>
      <c r="C149" s="134"/>
      <c r="D149" s="133"/>
      <c r="E149" s="135"/>
      <c r="F149" s="135"/>
      <c r="G149" s="133"/>
      <c r="H149" s="135"/>
      <c r="I149" s="133"/>
      <c r="J149" s="133"/>
      <c r="K149" s="133"/>
      <c r="L149" s="133"/>
      <c r="M149" s="133"/>
      <c r="N149" s="133"/>
      <c r="O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</row>
    <row r="150" spans="2:35">
      <c r="B150" s="133"/>
      <c r="C150" s="134"/>
      <c r="D150" s="133"/>
      <c r="E150" s="135"/>
      <c r="F150" s="135"/>
      <c r="G150" s="133"/>
      <c r="H150" s="135"/>
      <c r="I150" s="133"/>
      <c r="J150" s="133"/>
      <c r="K150" s="133"/>
      <c r="L150" s="133"/>
      <c r="M150" s="133"/>
      <c r="N150" s="133"/>
      <c r="O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</row>
    <row r="151" spans="2:35">
      <c r="B151" s="133"/>
      <c r="C151" s="134"/>
      <c r="D151" s="133"/>
      <c r="E151" s="135"/>
      <c r="F151" s="135"/>
      <c r="G151" s="133"/>
      <c r="H151" s="135"/>
      <c r="I151" s="133"/>
      <c r="J151" s="133"/>
      <c r="K151" s="133"/>
      <c r="L151" s="133"/>
      <c r="M151" s="133"/>
      <c r="N151" s="133"/>
      <c r="O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</row>
    <row r="152" spans="2:35">
      <c r="B152" s="133"/>
      <c r="C152" s="134"/>
      <c r="D152" s="133"/>
      <c r="E152" s="135"/>
      <c r="F152" s="135"/>
      <c r="G152" s="133"/>
      <c r="H152" s="135"/>
      <c r="I152" s="133"/>
      <c r="J152" s="133"/>
      <c r="K152" s="133"/>
      <c r="L152" s="133"/>
      <c r="M152" s="133"/>
      <c r="N152" s="133"/>
      <c r="O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</row>
    <row r="153" spans="2:35">
      <c r="B153" s="133"/>
      <c r="C153" s="134"/>
      <c r="D153" s="133"/>
      <c r="E153" s="135"/>
      <c r="F153" s="135"/>
      <c r="G153" s="133"/>
      <c r="H153" s="135"/>
      <c r="I153" s="133"/>
      <c r="J153" s="133"/>
      <c r="K153" s="133"/>
      <c r="L153" s="133"/>
      <c r="M153" s="133"/>
      <c r="N153" s="133"/>
      <c r="O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</row>
    <row r="154" spans="2:35">
      <c r="B154" s="133"/>
      <c r="C154" s="134"/>
      <c r="D154" s="133"/>
      <c r="E154" s="135"/>
      <c r="F154" s="135"/>
      <c r="G154" s="133"/>
      <c r="H154" s="135"/>
      <c r="I154" s="133"/>
      <c r="J154" s="133"/>
      <c r="K154" s="133"/>
      <c r="L154" s="133"/>
      <c r="M154" s="133"/>
      <c r="N154" s="133"/>
      <c r="O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</row>
    <row r="155" spans="2:35">
      <c r="B155" s="133"/>
      <c r="C155" s="134"/>
      <c r="D155" s="133"/>
      <c r="E155" s="135"/>
      <c r="F155" s="135"/>
      <c r="G155" s="133"/>
      <c r="H155" s="135"/>
      <c r="I155" s="133"/>
      <c r="J155" s="133"/>
      <c r="K155" s="133"/>
      <c r="L155" s="133"/>
      <c r="M155" s="133"/>
      <c r="N155" s="133"/>
      <c r="O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</row>
    <row r="156" spans="2:35">
      <c r="B156" s="133"/>
      <c r="C156" s="134"/>
      <c r="D156" s="133"/>
      <c r="E156" s="135"/>
      <c r="F156" s="135"/>
      <c r="G156" s="133"/>
      <c r="H156" s="135"/>
      <c r="I156" s="133"/>
      <c r="J156" s="133"/>
      <c r="K156" s="133"/>
      <c r="L156" s="133"/>
      <c r="M156" s="133"/>
      <c r="N156" s="133"/>
      <c r="O156" s="133"/>
    </row>
    <row r="157" spans="2:35">
      <c r="B157" s="133"/>
      <c r="C157" s="134"/>
      <c r="D157" s="133"/>
      <c r="E157" s="135"/>
      <c r="F157" s="135"/>
      <c r="G157" s="133"/>
      <c r="H157" s="135"/>
      <c r="I157" s="133"/>
      <c r="J157" s="133"/>
      <c r="K157" s="133"/>
      <c r="L157" s="133"/>
      <c r="M157" s="133"/>
      <c r="N157" s="133"/>
      <c r="O157" s="133"/>
    </row>
    <row r="158" spans="2:35">
      <c r="B158" s="133"/>
      <c r="C158" s="134"/>
      <c r="D158" s="133"/>
      <c r="E158" s="135"/>
      <c r="F158" s="135"/>
      <c r="G158" s="133"/>
      <c r="H158" s="135"/>
      <c r="I158" s="133"/>
      <c r="J158" s="133"/>
      <c r="K158" s="133"/>
      <c r="L158" s="133"/>
      <c r="M158" s="133"/>
      <c r="N158" s="133"/>
      <c r="O158" s="133"/>
    </row>
    <row r="159" spans="2:35">
      <c r="B159" s="133"/>
      <c r="C159" s="134"/>
      <c r="D159" s="133"/>
      <c r="E159" s="135"/>
      <c r="F159" s="135"/>
      <c r="G159" s="133"/>
      <c r="H159" s="135"/>
      <c r="I159" s="133"/>
      <c r="J159" s="133"/>
      <c r="K159" s="133"/>
      <c r="L159" s="133"/>
      <c r="M159" s="133"/>
      <c r="N159" s="133"/>
      <c r="O159" s="133"/>
    </row>
    <row r="160" spans="2:35">
      <c r="B160" s="133"/>
      <c r="C160" s="134"/>
      <c r="D160" s="133"/>
      <c r="E160" s="135"/>
      <c r="F160" s="135"/>
      <c r="G160" s="133"/>
      <c r="H160" s="135"/>
      <c r="I160" s="133"/>
      <c r="J160" s="133"/>
      <c r="K160" s="133"/>
      <c r="L160" s="133"/>
      <c r="M160" s="133"/>
      <c r="N160" s="133"/>
      <c r="O160" s="133"/>
    </row>
    <row r="161" spans="2:15">
      <c r="B161" s="133"/>
      <c r="C161" s="134"/>
      <c r="D161" s="133"/>
      <c r="E161" s="135"/>
      <c r="F161" s="135"/>
      <c r="G161" s="133"/>
      <c r="H161" s="135"/>
      <c r="I161" s="133"/>
      <c r="J161" s="133"/>
      <c r="K161" s="133"/>
      <c r="L161" s="133"/>
      <c r="M161" s="133"/>
      <c r="N161" s="133"/>
      <c r="O161" s="133"/>
    </row>
    <row r="162" spans="2:15">
      <c r="B162" s="133"/>
      <c r="C162" s="134"/>
      <c r="D162" s="133"/>
      <c r="E162" s="135"/>
      <c r="F162" s="135"/>
      <c r="G162" s="133"/>
      <c r="H162" s="135"/>
      <c r="I162" s="133"/>
      <c r="J162" s="133"/>
      <c r="K162" s="133"/>
      <c r="L162" s="133"/>
      <c r="M162" s="133"/>
      <c r="N162" s="133"/>
      <c r="O162" s="133"/>
    </row>
    <row r="163" spans="2:15">
      <c r="B163" s="133"/>
      <c r="C163" s="134"/>
      <c r="D163" s="133"/>
      <c r="E163" s="135"/>
      <c r="F163" s="135"/>
      <c r="G163" s="133"/>
      <c r="H163" s="135"/>
      <c r="I163" s="133"/>
      <c r="J163" s="133"/>
      <c r="K163" s="133"/>
      <c r="L163" s="133"/>
      <c r="M163" s="133"/>
      <c r="N163" s="133"/>
      <c r="O163" s="133"/>
    </row>
    <row r="164" spans="2:15">
      <c r="B164" s="133"/>
      <c r="C164" s="134"/>
      <c r="D164" s="133"/>
      <c r="E164" s="135"/>
      <c r="F164" s="135"/>
      <c r="G164" s="133"/>
      <c r="H164" s="135"/>
      <c r="I164" s="133"/>
      <c r="J164" s="133"/>
      <c r="K164" s="133"/>
      <c r="L164" s="133"/>
      <c r="M164" s="133"/>
      <c r="N164" s="133"/>
      <c r="O164" s="133"/>
    </row>
    <row r="165" spans="2:15">
      <c r="B165" s="133"/>
      <c r="C165" s="134"/>
      <c r="D165" s="133"/>
      <c r="E165" s="135"/>
      <c r="F165" s="135"/>
      <c r="G165" s="133"/>
      <c r="H165" s="135"/>
      <c r="I165" s="133"/>
      <c r="J165" s="133"/>
      <c r="K165" s="133"/>
      <c r="L165" s="133"/>
      <c r="M165" s="133"/>
      <c r="N165" s="133"/>
      <c r="O165" s="133"/>
    </row>
    <row r="166" spans="2:15">
      <c r="B166" s="133"/>
      <c r="C166" s="134"/>
      <c r="D166" s="133"/>
      <c r="E166" s="135"/>
      <c r="F166" s="135"/>
      <c r="G166" s="133"/>
      <c r="H166" s="135"/>
      <c r="I166" s="133"/>
      <c r="J166" s="133"/>
      <c r="K166" s="133"/>
      <c r="L166" s="133"/>
      <c r="M166" s="133"/>
      <c r="N166" s="133"/>
      <c r="O166" s="133"/>
    </row>
    <row r="167" spans="2:15">
      <c r="B167" s="133"/>
      <c r="C167" s="134"/>
      <c r="D167" s="133"/>
      <c r="E167" s="135"/>
      <c r="F167" s="135"/>
      <c r="G167" s="133"/>
      <c r="H167" s="135"/>
      <c r="I167" s="133"/>
      <c r="J167" s="133"/>
      <c r="K167" s="133"/>
      <c r="L167" s="133"/>
      <c r="M167" s="133"/>
      <c r="N167" s="133"/>
      <c r="O167" s="133"/>
    </row>
    <row r="168" spans="2:15">
      <c r="B168" s="133"/>
      <c r="C168" s="134"/>
      <c r="D168" s="133"/>
      <c r="E168" s="135"/>
      <c r="F168" s="135"/>
      <c r="G168" s="133"/>
      <c r="H168" s="135"/>
      <c r="I168" s="133"/>
      <c r="J168" s="133"/>
      <c r="K168" s="133"/>
      <c r="L168" s="133"/>
      <c r="M168" s="133"/>
      <c r="N168" s="133"/>
      <c r="O168" s="133"/>
    </row>
    <row r="169" spans="2:15">
      <c r="B169" s="133"/>
      <c r="C169" s="134"/>
      <c r="D169" s="133"/>
      <c r="E169" s="135"/>
      <c r="F169" s="135"/>
      <c r="G169" s="133"/>
      <c r="H169" s="135"/>
      <c r="I169" s="133"/>
      <c r="J169" s="133"/>
      <c r="K169" s="133"/>
      <c r="L169" s="133"/>
      <c r="M169" s="133"/>
      <c r="N169" s="133"/>
      <c r="O169" s="133"/>
    </row>
    <row r="170" spans="2:15">
      <c r="B170" s="133"/>
      <c r="C170" s="134"/>
      <c r="D170" s="133"/>
      <c r="E170" s="135"/>
      <c r="F170" s="135"/>
      <c r="G170" s="133"/>
      <c r="H170" s="135"/>
      <c r="I170" s="133"/>
      <c r="J170" s="133"/>
      <c r="K170" s="133"/>
      <c r="L170" s="133"/>
      <c r="M170" s="133"/>
      <c r="N170" s="133"/>
      <c r="O170" s="133"/>
    </row>
    <row r="171" spans="2:15">
      <c r="B171" s="133"/>
      <c r="C171" s="134"/>
      <c r="D171" s="133"/>
      <c r="E171" s="135"/>
      <c r="F171" s="135"/>
      <c r="G171" s="133"/>
      <c r="H171" s="135"/>
      <c r="I171" s="133"/>
      <c r="J171" s="133"/>
      <c r="K171" s="133"/>
      <c r="L171" s="133"/>
      <c r="M171" s="133"/>
      <c r="N171" s="133"/>
      <c r="O171" s="133"/>
    </row>
    <row r="172" spans="2:15">
      <c r="B172" s="133"/>
      <c r="C172" s="134"/>
      <c r="D172" s="133"/>
      <c r="E172" s="135"/>
      <c r="F172" s="135"/>
      <c r="G172" s="133"/>
      <c r="H172" s="135"/>
      <c r="I172" s="133"/>
      <c r="J172" s="133"/>
      <c r="K172" s="133"/>
      <c r="L172" s="133"/>
      <c r="M172" s="133"/>
      <c r="N172" s="133"/>
      <c r="O172" s="133"/>
    </row>
    <row r="173" spans="2:15">
      <c r="B173" s="133"/>
      <c r="C173" s="134"/>
      <c r="D173" s="133"/>
      <c r="E173" s="135"/>
      <c r="F173" s="135"/>
      <c r="G173" s="133"/>
      <c r="H173" s="135"/>
      <c r="I173" s="133"/>
      <c r="J173" s="133"/>
      <c r="K173" s="133"/>
      <c r="L173" s="133"/>
      <c r="M173" s="133"/>
      <c r="N173" s="133"/>
      <c r="O173" s="133"/>
    </row>
    <row r="174" spans="2:15">
      <c r="B174" s="133"/>
      <c r="C174" s="134"/>
      <c r="D174" s="133"/>
      <c r="E174" s="135"/>
      <c r="F174" s="135"/>
      <c r="G174" s="133"/>
      <c r="H174" s="135"/>
      <c r="I174" s="133"/>
      <c r="J174" s="133"/>
      <c r="K174" s="133"/>
      <c r="L174" s="133"/>
      <c r="M174" s="133"/>
      <c r="N174" s="133"/>
      <c r="O174" s="133"/>
    </row>
    <row r="175" spans="2:15">
      <c r="B175" s="133"/>
      <c r="C175" s="134"/>
      <c r="D175" s="133"/>
      <c r="E175" s="135"/>
      <c r="F175" s="135"/>
      <c r="G175" s="133"/>
      <c r="H175" s="135"/>
      <c r="I175" s="133"/>
      <c r="J175" s="133"/>
      <c r="K175" s="133"/>
      <c r="L175" s="133"/>
      <c r="M175" s="133"/>
      <c r="N175" s="133"/>
      <c r="O175" s="133"/>
    </row>
    <row r="176" spans="2:15">
      <c r="B176" s="133"/>
      <c r="C176" s="134"/>
      <c r="D176" s="133"/>
      <c r="E176" s="135"/>
      <c r="F176" s="135"/>
      <c r="G176" s="133"/>
      <c r="H176" s="135"/>
      <c r="I176" s="133"/>
      <c r="J176" s="133"/>
      <c r="K176" s="133"/>
      <c r="L176" s="133"/>
      <c r="M176" s="133"/>
      <c r="N176" s="133"/>
      <c r="O176" s="133"/>
    </row>
    <row r="177" spans="2:26">
      <c r="B177" s="133"/>
      <c r="C177" s="134"/>
      <c r="D177" s="133"/>
      <c r="E177" s="135"/>
      <c r="F177" s="135"/>
      <c r="G177" s="133"/>
      <c r="H177" s="135"/>
      <c r="I177" s="133"/>
      <c r="J177" s="133"/>
      <c r="K177" s="133"/>
      <c r="L177" s="133"/>
      <c r="M177" s="133"/>
      <c r="N177" s="133"/>
      <c r="O177" s="133"/>
    </row>
    <row r="178" spans="2:26">
      <c r="B178" s="133"/>
      <c r="C178" s="134"/>
      <c r="D178" s="133"/>
      <c r="E178" s="135"/>
      <c r="F178" s="135"/>
      <c r="G178" s="133"/>
      <c r="H178" s="135"/>
      <c r="I178" s="133"/>
      <c r="J178" s="133"/>
      <c r="K178" s="133"/>
      <c r="L178" s="133"/>
      <c r="M178" s="133"/>
      <c r="N178" s="133"/>
      <c r="O178" s="133"/>
    </row>
    <row r="179" spans="2:26">
      <c r="B179" s="133"/>
      <c r="C179" s="134"/>
      <c r="D179" s="133"/>
      <c r="E179" s="135"/>
      <c r="F179" s="135"/>
      <c r="G179" s="133"/>
      <c r="H179" s="135"/>
      <c r="I179" s="133"/>
      <c r="J179" s="133"/>
      <c r="K179" s="133"/>
      <c r="L179" s="133"/>
      <c r="M179" s="133"/>
      <c r="N179" s="133"/>
      <c r="O179" s="133"/>
    </row>
    <row r="180" spans="2:26">
      <c r="B180" s="133"/>
      <c r="C180" s="134"/>
      <c r="D180" s="133"/>
      <c r="E180" s="135"/>
      <c r="F180" s="135"/>
      <c r="G180" s="133"/>
      <c r="H180" s="135"/>
      <c r="I180" s="133"/>
      <c r="J180" s="133"/>
      <c r="K180" s="133"/>
      <c r="L180" s="133"/>
      <c r="M180" s="133"/>
      <c r="N180" s="133"/>
      <c r="O180" s="133"/>
    </row>
    <row r="181" spans="2:26">
      <c r="B181" s="133"/>
      <c r="C181" s="134"/>
      <c r="D181" s="133"/>
      <c r="E181" s="135"/>
      <c r="F181" s="135"/>
      <c r="G181" s="133"/>
      <c r="H181" s="135"/>
      <c r="I181" s="133"/>
      <c r="J181" s="133"/>
      <c r="K181" s="133"/>
      <c r="L181" s="133"/>
      <c r="M181" s="133"/>
      <c r="N181" s="133"/>
      <c r="O181" s="133"/>
    </row>
    <row r="182" spans="2:26">
      <c r="B182" s="133"/>
      <c r="C182" s="134"/>
      <c r="D182" s="133"/>
      <c r="E182" s="135"/>
      <c r="F182" s="135"/>
      <c r="G182" s="133"/>
      <c r="H182" s="135"/>
      <c r="I182" s="133"/>
      <c r="J182" s="133"/>
      <c r="K182" s="133"/>
      <c r="L182" s="133"/>
      <c r="M182" s="133"/>
      <c r="N182" s="133"/>
      <c r="O182" s="133"/>
    </row>
    <row r="183" spans="2:26">
      <c r="B183" s="133"/>
      <c r="C183" s="134"/>
      <c r="D183" s="133"/>
      <c r="E183" s="135"/>
      <c r="F183" s="135"/>
      <c r="G183" s="133"/>
      <c r="H183" s="135"/>
      <c r="I183" s="133"/>
      <c r="J183" s="133"/>
      <c r="K183" s="133"/>
      <c r="L183" s="133"/>
      <c r="M183" s="133"/>
      <c r="N183" s="133"/>
      <c r="O183" s="133"/>
    </row>
    <row r="184" spans="2:26">
      <c r="B184" s="133"/>
      <c r="C184" s="134"/>
      <c r="D184" s="133"/>
      <c r="E184" s="135"/>
      <c r="F184" s="135"/>
      <c r="G184" s="133"/>
      <c r="H184" s="135"/>
      <c r="I184" s="133"/>
      <c r="J184" s="133"/>
      <c r="K184" s="133"/>
      <c r="L184" s="133"/>
      <c r="M184" s="133"/>
      <c r="N184" s="133"/>
      <c r="O184" s="133"/>
    </row>
    <row r="185" spans="2:26">
      <c r="B185" s="133"/>
      <c r="C185" s="134"/>
      <c r="D185" s="133"/>
      <c r="E185" s="135"/>
      <c r="F185" s="135"/>
      <c r="G185" s="133"/>
      <c r="H185" s="135"/>
      <c r="I185" s="133"/>
      <c r="J185" s="133"/>
      <c r="K185" s="133"/>
      <c r="L185" s="133"/>
      <c r="M185" s="133"/>
      <c r="N185" s="133"/>
      <c r="O185" s="133"/>
    </row>
    <row r="186" spans="2:26">
      <c r="B186" s="133"/>
      <c r="C186" s="134"/>
      <c r="D186" s="133"/>
      <c r="E186" s="135"/>
      <c r="F186" s="135"/>
      <c r="G186" s="133"/>
      <c r="H186" s="135"/>
      <c r="I186" s="133"/>
      <c r="J186" s="133"/>
      <c r="K186" s="133"/>
      <c r="L186" s="133"/>
      <c r="M186" s="133"/>
      <c r="N186" s="133"/>
      <c r="O186" s="133"/>
    </row>
    <row r="187" spans="2:26">
      <c r="B187" s="133"/>
      <c r="C187" s="134"/>
      <c r="D187" s="133"/>
      <c r="E187" s="135"/>
      <c r="F187" s="135"/>
      <c r="G187" s="133"/>
      <c r="H187" s="135"/>
      <c r="I187" s="133"/>
      <c r="J187" s="133"/>
      <c r="K187" s="133"/>
      <c r="L187" s="133"/>
      <c r="M187" s="133"/>
      <c r="N187" s="133"/>
      <c r="O187" s="133"/>
    </row>
    <row r="188" spans="2:26">
      <c r="B188" s="133"/>
      <c r="C188" s="134"/>
      <c r="D188" s="133"/>
      <c r="E188" s="135"/>
      <c r="F188" s="135"/>
      <c r="G188" s="133"/>
      <c r="H188" s="135"/>
      <c r="I188" s="133"/>
      <c r="J188" s="133"/>
      <c r="K188" s="133"/>
      <c r="L188" s="133"/>
      <c r="M188" s="133"/>
      <c r="N188" s="133"/>
      <c r="O188" s="133"/>
    </row>
    <row r="189" spans="2:26">
      <c r="B189" s="133"/>
      <c r="C189" s="134"/>
      <c r="D189" s="133"/>
      <c r="E189" s="135"/>
      <c r="F189" s="135"/>
      <c r="G189" s="133"/>
      <c r="H189" s="135"/>
      <c r="I189" s="133"/>
      <c r="J189" s="133"/>
      <c r="K189" s="133"/>
      <c r="L189" s="133"/>
      <c r="M189" s="133"/>
      <c r="N189" s="133"/>
      <c r="O189" s="133"/>
    </row>
    <row r="190" spans="2:26">
      <c r="B190" s="133"/>
      <c r="C190" s="134"/>
      <c r="D190" s="133"/>
      <c r="E190" s="135"/>
      <c r="F190" s="135"/>
      <c r="G190" s="133"/>
      <c r="H190" s="135"/>
      <c r="I190" s="133"/>
      <c r="J190" s="133"/>
      <c r="K190" s="133"/>
      <c r="L190" s="133"/>
      <c r="M190" s="133"/>
      <c r="N190" s="133"/>
      <c r="O190" s="133"/>
    </row>
    <row r="191" spans="2:26">
      <c r="B191" s="133"/>
      <c r="C191" s="134"/>
      <c r="D191" s="133"/>
      <c r="E191" s="135"/>
      <c r="F191" s="135"/>
      <c r="G191" s="133"/>
      <c r="H191" s="135"/>
      <c r="I191" s="133"/>
      <c r="J191" s="133"/>
      <c r="K191" s="133"/>
      <c r="L191" s="133"/>
      <c r="M191" s="133"/>
      <c r="N191" s="133"/>
      <c r="O191" s="133"/>
    </row>
    <row r="192" spans="2:26">
      <c r="B192" s="133"/>
      <c r="C192" s="134"/>
      <c r="D192" s="133"/>
      <c r="E192" s="135"/>
      <c r="F192" s="135"/>
      <c r="G192" s="133"/>
      <c r="H192" s="135"/>
      <c r="I192" s="133"/>
      <c r="J192" s="133"/>
      <c r="K192" s="133"/>
      <c r="L192" s="133"/>
      <c r="M192" s="133"/>
      <c r="N192" s="133"/>
      <c r="O192" s="133"/>
      <c r="V192"/>
      <c r="W192"/>
      <c r="X192"/>
      <c r="Y192"/>
      <c r="Z192"/>
    </row>
    <row r="193" spans="2:26">
      <c r="B193" s="133"/>
      <c r="C193" s="134"/>
      <c r="D193" s="133"/>
      <c r="E193" s="135"/>
      <c r="F193" s="135"/>
      <c r="G193" s="133"/>
      <c r="H193" s="135"/>
      <c r="I193" s="133"/>
      <c r="J193" s="133"/>
      <c r="K193" s="133"/>
      <c r="L193" s="133"/>
      <c r="M193" s="133"/>
      <c r="N193" s="133"/>
      <c r="O193" s="133"/>
      <c r="V193"/>
      <c r="W193"/>
      <c r="X193"/>
      <c r="Y193"/>
      <c r="Z193"/>
    </row>
    <row r="194" spans="2:26">
      <c r="B194" s="133"/>
      <c r="C194" s="134"/>
      <c r="D194" s="133"/>
      <c r="E194" s="135"/>
      <c r="F194" s="135"/>
      <c r="G194" s="133"/>
      <c r="H194" s="135"/>
      <c r="I194" s="133"/>
      <c r="J194" s="133"/>
      <c r="K194" s="133"/>
      <c r="L194" s="133"/>
      <c r="M194" s="133"/>
      <c r="N194" s="133"/>
      <c r="O194" s="133"/>
      <c r="V194"/>
      <c r="W194"/>
      <c r="X194"/>
      <c r="Y194"/>
      <c r="Z194"/>
    </row>
    <row r="195" spans="2:26">
      <c r="B195" s="133"/>
      <c r="C195" s="134"/>
      <c r="D195" s="133"/>
      <c r="E195" s="135"/>
      <c r="F195" s="135"/>
      <c r="G195" s="133"/>
      <c r="H195" s="135"/>
      <c r="I195" s="133"/>
      <c r="J195" s="133"/>
      <c r="K195" s="133"/>
      <c r="L195" s="133"/>
      <c r="M195" s="133"/>
      <c r="N195" s="133"/>
      <c r="O195" s="133"/>
      <c r="V195"/>
      <c r="W195"/>
      <c r="X195"/>
      <c r="Y195"/>
      <c r="Z195"/>
    </row>
    <row r="196" spans="2:26">
      <c r="B196" s="133"/>
      <c r="C196" s="134"/>
      <c r="D196" s="133"/>
      <c r="E196" s="135"/>
      <c r="F196" s="135"/>
      <c r="G196" s="133"/>
      <c r="H196" s="135"/>
      <c r="I196" s="133"/>
      <c r="J196" s="133"/>
      <c r="K196" s="133"/>
      <c r="L196" s="133"/>
      <c r="M196" s="133"/>
      <c r="N196" s="133"/>
      <c r="O196" s="133"/>
      <c r="V196"/>
      <c r="W196"/>
      <c r="X196"/>
      <c r="Y196"/>
      <c r="Z196"/>
    </row>
    <row r="197" spans="2:26">
      <c r="B197" s="133"/>
      <c r="C197" s="134"/>
      <c r="D197" s="133"/>
      <c r="E197" s="135"/>
      <c r="F197" s="135"/>
      <c r="G197" s="133"/>
      <c r="H197" s="135"/>
      <c r="I197" s="133"/>
      <c r="J197" s="133"/>
      <c r="K197" s="133"/>
      <c r="L197" s="133"/>
      <c r="M197" s="133"/>
      <c r="N197" s="133"/>
      <c r="O197" s="133"/>
      <c r="V197"/>
      <c r="W197"/>
      <c r="X197"/>
      <c r="Y197"/>
      <c r="Z197"/>
    </row>
    <row r="198" spans="2:26">
      <c r="B198" s="133"/>
      <c r="C198" s="134"/>
      <c r="D198" s="133"/>
      <c r="E198" s="135"/>
      <c r="F198" s="135"/>
      <c r="G198" s="133"/>
      <c r="H198" s="135"/>
      <c r="I198" s="133"/>
      <c r="J198" s="133"/>
      <c r="K198" s="133"/>
      <c r="L198" s="133"/>
      <c r="M198" s="133"/>
      <c r="N198" s="133"/>
      <c r="O198" s="133"/>
      <c r="V198"/>
      <c r="W198"/>
      <c r="X198"/>
      <c r="Y198"/>
      <c r="Z198"/>
    </row>
    <row r="199" spans="2:26">
      <c r="B199" s="133"/>
      <c r="C199" s="134"/>
      <c r="D199" s="133"/>
      <c r="E199" s="135"/>
      <c r="F199" s="135"/>
      <c r="G199" s="133"/>
      <c r="H199" s="135"/>
      <c r="I199" s="133"/>
      <c r="J199" s="133"/>
      <c r="K199" s="133"/>
      <c r="L199" s="133"/>
      <c r="M199" s="133"/>
      <c r="N199" s="133"/>
      <c r="O199" s="133"/>
      <c r="V199"/>
      <c r="W199"/>
      <c r="X199"/>
      <c r="Y199"/>
      <c r="Z199"/>
    </row>
    <row r="200" spans="2:26">
      <c r="B200" s="133"/>
      <c r="C200" s="134"/>
      <c r="D200" s="133"/>
      <c r="E200" s="135"/>
      <c r="F200" s="135"/>
      <c r="G200" s="133"/>
      <c r="H200" s="135"/>
      <c r="I200" s="133"/>
      <c r="J200" s="133"/>
      <c r="K200" s="133"/>
      <c r="L200" s="133"/>
      <c r="M200" s="133"/>
      <c r="N200" s="133"/>
      <c r="O200" s="133"/>
      <c r="V200"/>
      <c r="W200"/>
      <c r="X200"/>
      <c r="Y200"/>
      <c r="Z200"/>
    </row>
    <row r="201" spans="2:26">
      <c r="B201" s="133"/>
      <c r="C201" s="134"/>
      <c r="D201" s="133"/>
      <c r="E201" s="135"/>
      <c r="F201" s="135"/>
      <c r="G201" s="133"/>
      <c r="H201" s="135"/>
      <c r="I201" s="133"/>
      <c r="J201" s="133"/>
      <c r="K201" s="133"/>
      <c r="L201" s="133"/>
      <c r="M201" s="133"/>
      <c r="N201" s="133"/>
      <c r="O201" s="133"/>
      <c r="V201"/>
      <c r="W201"/>
      <c r="X201"/>
      <c r="Y201"/>
      <c r="Z201"/>
    </row>
    <row r="202" spans="2:26">
      <c r="B202" s="133"/>
      <c r="C202" s="134"/>
      <c r="D202" s="133"/>
      <c r="E202" s="135"/>
      <c r="F202" s="135"/>
      <c r="G202" s="133"/>
      <c r="H202" s="135"/>
      <c r="I202" s="133"/>
      <c r="J202" s="133"/>
      <c r="K202" s="133"/>
      <c r="L202" s="133"/>
      <c r="M202" s="133"/>
      <c r="N202" s="133"/>
      <c r="O202" s="133"/>
      <c r="V202"/>
      <c r="W202"/>
      <c r="X202"/>
      <c r="Y202"/>
      <c r="Z202"/>
    </row>
    <row r="203" spans="2:26">
      <c r="B203" s="133"/>
      <c r="C203" s="134"/>
      <c r="D203" s="133"/>
      <c r="E203" s="135"/>
      <c r="F203" s="135"/>
      <c r="G203" s="133"/>
      <c r="H203" s="135"/>
      <c r="I203" s="133"/>
      <c r="J203" s="133"/>
      <c r="K203" s="133"/>
      <c r="L203" s="133"/>
      <c r="M203" s="133"/>
      <c r="N203" s="133"/>
      <c r="O203" s="133"/>
      <c r="V203"/>
      <c r="W203"/>
      <c r="X203"/>
      <c r="Y203"/>
      <c r="Z203"/>
    </row>
    <row r="204" spans="2:26">
      <c r="B204" s="133"/>
      <c r="C204" s="134"/>
      <c r="D204" s="133"/>
      <c r="E204" s="135"/>
      <c r="F204" s="135"/>
      <c r="G204" s="133"/>
      <c r="H204" s="135"/>
      <c r="I204" s="133"/>
      <c r="J204" s="133"/>
      <c r="K204" s="133"/>
      <c r="L204" s="133"/>
      <c r="M204" s="133"/>
      <c r="N204" s="133"/>
      <c r="O204" s="133"/>
      <c r="V204"/>
      <c r="W204"/>
      <c r="X204"/>
      <c r="Y204"/>
      <c r="Z204"/>
    </row>
    <row r="205" spans="2:26">
      <c r="B205" s="133"/>
      <c r="C205" s="134"/>
      <c r="D205" s="133"/>
      <c r="E205" s="135"/>
      <c r="F205" s="135"/>
      <c r="G205" s="133"/>
      <c r="H205" s="135"/>
      <c r="I205" s="133"/>
      <c r="J205" s="133"/>
      <c r="K205" s="133"/>
      <c r="L205" s="133"/>
      <c r="M205" s="133"/>
      <c r="N205" s="133"/>
      <c r="O205" s="133"/>
      <c r="V205"/>
      <c r="W205"/>
      <c r="X205"/>
      <c r="Y205"/>
      <c r="Z205"/>
    </row>
    <row r="206" spans="2:26">
      <c r="B206" s="133"/>
      <c r="C206" s="134"/>
      <c r="D206" s="133"/>
      <c r="E206" s="135"/>
      <c r="F206" s="135"/>
      <c r="G206" s="133"/>
      <c r="H206" s="135"/>
      <c r="I206" s="133"/>
      <c r="J206" s="133"/>
      <c r="K206" s="133"/>
      <c r="L206" s="133"/>
      <c r="M206" s="133"/>
      <c r="N206" s="133"/>
      <c r="O206" s="133"/>
      <c r="V206"/>
      <c r="W206"/>
      <c r="X206"/>
      <c r="Y206"/>
      <c r="Z206"/>
    </row>
    <row r="207" spans="2:26">
      <c r="B207" s="133"/>
      <c r="C207" s="134"/>
      <c r="D207" s="133"/>
      <c r="E207" s="135"/>
      <c r="F207" s="135"/>
      <c r="G207" s="133"/>
      <c r="H207" s="135"/>
      <c r="I207" s="133"/>
      <c r="J207" s="133"/>
      <c r="K207" s="133"/>
      <c r="L207" s="133"/>
      <c r="M207" s="133"/>
      <c r="N207" s="133"/>
      <c r="O207" s="133"/>
      <c r="V207"/>
      <c r="W207"/>
      <c r="X207"/>
      <c r="Y207"/>
      <c r="Z207"/>
    </row>
    <row r="208" spans="2:26">
      <c r="B208" s="133"/>
      <c r="C208" s="134"/>
      <c r="D208" s="133"/>
      <c r="E208" s="135"/>
      <c r="F208" s="135"/>
      <c r="G208" s="133"/>
      <c r="H208" s="135"/>
      <c r="I208" s="133"/>
      <c r="J208" s="133"/>
      <c r="K208" s="133"/>
      <c r="L208" s="133"/>
      <c r="M208" s="133"/>
      <c r="N208" s="133"/>
      <c r="O208" s="133"/>
      <c r="V208"/>
      <c r="W208"/>
      <c r="X208"/>
      <c r="Y208"/>
      <c r="Z208"/>
    </row>
    <row r="209" spans="2:26">
      <c r="B209" s="133"/>
      <c r="C209" s="134"/>
      <c r="D209" s="133"/>
      <c r="E209" s="135"/>
      <c r="F209" s="135"/>
      <c r="G209" s="133"/>
      <c r="H209" s="135"/>
      <c r="I209" s="133"/>
      <c r="J209" s="133"/>
      <c r="K209" s="133"/>
      <c r="L209" s="133"/>
      <c r="M209" s="133"/>
      <c r="N209" s="133"/>
      <c r="O209" s="133"/>
      <c r="V209"/>
      <c r="W209"/>
      <c r="X209"/>
      <c r="Y209"/>
      <c r="Z209"/>
    </row>
    <row r="210" spans="2:26">
      <c r="B210" s="133"/>
      <c r="C210" s="134"/>
      <c r="D210" s="133"/>
      <c r="E210" s="135"/>
      <c r="F210" s="135"/>
      <c r="G210" s="133"/>
      <c r="H210" s="135"/>
      <c r="I210" s="133"/>
      <c r="J210" s="133"/>
      <c r="K210" s="133"/>
      <c r="L210" s="133"/>
      <c r="M210" s="133"/>
      <c r="N210" s="133"/>
      <c r="O210" s="133"/>
      <c r="V210"/>
      <c r="W210"/>
      <c r="X210"/>
      <c r="Y210"/>
      <c r="Z210"/>
    </row>
    <row r="211" spans="2:26">
      <c r="B211" s="133"/>
      <c r="C211" s="134"/>
      <c r="D211" s="133"/>
      <c r="E211" s="135"/>
      <c r="F211" s="135"/>
      <c r="G211" s="133"/>
      <c r="H211" s="135"/>
      <c r="I211" s="133"/>
      <c r="J211" s="133"/>
      <c r="K211" s="133"/>
      <c r="L211" s="133"/>
      <c r="M211" s="133"/>
      <c r="N211" s="133"/>
      <c r="O211" s="133"/>
      <c r="V211"/>
      <c r="W211"/>
      <c r="X211"/>
      <c r="Y211"/>
      <c r="Z211"/>
    </row>
    <row r="212" spans="2:26">
      <c r="B212" s="133"/>
      <c r="C212" s="134"/>
      <c r="D212" s="133"/>
      <c r="E212" s="135"/>
      <c r="F212" s="135"/>
      <c r="G212" s="133"/>
      <c r="H212" s="135"/>
      <c r="I212" s="133"/>
      <c r="J212" s="133"/>
      <c r="K212" s="133"/>
      <c r="L212" s="133"/>
      <c r="M212" s="133"/>
      <c r="N212" s="133"/>
      <c r="O212" s="133"/>
      <c r="V212"/>
      <c r="W212"/>
      <c r="X212"/>
      <c r="Y212"/>
      <c r="Z212"/>
    </row>
    <row r="213" spans="2:26">
      <c r="B213" s="133"/>
      <c r="C213" s="134"/>
      <c r="D213" s="133"/>
      <c r="E213" s="135"/>
      <c r="F213" s="135"/>
      <c r="G213" s="133"/>
      <c r="H213" s="135"/>
      <c r="I213" s="133"/>
      <c r="J213" s="133"/>
      <c r="K213" s="133"/>
      <c r="L213" s="133"/>
      <c r="M213" s="133"/>
      <c r="N213" s="133"/>
      <c r="O213" s="133"/>
      <c r="V213"/>
      <c r="W213"/>
      <c r="X213"/>
      <c r="Y213"/>
      <c r="Z213"/>
    </row>
    <row r="214" spans="2:26">
      <c r="B214" s="133"/>
      <c r="C214" s="134"/>
      <c r="D214" s="133"/>
      <c r="E214" s="135"/>
      <c r="F214" s="135"/>
      <c r="G214" s="133"/>
      <c r="H214" s="135"/>
      <c r="I214" s="133"/>
      <c r="J214" s="133"/>
      <c r="K214" s="133"/>
      <c r="L214" s="133"/>
      <c r="M214" s="133"/>
      <c r="N214" s="133"/>
      <c r="O214" s="133"/>
      <c r="V214"/>
      <c r="W214"/>
      <c r="X214"/>
      <c r="Y214"/>
      <c r="Z214"/>
    </row>
    <row r="215" spans="2:26">
      <c r="B215" s="133"/>
      <c r="C215" s="134"/>
      <c r="D215" s="133"/>
      <c r="E215" s="135"/>
      <c r="F215" s="135"/>
      <c r="G215" s="133"/>
      <c r="H215" s="135"/>
      <c r="I215" s="133"/>
      <c r="J215" s="133"/>
      <c r="K215" s="133"/>
      <c r="L215" s="133"/>
      <c r="M215" s="133"/>
      <c r="N215" s="133"/>
      <c r="O215" s="133"/>
      <c r="V215"/>
      <c r="W215"/>
      <c r="X215"/>
      <c r="Y215"/>
      <c r="Z215"/>
    </row>
    <row r="216" spans="2:26">
      <c r="B216" s="133"/>
      <c r="C216" s="134"/>
      <c r="D216" s="133"/>
      <c r="E216" s="135"/>
      <c r="F216" s="135"/>
      <c r="G216" s="133"/>
      <c r="H216" s="135"/>
      <c r="I216" s="133"/>
      <c r="J216" s="133"/>
      <c r="K216" s="133"/>
      <c r="L216" s="133"/>
      <c r="M216" s="133"/>
      <c r="N216" s="133"/>
      <c r="O216" s="133"/>
      <c r="V216"/>
      <c r="W216"/>
      <c r="X216"/>
      <c r="Y216"/>
      <c r="Z216"/>
    </row>
    <row r="217" spans="2:26">
      <c r="B217" s="133"/>
      <c r="C217" s="134"/>
      <c r="D217" s="133"/>
      <c r="E217" s="135"/>
      <c r="F217" s="135"/>
      <c r="G217" s="133"/>
      <c r="H217" s="135"/>
      <c r="I217" s="133"/>
      <c r="J217" s="133"/>
      <c r="K217" s="133"/>
      <c r="L217" s="133"/>
      <c r="M217" s="133"/>
      <c r="N217" s="133"/>
      <c r="O217" s="133"/>
      <c r="V217"/>
      <c r="W217"/>
      <c r="X217"/>
      <c r="Y217"/>
      <c r="Z217"/>
    </row>
    <row r="218" spans="2:26">
      <c r="B218" s="133"/>
      <c r="C218" s="134"/>
      <c r="D218" s="133"/>
      <c r="E218" s="135"/>
      <c r="F218" s="135"/>
      <c r="G218" s="133"/>
      <c r="H218" s="135"/>
      <c r="I218" s="133"/>
      <c r="J218" s="133"/>
      <c r="K218" s="133"/>
      <c r="L218" s="133"/>
      <c r="M218" s="133"/>
      <c r="N218" s="133"/>
      <c r="O218" s="133"/>
      <c r="V218"/>
      <c r="W218"/>
      <c r="X218"/>
      <c r="Y218"/>
      <c r="Z218"/>
    </row>
    <row r="219" spans="2:26">
      <c r="B219" s="133"/>
      <c r="C219" s="134"/>
      <c r="D219" s="133"/>
      <c r="E219" s="135"/>
      <c r="F219" s="135"/>
      <c r="G219" s="133"/>
      <c r="H219" s="135"/>
      <c r="I219" s="133"/>
      <c r="J219" s="133"/>
      <c r="K219" s="133"/>
      <c r="L219" s="133"/>
      <c r="M219" s="133"/>
      <c r="N219" s="133"/>
      <c r="O219" s="133"/>
      <c r="V219"/>
      <c r="W219"/>
      <c r="X219"/>
      <c r="Y219"/>
      <c r="Z219"/>
    </row>
    <row r="220" spans="2:26">
      <c r="B220" s="133"/>
      <c r="C220" s="134"/>
      <c r="D220" s="133"/>
      <c r="E220" s="135"/>
      <c r="F220" s="135"/>
      <c r="G220" s="133"/>
      <c r="H220" s="135"/>
      <c r="I220" s="133"/>
      <c r="J220" s="133"/>
      <c r="K220" s="133"/>
      <c r="L220" s="133"/>
      <c r="M220" s="133"/>
      <c r="N220" s="133"/>
      <c r="O220" s="133"/>
      <c r="V220"/>
      <c r="W220"/>
      <c r="X220"/>
      <c r="Y220"/>
      <c r="Z220"/>
    </row>
    <row r="221" spans="2:26">
      <c r="B221" s="133"/>
      <c r="C221" s="134"/>
      <c r="D221" s="133"/>
      <c r="E221" s="135"/>
      <c r="F221" s="135"/>
      <c r="G221" s="133"/>
      <c r="H221" s="135"/>
      <c r="I221" s="133"/>
      <c r="J221" s="133"/>
      <c r="K221" s="133"/>
      <c r="L221" s="133"/>
      <c r="M221" s="133"/>
      <c r="N221" s="133"/>
      <c r="O221" s="133"/>
      <c r="V221"/>
      <c r="W221"/>
      <c r="X221"/>
      <c r="Y221"/>
      <c r="Z221"/>
    </row>
    <row r="222" spans="2:26">
      <c r="B222" s="133"/>
      <c r="C222" s="134"/>
      <c r="D222" s="133"/>
      <c r="E222" s="135"/>
      <c r="F222" s="135"/>
      <c r="G222" s="133"/>
      <c r="H222" s="135"/>
      <c r="I222" s="133"/>
      <c r="J222" s="133"/>
      <c r="K222" s="133"/>
      <c r="L222" s="133"/>
      <c r="M222" s="133"/>
      <c r="N222" s="133"/>
      <c r="O222" s="133"/>
      <c r="V222"/>
      <c r="W222"/>
      <c r="X222"/>
      <c r="Y222"/>
      <c r="Z222"/>
    </row>
    <row r="223" spans="2:26">
      <c r="B223" s="133"/>
      <c r="C223" s="134"/>
      <c r="D223" s="133"/>
      <c r="E223" s="135"/>
      <c r="F223" s="135"/>
      <c r="G223" s="133"/>
      <c r="H223" s="135"/>
      <c r="I223" s="133"/>
      <c r="J223" s="133"/>
      <c r="K223" s="133"/>
      <c r="L223" s="133"/>
      <c r="M223" s="133"/>
      <c r="N223" s="133"/>
      <c r="O223" s="133"/>
      <c r="V223"/>
      <c r="W223"/>
      <c r="X223"/>
      <c r="Y223"/>
      <c r="Z223"/>
    </row>
    <row r="224" spans="2:26">
      <c r="B224" s="133"/>
      <c r="C224" s="134"/>
      <c r="D224" s="133"/>
      <c r="E224" s="135"/>
      <c r="F224" s="135"/>
      <c r="G224" s="133"/>
      <c r="H224" s="135"/>
      <c r="I224" s="133"/>
      <c r="J224" s="133"/>
      <c r="K224" s="133"/>
      <c r="L224" s="133"/>
      <c r="M224" s="133"/>
      <c r="N224" s="133"/>
      <c r="O224" s="133"/>
      <c r="V224"/>
      <c r="W224"/>
      <c r="X224"/>
      <c r="Y224"/>
      <c r="Z224"/>
    </row>
    <row r="225" spans="2:26">
      <c r="B225" s="133"/>
      <c r="C225" s="134"/>
      <c r="D225" s="133"/>
      <c r="E225" s="135"/>
      <c r="F225" s="135"/>
      <c r="G225" s="133"/>
      <c r="H225" s="135"/>
      <c r="I225" s="133"/>
      <c r="J225" s="133"/>
      <c r="K225" s="133"/>
      <c r="L225" s="133"/>
      <c r="M225" s="133"/>
      <c r="N225" s="133"/>
      <c r="O225" s="133"/>
      <c r="V225"/>
      <c r="W225"/>
      <c r="X225"/>
      <c r="Y225"/>
      <c r="Z225"/>
    </row>
    <row r="226" spans="2:26">
      <c r="B226" s="133"/>
      <c r="C226" s="134"/>
      <c r="D226" s="133"/>
      <c r="E226" s="135"/>
      <c r="F226" s="135"/>
      <c r="G226" s="133"/>
      <c r="H226" s="135"/>
      <c r="I226" s="133"/>
      <c r="J226" s="133"/>
      <c r="K226" s="133"/>
      <c r="L226" s="133"/>
      <c r="M226" s="133"/>
      <c r="N226" s="133"/>
      <c r="O226" s="133"/>
      <c r="V226"/>
      <c r="W226"/>
      <c r="X226"/>
      <c r="Y226"/>
      <c r="Z226"/>
    </row>
    <row r="227" spans="2:26">
      <c r="B227" s="133"/>
      <c r="C227" s="134"/>
      <c r="D227" s="133"/>
      <c r="E227" s="135"/>
      <c r="F227" s="135"/>
      <c r="G227" s="133"/>
      <c r="H227" s="135"/>
      <c r="I227" s="133"/>
      <c r="J227" s="133"/>
      <c r="K227" s="133"/>
      <c r="L227" s="133"/>
      <c r="M227" s="133"/>
      <c r="N227" s="133"/>
      <c r="O227" s="133"/>
      <c r="V227"/>
      <c r="W227"/>
      <c r="X227"/>
      <c r="Y227"/>
      <c r="Z227"/>
    </row>
    <row r="228" spans="2:26">
      <c r="B228" s="133"/>
      <c r="C228" s="134"/>
      <c r="D228" s="133"/>
      <c r="E228" s="135"/>
      <c r="F228" s="135"/>
      <c r="G228" s="133"/>
      <c r="H228" s="135"/>
      <c r="I228" s="133"/>
      <c r="J228" s="133"/>
      <c r="K228" s="133"/>
      <c r="L228" s="133"/>
      <c r="M228" s="133"/>
      <c r="N228" s="133"/>
      <c r="O228" s="133"/>
      <c r="V228"/>
      <c r="W228"/>
      <c r="X228"/>
      <c r="Y228"/>
      <c r="Z228"/>
    </row>
    <row r="229" spans="2:26">
      <c r="B229" s="133"/>
      <c r="C229" s="134"/>
      <c r="D229" s="133"/>
      <c r="E229" s="135"/>
      <c r="F229" s="135"/>
      <c r="G229" s="133"/>
      <c r="H229" s="135"/>
      <c r="I229" s="133"/>
      <c r="J229" s="133"/>
      <c r="K229" s="133"/>
      <c r="L229" s="133"/>
      <c r="M229" s="133"/>
      <c r="N229" s="133"/>
      <c r="O229" s="133"/>
      <c r="V229"/>
      <c r="W229"/>
      <c r="X229"/>
      <c r="Y229"/>
      <c r="Z229"/>
    </row>
    <row r="230" spans="2:26">
      <c r="B230" s="133"/>
      <c r="C230" s="134"/>
      <c r="D230" s="133"/>
      <c r="E230" s="135"/>
      <c r="F230" s="135"/>
      <c r="G230" s="133"/>
      <c r="H230" s="135"/>
      <c r="I230" s="133"/>
      <c r="J230" s="133"/>
      <c r="K230" s="133"/>
      <c r="L230" s="133"/>
      <c r="M230" s="133"/>
      <c r="N230" s="133"/>
      <c r="O230" s="133"/>
      <c r="V230"/>
      <c r="W230"/>
      <c r="X230"/>
      <c r="Y230"/>
      <c r="Z230"/>
    </row>
    <row r="231" spans="2:26">
      <c r="B231" s="133"/>
      <c r="C231" s="134"/>
      <c r="D231" s="133"/>
      <c r="E231" s="135"/>
      <c r="F231" s="135"/>
      <c r="G231" s="133"/>
      <c r="H231" s="135"/>
      <c r="I231" s="133"/>
      <c r="J231" s="133"/>
      <c r="K231" s="133"/>
      <c r="L231" s="133"/>
      <c r="M231" s="133"/>
      <c r="N231" s="133"/>
      <c r="O231" s="133"/>
      <c r="V231"/>
      <c r="W231"/>
      <c r="X231"/>
      <c r="Y231"/>
      <c r="Z231"/>
    </row>
    <row r="232" spans="2:26">
      <c r="B232" s="133"/>
      <c r="C232" s="134"/>
      <c r="D232" s="133"/>
      <c r="E232" s="135"/>
      <c r="F232" s="135"/>
      <c r="G232" s="133"/>
      <c r="H232" s="135"/>
      <c r="I232" s="133"/>
      <c r="J232" s="133"/>
      <c r="K232" s="133"/>
      <c r="L232" s="133"/>
      <c r="M232" s="133"/>
      <c r="N232" s="133"/>
      <c r="O232" s="133"/>
      <c r="V232"/>
      <c r="W232"/>
      <c r="X232"/>
      <c r="Y232"/>
      <c r="Z232"/>
    </row>
    <row r="233" spans="2:26">
      <c r="B233" s="133"/>
      <c r="C233" s="134"/>
      <c r="D233" s="133"/>
      <c r="E233" s="135"/>
      <c r="F233" s="135"/>
      <c r="G233" s="133"/>
      <c r="H233" s="135"/>
      <c r="I233" s="133"/>
      <c r="J233" s="133"/>
      <c r="K233" s="133"/>
      <c r="L233" s="133"/>
      <c r="M233" s="133"/>
      <c r="N233" s="133"/>
      <c r="O233" s="133"/>
      <c r="V233"/>
      <c r="W233"/>
      <c r="X233"/>
      <c r="Y233"/>
      <c r="Z233"/>
    </row>
    <row r="234" spans="2:26">
      <c r="B234" s="133"/>
      <c r="C234" s="134"/>
      <c r="D234" s="133"/>
      <c r="E234" s="135"/>
      <c r="F234" s="135"/>
      <c r="G234" s="133"/>
      <c r="H234" s="135"/>
      <c r="I234" s="133"/>
      <c r="J234" s="133"/>
      <c r="K234" s="133"/>
      <c r="L234" s="133"/>
      <c r="M234" s="133"/>
      <c r="N234" s="133"/>
      <c r="O234" s="133"/>
      <c r="V234"/>
      <c r="W234"/>
      <c r="X234"/>
      <c r="Y234"/>
      <c r="Z234"/>
    </row>
    <row r="235" spans="2:26">
      <c r="B235" s="133"/>
      <c r="C235" s="134"/>
      <c r="D235" s="133"/>
      <c r="E235" s="135"/>
      <c r="F235" s="135"/>
      <c r="G235" s="133"/>
      <c r="H235" s="135"/>
      <c r="I235" s="133"/>
      <c r="J235" s="133"/>
      <c r="K235" s="133"/>
      <c r="L235" s="133"/>
      <c r="M235" s="133"/>
      <c r="N235" s="133"/>
      <c r="O235" s="133"/>
      <c r="V235"/>
      <c r="W235"/>
      <c r="X235"/>
      <c r="Y235"/>
      <c r="Z235"/>
    </row>
    <row r="236" spans="2:26">
      <c r="B236" s="133"/>
      <c r="C236" s="134"/>
      <c r="D236" s="133"/>
      <c r="E236" s="135"/>
      <c r="F236" s="135"/>
      <c r="G236" s="133"/>
      <c r="H236" s="135"/>
      <c r="I236" s="133"/>
      <c r="J236" s="133"/>
      <c r="K236" s="133"/>
      <c r="L236" s="133"/>
      <c r="M236" s="133"/>
      <c r="N236" s="133"/>
      <c r="O236" s="133"/>
      <c r="V236"/>
      <c r="W236"/>
      <c r="X236"/>
      <c r="Y236"/>
      <c r="Z236"/>
    </row>
    <row r="237" spans="2:26">
      <c r="B237" s="133"/>
      <c r="C237" s="134"/>
      <c r="D237" s="133"/>
      <c r="E237" s="135"/>
      <c r="F237" s="135"/>
      <c r="G237" s="133"/>
      <c r="H237" s="135"/>
      <c r="I237" s="133"/>
      <c r="J237" s="133"/>
      <c r="K237" s="133"/>
      <c r="L237" s="133"/>
      <c r="M237" s="133"/>
      <c r="N237" s="133"/>
      <c r="O237" s="133"/>
      <c r="V237"/>
      <c r="W237"/>
      <c r="X237"/>
      <c r="Y237"/>
      <c r="Z237"/>
    </row>
    <row r="238" spans="2:26">
      <c r="B238" s="133"/>
      <c r="C238" s="134"/>
      <c r="D238" s="133"/>
      <c r="E238" s="135"/>
      <c r="F238" s="135"/>
      <c r="G238" s="133"/>
      <c r="H238" s="135"/>
      <c r="I238" s="133"/>
      <c r="J238" s="133"/>
      <c r="K238" s="133"/>
      <c r="L238" s="133"/>
      <c r="M238" s="133"/>
      <c r="N238" s="133"/>
      <c r="O238" s="133"/>
      <c r="V238"/>
      <c r="W238"/>
      <c r="X238"/>
      <c r="Y238"/>
      <c r="Z238"/>
    </row>
    <row r="239" spans="2:26">
      <c r="B239" s="133"/>
      <c r="C239" s="134"/>
      <c r="D239" s="133"/>
      <c r="E239" s="135"/>
      <c r="F239" s="135"/>
      <c r="G239" s="133"/>
      <c r="H239" s="135"/>
      <c r="I239" s="133"/>
      <c r="J239" s="133"/>
      <c r="K239" s="133"/>
      <c r="L239" s="133"/>
      <c r="M239" s="133"/>
      <c r="N239" s="133"/>
      <c r="O239" s="133"/>
      <c r="V239"/>
      <c r="W239"/>
      <c r="X239"/>
      <c r="Y239"/>
      <c r="Z239"/>
    </row>
    <row r="240" spans="2:26">
      <c r="B240" s="133"/>
      <c r="C240" s="134"/>
      <c r="D240" s="133"/>
      <c r="E240" s="135"/>
      <c r="F240" s="135"/>
      <c r="G240" s="133"/>
      <c r="H240" s="135"/>
      <c r="I240" s="133"/>
      <c r="J240" s="133"/>
      <c r="K240" s="133"/>
      <c r="L240" s="133"/>
      <c r="M240" s="133"/>
      <c r="N240" s="133"/>
      <c r="O240" s="133"/>
      <c r="V240"/>
      <c r="W240"/>
      <c r="X240"/>
      <c r="Y240"/>
      <c r="Z240"/>
    </row>
    <row r="241" spans="2:26">
      <c r="B241" s="133"/>
      <c r="C241" s="134"/>
      <c r="D241" s="133"/>
      <c r="E241" s="135"/>
      <c r="F241" s="135"/>
      <c r="G241" s="133"/>
      <c r="H241" s="135"/>
      <c r="I241" s="133"/>
      <c r="J241" s="133"/>
      <c r="K241" s="133"/>
      <c r="L241" s="133"/>
      <c r="M241" s="133"/>
      <c r="N241" s="133"/>
      <c r="O241" s="133"/>
      <c r="V241"/>
      <c r="W241"/>
      <c r="X241"/>
      <c r="Y241"/>
      <c r="Z241"/>
    </row>
    <row r="242" spans="2:26">
      <c r="B242" s="133"/>
      <c r="C242" s="134"/>
      <c r="D242" s="133"/>
      <c r="E242" s="135"/>
      <c r="F242" s="135"/>
      <c r="G242" s="133"/>
      <c r="H242" s="135"/>
      <c r="I242" s="133"/>
      <c r="J242" s="133"/>
      <c r="K242" s="133"/>
      <c r="L242" s="133"/>
      <c r="M242" s="133"/>
      <c r="N242" s="133"/>
      <c r="O242" s="133"/>
      <c r="V242"/>
      <c r="W242"/>
      <c r="X242"/>
      <c r="Y242"/>
      <c r="Z242"/>
    </row>
    <row r="243" spans="2:26">
      <c r="B243" s="133"/>
      <c r="C243" s="134"/>
      <c r="D243" s="133"/>
      <c r="E243" s="135"/>
      <c r="F243" s="135"/>
      <c r="G243" s="133"/>
      <c r="H243" s="135"/>
      <c r="I243" s="133"/>
      <c r="J243" s="133"/>
      <c r="K243" s="133"/>
      <c r="L243" s="133"/>
      <c r="M243" s="133"/>
      <c r="N243" s="133"/>
      <c r="O243" s="133"/>
      <c r="V243"/>
      <c r="W243"/>
      <c r="X243"/>
      <c r="Y243"/>
      <c r="Z243"/>
    </row>
    <row r="244" spans="2:26">
      <c r="B244" s="133"/>
      <c r="C244" s="134"/>
      <c r="D244" s="133"/>
      <c r="E244" s="135"/>
      <c r="F244" s="135"/>
      <c r="G244" s="133"/>
      <c r="H244" s="135"/>
      <c r="I244" s="133"/>
      <c r="J244" s="133"/>
      <c r="K244" s="133"/>
      <c r="L244" s="133"/>
      <c r="M244" s="133"/>
      <c r="N244" s="133"/>
      <c r="O244" s="133"/>
      <c r="V244"/>
      <c r="W244"/>
      <c r="X244"/>
      <c r="Y244"/>
      <c r="Z244"/>
    </row>
    <row r="245" spans="2:26">
      <c r="B245" s="133"/>
      <c r="C245" s="134"/>
      <c r="D245" s="133"/>
      <c r="E245" s="135"/>
      <c r="F245" s="135"/>
      <c r="G245" s="133"/>
      <c r="H245" s="135"/>
      <c r="I245" s="133"/>
      <c r="J245" s="133"/>
      <c r="K245" s="133"/>
      <c r="L245" s="133"/>
      <c r="M245" s="133"/>
      <c r="N245" s="133"/>
      <c r="O245" s="133"/>
      <c r="V245"/>
      <c r="W245"/>
      <c r="X245"/>
      <c r="Y245"/>
      <c r="Z245"/>
    </row>
    <row r="246" spans="2:26">
      <c r="B246" s="133"/>
      <c r="C246" s="134"/>
      <c r="D246" s="133"/>
      <c r="E246" s="135"/>
      <c r="F246" s="135"/>
      <c r="G246" s="133"/>
      <c r="H246" s="135"/>
      <c r="I246" s="133"/>
      <c r="J246" s="133"/>
      <c r="K246" s="133"/>
      <c r="L246" s="133"/>
      <c r="M246" s="133"/>
      <c r="N246" s="133"/>
      <c r="O246" s="133"/>
      <c r="V246"/>
      <c r="W246"/>
      <c r="X246"/>
      <c r="Y246"/>
      <c r="Z246"/>
    </row>
    <row r="247" spans="2:26">
      <c r="B247" s="133"/>
      <c r="C247" s="134"/>
      <c r="D247" s="133"/>
      <c r="E247" s="135"/>
      <c r="F247" s="135"/>
      <c r="G247" s="133"/>
      <c r="H247" s="135"/>
      <c r="I247" s="133"/>
      <c r="J247" s="133"/>
      <c r="K247" s="133"/>
      <c r="L247" s="133"/>
      <c r="M247" s="133"/>
      <c r="N247" s="133"/>
      <c r="O247" s="133"/>
      <c r="V247"/>
      <c r="W247"/>
      <c r="X247"/>
      <c r="Y247"/>
      <c r="Z247"/>
    </row>
    <row r="248" spans="2:26">
      <c r="B248" s="133"/>
      <c r="C248" s="134"/>
      <c r="D248" s="133"/>
      <c r="E248" s="135"/>
      <c r="F248" s="135"/>
      <c r="G248" s="133"/>
      <c r="H248" s="135"/>
      <c r="I248" s="133"/>
      <c r="J248" s="133"/>
      <c r="K248" s="133"/>
      <c r="L248" s="133"/>
      <c r="M248" s="133"/>
      <c r="N248" s="133"/>
      <c r="O248" s="133"/>
      <c r="V248"/>
      <c r="W248"/>
      <c r="X248"/>
      <c r="Y248"/>
      <c r="Z248"/>
    </row>
    <row r="249" spans="2:26">
      <c r="B249" s="133"/>
      <c r="C249" s="134"/>
      <c r="D249" s="133"/>
      <c r="E249" s="135"/>
      <c r="F249" s="135"/>
      <c r="G249" s="133"/>
      <c r="H249" s="135"/>
      <c r="I249" s="133"/>
      <c r="J249" s="133"/>
      <c r="K249" s="133"/>
      <c r="L249" s="133"/>
      <c r="M249" s="133"/>
      <c r="N249" s="133"/>
      <c r="O249" s="133"/>
      <c r="V249"/>
      <c r="W249"/>
      <c r="X249"/>
      <c r="Y249"/>
      <c r="Z249"/>
    </row>
    <row r="250" spans="2:26">
      <c r="B250" s="133"/>
      <c r="C250" s="134"/>
      <c r="D250" s="133"/>
      <c r="E250" s="135"/>
      <c r="F250" s="135"/>
      <c r="G250" s="133"/>
      <c r="H250" s="135"/>
      <c r="I250" s="133"/>
      <c r="J250" s="133"/>
      <c r="K250" s="133"/>
      <c r="L250" s="133"/>
      <c r="M250" s="133"/>
      <c r="N250" s="133"/>
      <c r="O250" s="133"/>
      <c r="V250"/>
      <c r="W250"/>
      <c r="X250"/>
      <c r="Y250"/>
      <c r="Z250"/>
    </row>
    <row r="251" spans="2:26">
      <c r="B251" s="133"/>
      <c r="C251" s="134"/>
      <c r="D251" s="133"/>
      <c r="E251" s="135"/>
      <c r="F251" s="135"/>
      <c r="G251" s="133"/>
      <c r="H251" s="135"/>
      <c r="I251" s="133"/>
      <c r="J251" s="133"/>
      <c r="K251" s="133"/>
      <c r="L251" s="133"/>
      <c r="M251" s="133"/>
      <c r="N251" s="133"/>
      <c r="O251" s="133"/>
      <c r="V251"/>
      <c r="W251"/>
      <c r="X251"/>
      <c r="Y251"/>
      <c r="Z251"/>
    </row>
    <row r="252" spans="2:26">
      <c r="B252" s="133"/>
      <c r="C252" s="134"/>
      <c r="D252" s="133"/>
      <c r="E252" s="135"/>
      <c r="F252" s="135"/>
      <c r="G252" s="133"/>
      <c r="H252" s="135"/>
      <c r="I252" s="133"/>
      <c r="J252" s="133"/>
      <c r="K252" s="133"/>
      <c r="L252" s="133"/>
      <c r="M252" s="133"/>
      <c r="O252" s="133"/>
      <c r="V252"/>
      <c r="W252"/>
      <c r="X252"/>
      <c r="Y252"/>
      <c r="Z252"/>
    </row>
    <row r="253" spans="2:26">
      <c r="B253" s="133"/>
      <c r="C253" s="134"/>
      <c r="D253" s="133"/>
      <c r="E253" s="135"/>
      <c r="F253" s="135"/>
      <c r="G253" s="133"/>
      <c r="H253" s="135"/>
      <c r="I253" s="133"/>
      <c r="J253" s="133"/>
      <c r="K253" s="133"/>
      <c r="L253" s="133"/>
      <c r="M253" s="133"/>
      <c r="O253" s="133"/>
      <c r="V253"/>
      <c r="W253"/>
      <c r="X253"/>
      <c r="Y253"/>
      <c r="Z253"/>
    </row>
    <row r="254" spans="2:26">
      <c r="B254" s="133"/>
      <c r="C254" s="134"/>
      <c r="D254" s="133"/>
      <c r="E254" s="135"/>
      <c r="F254" s="135"/>
      <c r="G254" s="133"/>
      <c r="H254" s="135"/>
      <c r="I254" s="133"/>
      <c r="J254" s="133"/>
      <c r="K254" s="133"/>
      <c r="L254" s="133"/>
      <c r="M254" s="133"/>
    </row>
    <row r="255" spans="2:26">
      <c r="C255" s="134"/>
      <c r="D255" s="133"/>
      <c r="E255" s="135"/>
      <c r="F255" s="135"/>
      <c r="G255" s="133"/>
      <c r="H255" s="135"/>
      <c r="I255" s="133"/>
      <c r="J255" s="133"/>
      <c r="K255" s="133"/>
      <c r="L255" s="133"/>
      <c r="M255" s="133"/>
    </row>
    <row r="256" spans="2:26">
      <c r="C256" s="134"/>
      <c r="D256" s="133"/>
      <c r="E256" s="135"/>
      <c r="F256" s="135"/>
      <c r="G256" s="133"/>
      <c r="H256" s="135"/>
      <c r="I256" s="133"/>
      <c r="J256" s="133"/>
      <c r="K256" s="133"/>
      <c r="L256" s="133"/>
      <c r="M256" s="133"/>
    </row>
    <row r="257" spans="3:13">
      <c r="C257" s="134"/>
      <c r="D257" s="133"/>
      <c r="E257" s="135"/>
      <c r="F257" s="135"/>
      <c r="G257" s="133"/>
      <c r="H257" s="135"/>
      <c r="I257" s="133"/>
      <c r="J257" s="133"/>
      <c r="K257" s="133"/>
      <c r="L257" s="133"/>
      <c r="M257" s="133"/>
    </row>
    <row r="258" spans="3:13">
      <c r="D258" s="133"/>
      <c r="E258" s="135"/>
      <c r="F258" s="135"/>
      <c r="G258" s="133"/>
      <c r="H258" s="135"/>
      <c r="I258" s="133"/>
      <c r="J258" s="133"/>
      <c r="K258" s="133"/>
      <c r="L258" s="133"/>
      <c r="M258" s="133"/>
    </row>
    <row r="259" spans="3:13">
      <c r="D259" s="133"/>
      <c r="E259" s="135"/>
      <c r="F259" s="135"/>
      <c r="G259" s="133"/>
      <c r="H259" s="135"/>
      <c r="I259" s="133"/>
      <c r="J259" s="133"/>
      <c r="K259" s="133"/>
      <c r="L259" s="133"/>
      <c r="M259" s="133"/>
    </row>
    <row r="260" spans="3:13">
      <c r="D260" s="133"/>
      <c r="E260" s="135"/>
      <c r="F260" s="135"/>
      <c r="G260" s="133"/>
      <c r="H260" s="135"/>
      <c r="I260" s="133"/>
      <c r="J260" s="133"/>
      <c r="K260" s="133"/>
      <c r="L260" s="133"/>
    </row>
    <row r="261" spans="3:13">
      <c r="D261" s="133"/>
      <c r="E261" s="135"/>
      <c r="F261" s="135"/>
      <c r="G261" s="133"/>
      <c r="H261" s="135"/>
      <c r="I261" s="133"/>
      <c r="J261" s="133"/>
      <c r="K261" s="133"/>
      <c r="L261" s="133"/>
    </row>
    <row r="262" spans="3:13">
      <c r="D262" s="133"/>
      <c r="E262" s="135"/>
      <c r="F262" s="135"/>
      <c r="G262" s="133"/>
      <c r="H262" s="135"/>
      <c r="I262" s="133"/>
      <c r="J262" s="133"/>
      <c r="K262" s="133"/>
      <c r="L262" s="133"/>
    </row>
    <row r="263" spans="3:13">
      <c r="D263" s="133"/>
      <c r="E263" s="135"/>
      <c r="F263" s="135"/>
      <c r="G263" s="133"/>
      <c r="H263" s="135"/>
      <c r="I263" s="133"/>
      <c r="J263" s="133"/>
      <c r="K263" s="133"/>
      <c r="L263" s="133"/>
    </row>
    <row r="264" spans="3:13">
      <c r="D264" s="133"/>
      <c r="E264" s="135"/>
      <c r="F264" s="135"/>
      <c r="G264" s="133"/>
      <c r="H264" s="135"/>
      <c r="I264" s="133"/>
      <c r="J264" s="133"/>
      <c r="K264" s="133"/>
    </row>
    <row r="265" spans="3:13">
      <c r="D265" s="133"/>
      <c r="E265" s="135"/>
      <c r="F265" s="135"/>
      <c r="G265" s="133"/>
      <c r="H265" s="135"/>
      <c r="I265" s="133"/>
      <c r="J265" s="133"/>
      <c r="K265" s="133"/>
    </row>
    <row r="266" spans="3:13">
      <c r="D266" s="133"/>
      <c r="E266" s="135"/>
      <c r="F266" s="135"/>
      <c r="G266" s="133"/>
      <c r="H266" s="135"/>
      <c r="I266" s="133"/>
      <c r="J266" s="133"/>
      <c r="K266" s="133"/>
    </row>
    <row r="267" spans="3:13">
      <c r="D267" s="133"/>
      <c r="E267" s="135"/>
      <c r="F267" s="135"/>
      <c r="G267" s="133"/>
      <c r="H267" s="135"/>
      <c r="I267" s="133"/>
    </row>
    <row r="268" spans="3:13">
      <c r="D268" s="133"/>
      <c r="E268" s="135"/>
      <c r="F268" s="135"/>
      <c r="G268" s="133"/>
      <c r="H268" s="135"/>
      <c r="I268" s="133"/>
    </row>
  </sheetData>
  <sheetProtection password="F475" sheet="1" objects="1" scenarios="1"/>
  <mergeCells count="69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H18:I18"/>
    <mergeCell ref="D2:J2"/>
    <mergeCell ref="E9:J9"/>
    <mergeCell ref="E8:J8"/>
    <mergeCell ref="E7:J7"/>
    <mergeCell ref="E6:J6"/>
    <mergeCell ref="G5:J5"/>
    <mergeCell ref="E5:F5"/>
    <mergeCell ref="I47:J47"/>
    <mergeCell ref="C34:G34"/>
    <mergeCell ref="C41:J41"/>
    <mergeCell ref="G47:H47"/>
    <mergeCell ref="D19:E19"/>
    <mergeCell ref="D39:E39"/>
    <mergeCell ref="H35:I35"/>
    <mergeCell ref="H36:I36"/>
    <mergeCell ref="H37:I37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24:P26"/>
    <mergeCell ref="P45:S45"/>
    <mergeCell ref="Q28:S28"/>
    <mergeCell ref="Q39:S39"/>
    <mergeCell ref="Q40:S40"/>
    <mergeCell ref="Q41:S41"/>
    <mergeCell ref="Q42:S42"/>
    <mergeCell ref="Q44:S44"/>
    <mergeCell ref="P27:P29"/>
  </mergeCells>
  <phoneticPr fontId="3"/>
  <dataValidations xWindow="1249" yWindow="413" count="1">
    <dataValidation imeMode="halfAlpha" allowBlank="1" showInputMessage="1" showErrorMessage="1" prompt="説明を読んで！" sqref="Q13 T18 T11:T12" xr:uid="{00000000-0002-0000-0F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016"/>
  <sheetViews>
    <sheetView topLeftCell="A2" zoomScale="85" zoomScaleNormal="85" workbookViewId="0">
      <pane xSplit="2" topLeftCell="C1" activePane="topRight" state="frozen"/>
      <selection pane="topRight" activeCell="G10" sqref="G10"/>
    </sheetView>
  </sheetViews>
  <sheetFormatPr defaultColWidth="8.69921875" defaultRowHeight="14.4"/>
  <cols>
    <col min="1" max="1" width="9.3984375" style="23" customWidth="1"/>
    <col min="2" max="2" width="6.3984375" style="23" customWidth="1"/>
    <col min="3" max="3" width="20.3984375" style="23" customWidth="1"/>
    <col min="4" max="4" width="14.5" style="23" customWidth="1"/>
    <col min="5" max="5" width="11.69921875" style="23" customWidth="1"/>
    <col min="6" max="6" width="6.5" style="23" customWidth="1"/>
    <col min="7" max="7" width="8.69921875" style="23"/>
    <col min="8" max="8" width="11.5" style="23" customWidth="1"/>
    <col min="9" max="9" width="8.69921875" style="23"/>
    <col min="10" max="10" width="9"/>
    <col min="11" max="12" width="8.69921875" style="23"/>
    <col min="13" max="13" width="12" style="23" customWidth="1"/>
    <col min="14" max="14" width="11.19921875" style="23" customWidth="1"/>
    <col min="15" max="15" width="18.8984375" style="23" customWidth="1"/>
    <col min="16" max="16" width="11.8984375" style="23" customWidth="1"/>
    <col min="17" max="17" width="8.69921875" style="23"/>
    <col min="18" max="18" width="6.69921875" style="23" customWidth="1"/>
    <col min="19" max="20" width="6.09765625" style="23" customWidth="1"/>
    <col min="21" max="21" width="5.5" style="23" customWidth="1"/>
    <col min="22" max="16384" width="8.69921875" style="23"/>
  </cols>
  <sheetData>
    <row r="1" spans="1:21" ht="16.2">
      <c r="A1" s="44" t="s">
        <v>8631</v>
      </c>
      <c r="B1" s="44"/>
      <c r="L1" s="45" t="s">
        <v>8632</v>
      </c>
      <c r="M1" s="45"/>
    </row>
    <row r="2" spans="1:21">
      <c r="A2" s="23" t="s">
        <v>47</v>
      </c>
      <c r="B2" s="23" t="s">
        <v>51</v>
      </c>
      <c r="C2" s="23" t="s">
        <v>52</v>
      </c>
      <c r="D2" s="23" t="s">
        <v>53</v>
      </c>
      <c r="E2" s="23" t="s">
        <v>8633</v>
      </c>
      <c r="F2" s="23" t="s">
        <v>55</v>
      </c>
      <c r="G2" s="23" t="s">
        <v>56</v>
      </c>
      <c r="H2" s="23" t="s">
        <v>48</v>
      </c>
      <c r="L2" s="49" t="s">
        <v>47</v>
      </c>
      <c r="M2" s="49" t="s">
        <v>51</v>
      </c>
      <c r="N2" s="49" t="s">
        <v>48</v>
      </c>
      <c r="O2" s="49" t="s">
        <v>52</v>
      </c>
      <c r="P2" s="49" t="s">
        <v>53</v>
      </c>
      <c r="Q2" s="49" t="s">
        <v>8633</v>
      </c>
      <c r="R2" s="49" t="s">
        <v>55</v>
      </c>
      <c r="S2" s="49" t="s">
        <v>56</v>
      </c>
      <c r="T2" s="49"/>
      <c r="U2" s="49"/>
    </row>
    <row r="3" spans="1:21">
      <c r="A3" s="23">
        <v>2234</v>
      </c>
      <c r="B3" s="23">
        <v>1</v>
      </c>
      <c r="C3" s="23" t="s">
        <v>2949</v>
      </c>
      <c r="D3" s="23" t="s">
        <v>2950</v>
      </c>
      <c r="E3" s="53" t="str">
        <f>IF($H3="","",(VLOOKUP($H3,所属・種目コード!$A$3:$B$67,2)))</f>
        <v>千厩</v>
      </c>
      <c r="F3" s="23">
        <v>1</v>
      </c>
      <c r="G3" s="23">
        <v>8</v>
      </c>
      <c r="H3" s="23">
        <v>1081</v>
      </c>
      <c r="I3" s="23">
        <v>1</v>
      </c>
      <c r="L3" s="49">
        <v>2228</v>
      </c>
      <c r="M3" s="49">
        <v>1</v>
      </c>
      <c r="N3" s="49">
        <v>1081</v>
      </c>
      <c r="O3" s="49" t="s">
        <v>2938</v>
      </c>
      <c r="P3" s="49" t="s">
        <v>2939</v>
      </c>
      <c r="Q3" s="51" t="str">
        <f>IF($N3="","",(VLOOKUP($N3,所属・種目コード!$A$3:$B$67,2)))</f>
        <v>千厩</v>
      </c>
      <c r="R3" s="49">
        <v>2</v>
      </c>
      <c r="S3" s="49">
        <v>6</v>
      </c>
      <c r="T3" s="49"/>
      <c r="U3" s="49">
        <v>1</v>
      </c>
    </row>
    <row r="4" spans="1:21">
      <c r="A4" s="23">
        <v>2243</v>
      </c>
      <c r="B4" s="23">
        <v>2</v>
      </c>
      <c r="C4" s="23" t="s">
        <v>2966</v>
      </c>
      <c r="D4" s="23" t="s">
        <v>2967</v>
      </c>
      <c r="E4" s="53" t="str">
        <f>IF($H4="","",(VLOOKUP($H4,所属・種目コード!$A$3:$B$67,2)))</f>
        <v>千厩</v>
      </c>
      <c r="F4" s="23">
        <v>1</v>
      </c>
      <c r="G4" s="23">
        <v>8</v>
      </c>
      <c r="H4" s="23">
        <v>1081</v>
      </c>
      <c r="I4" s="23">
        <v>2</v>
      </c>
      <c r="L4" s="49">
        <v>2237</v>
      </c>
      <c r="M4" s="49">
        <v>2</v>
      </c>
      <c r="N4" s="49">
        <v>1081</v>
      </c>
      <c r="O4" s="49" t="s">
        <v>2955</v>
      </c>
      <c r="P4" s="49" t="s">
        <v>2956</v>
      </c>
      <c r="Q4" s="51" t="str">
        <f>IF($N4="","",(VLOOKUP($N4,所属・種目コード!$A$3:$B$67,2)))</f>
        <v>千厩</v>
      </c>
      <c r="R4" s="49">
        <v>2</v>
      </c>
      <c r="S4" s="49">
        <v>6</v>
      </c>
      <c r="T4" s="49"/>
      <c r="U4" s="49">
        <v>2</v>
      </c>
    </row>
    <row r="5" spans="1:21">
      <c r="A5" s="23">
        <v>2244</v>
      </c>
      <c r="B5" s="23">
        <v>3</v>
      </c>
      <c r="C5" s="23" t="s">
        <v>2968</v>
      </c>
      <c r="D5" s="23" t="s">
        <v>2969</v>
      </c>
      <c r="E5" s="53" t="str">
        <f>IF($H5="","",(VLOOKUP($H5,所属・種目コード!$A$3:$B$67,2)))</f>
        <v>千厩</v>
      </c>
      <c r="F5" s="23">
        <v>1</v>
      </c>
      <c r="G5" s="23">
        <v>8</v>
      </c>
      <c r="H5" s="23">
        <v>1081</v>
      </c>
      <c r="I5" s="23">
        <v>3</v>
      </c>
      <c r="L5" s="49">
        <v>2240</v>
      </c>
      <c r="M5" s="49">
        <v>3</v>
      </c>
      <c r="N5" s="49">
        <v>1081</v>
      </c>
      <c r="O5" s="49" t="s">
        <v>2960</v>
      </c>
      <c r="P5" s="49" t="s">
        <v>2961</v>
      </c>
      <c r="Q5" s="51" t="str">
        <f>IF($N5="","",(VLOOKUP($N5,所属・種目コード!$A$3:$B$67,2)))</f>
        <v>千厩</v>
      </c>
      <c r="R5" s="49">
        <v>2</v>
      </c>
      <c r="S5" s="49">
        <v>6</v>
      </c>
      <c r="T5" s="49"/>
      <c r="U5" s="49">
        <v>3</v>
      </c>
    </row>
    <row r="6" spans="1:21">
      <c r="A6" s="23">
        <v>2250</v>
      </c>
      <c r="B6" s="23">
        <v>4</v>
      </c>
      <c r="C6" s="23" t="s">
        <v>2977</v>
      </c>
      <c r="D6" s="23" t="s">
        <v>2978</v>
      </c>
      <c r="E6" s="53" t="str">
        <f>IF($H6="","",(VLOOKUP($H6,所属・種目コード!$A$3:$B$67,2)))</f>
        <v>千厩</v>
      </c>
      <c r="F6" s="23">
        <v>1</v>
      </c>
      <c r="G6" s="23">
        <v>8</v>
      </c>
      <c r="H6" s="23">
        <v>1081</v>
      </c>
      <c r="I6" s="23">
        <v>4</v>
      </c>
      <c r="L6" s="49">
        <v>2241</v>
      </c>
      <c r="M6" s="49">
        <v>4</v>
      </c>
      <c r="N6" s="49">
        <v>1081</v>
      </c>
      <c r="O6" s="49" t="s">
        <v>2962</v>
      </c>
      <c r="P6" s="49" t="s">
        <v>2963</v>
      </c>
      <c r="Q6" s="51" t="str">
        <f>IF($N6="","",(VLOOKUP($N6,所属・種目コード!$A$3:$B$67,2)))</f>
        <v>千厩</v>
      </c>
      <c r="R6" s="49">
        <v>2</v>
      </c>
      <c r="S6" s="49">
        <v>6</v>
      </c>
      <c r="T6" s="49"/>
      <c r="U6" s="49">
        <v>4</v>
      </c>
    </row>
    <row r="7" spans="1:21">
      <c r="A7" s="23">
        <v>2254</v>
      </c>
      <c r="B7" s="23">
        <v>5</v>
      </c>
      <c r="C7" s="23" t="s">
        <v>2985</v>
      </c>
      <c r="D7" s="23" t="s">
        <v>2986</v>
      </c>
      <c r="E7" s="53" t="str">
        <f>IF($H7="","",(VLOOKUP($H7,所属・種目コード!$A$3:$B$67,2)))</f>
        <v>千厩</v>
      </c>
      <c r="F7" s="23">
        <v>1</v>
      </c>
      <c r="G7" s="23">
        <v>8</v>
      </c>
      <c r="H7" s="23">
        <v>1081</v>
      </c>
      <c r="I7" s="23">
        <v>5</v>
      </c>
      <c r="L7" s="49">
        <v>2266</v>
      </c>
      <c r="M7" s="49">
        <v>5</v>
      </c>
      <c r="N7" s="49">
        <v>1081</v>
      </c>
      <c r="O7" s="49" t="s">
        <v>3007</v>
      </c>
      <c r="P7" s="49" t="s">
        <v>3008</v>
      </c>
      <c r="Q7" s="51" t="str">
        <f>IF($N7="","",(VLOOKUP($N7,所属・種目コード!$A$3:$B$67,2)))</f>
        <v>千厩</v>
      </c>
      <c r="R7" s="49">
        <v>2</v>
      </c>
      <c r="S7" s="49">
        <v>6</v>
      </c>
      <c r="T7" s="49"/>
      <c r="U7" s="49">
        <v>5</v>
      </c>
    </row>
    <row r="8" spans="1:21">
      <c r="A8" s="23">
        <v>2255</v>
      </c>
      <c r="B8" s="23">
        <v>6</v>
      </c>
      <c r="C8" s="23" t="s">
        <v>2987</v>
      </c>
      <c r="D8" s="23" t="s">
        <v>2988</v>
      </c>
      <c r="E8" s="53" t="str">
        <f>IF($H8="","",(VLOOKUP($H8,所属・種目コード!$A$3:$B$67,2)))</f>
        <v>千厩</v>
      </c>
      <c r="F8" s="23">
        <v>1</v>
      </c>
      <c r="G8" s="23">
        <v>8</v>
      </c>
      <c r="H8" s="23">
        <v>1081</v>
      </c>
      <c r="I8" s="23">
        <v>6</v>
      </c>
      <c r="L8" s="49">
        <v>2238</v>
      </c>
      <c r="M8" s="49">
        <v>6</v>
      </c>
      <c r="N8" s="49">
        <v>1081</v>
      </c>
      <c r="O8" s="49" t="s">
        <v>2957</v>
      </c>
      <c r="P8" s="49" t="s">
        <v>2958</v>
      </c>
      <c r="Q8" s="51" t="str">
        <f>IF($N8="","",(VLOOKUP($N8,所属・種目コード!$A$3:$B$67,2)))</f>
        <v>千厩</v>
      </c>
      <c r="R8" s="49">
        <v>2</v>
      </c>
      <c r="S8" s="49">
        <v>6</v>
      </c>
      <c r="T8" s="49"/>
      <c r="U8" s="49">
        <v>6</v>
      </c>
    </row>
    <row r="9" spans="1:21">
      <c r="A9" s="23">
        <v>2256</v>
      </c>
      <c r="B9" s="23">
        <v>7</v>
      </c>
      <c r="C9" s="23" t="s">
        <v>2989</v>
      </c>
      <c r="D9" s="23" t="s">
        <v>2990</v>
      </c>
      <c r="E9" s="53" t="str">
        <f>IF($H9="","",(VLOOKUP($H9,所属・種目コード!$A$3:$B$67,2)))</f>
        <v>千厩</v>
      </c>
      <c r="F9" s="23">
        <v>1</v>
      </c>
      <c r="G9" s="23">
        <v>8</v>
      </c>
      <c r="H9" s="23">
        <v>1081</v>
      </c>
      <c r="I9" s="23">
        <v>7</v>
      </c>
      <c r="L9" s="49">
        <v>2239</v>
      </c>
      <c r="M9" s="49">
        <v>7</v>
      </c>
      <c r="N9" s="49">
        <v>1081</v>
      </c>
      <c r="O9" s="49" t="s">
        <v>434</v>
      </c>
      <c r="P9" s="49" t="s">
        <v>2959</v>
      </c>
      <c r="Q9" s="51" t="str">
        <f>IF($N9="","",(VLOOKUP($N9,所属・種目コード!$A$3:$B$67,2)))</f>
        <v>千厩</v>
      </c>
      <c r="R9" s="49">
        <v>2</v>
      </c>
      <c r="S9" s="49">
        <v>6</v>
      </c>
      <c r="T9" s="49"/>
      <c r="U9" s="49">
        <v>7</v>
      </c>
    </row>
    <row r="10" spans="1:21">
      <c r="A10" s="23">
        <v>2233</v>
      </c>
      <c r="B10" s="23">
        <v>8</v>
      </c>
      <c r="C10" s="23" t="s">
        <v>2947</v>
      </c>
      <c r="D10" s="23" t="s">
        <v>2948</v>
      </c>
      <c r="E10" s="53" t="str">
        <f>IF($H10="","",(VLOOKUP($H10,所属・種目コード!$A$3:$B$67,2)))</f>
        <v>千厩</v>
      </c>
      <c r="F10" s="23">
        <v>1</v>
      </c>
      <c r="H10" s="23">
        <v>1081</v>
      </c>
      <c r="I10" s="23">
        <v>8</v>
      </c>
      <c r="L10" s="49">
        <v>1952</v>
      </c>
      <c r="M10" s="49">
        <v>8</v>
      </c>
      <c r="N10" s="49">
        <v>1070</v>
      </c>
      <c r="O10" s="49" t="s">
        <v>418</v>
      </c>
      <c r="P10" s="49" t="s">
        <v>2429</v>
      </c>
      <c r="Q10" s="51" t="str">
        <f>IF($N10="","",(VLOOKUP($N10,所属・種目コード!$A$3:$B$67,2)))</f>
        <v>北上翔南</v>
      </c>
      <c r="R10" s="49">
        <v>2</v>
      </c>
      <c r="S10" s="49">
        <v>6</v>
      </c>
      <c r="T10" s="49"/>
      <c r="U10" s="49">
        <v>8</v>
      </c>
    </row>
    <row r="11" spans="1:21">
      <c r="A11" s="23">
        <v>2235</v>
      </c>
      <c r="B11" s="23">
        <v>9</v>
      </c>
      <c r="C11" s="23" t="s">
        <v>2951</v>
      </c>
      <c r="D11" s="23" t="s">
        <v>2952</v>
      </c>
      <c r="E11" s="53" t="str">
        <f>IF($H11="","",(VLOOKUP($H11,所属・種目コード!$A$3:$B$67,2)))</f>
        <v>千厩</v>
      </c>
      <c r="F11" s="23">
        <v>1</v>
      </c>
      <c r="H11" s="23">
        <v>1081</v>
      </c>
      <c r="I11" s="23">
        <v>9</v>
      </c>
      <c r="L11" s="49">
        <v>1953</v>
      </c>
      <c r="M11" s="49">
        <v>9</v>
      </c>
      <c r="N11" s="49">
        <v>1070</v>
      </c>
      <c r="O11" s="49" t="s">
        <v>2430</v>
      </c>
      <c r="P11" s="49" t="s">
        <v>2431</v>
      </c>
      <c r="Q11" s="51" t="str">
        <f>IF($N11="","",(VLOOKUP($N11,所属・種目コード!$A$3:$B$67,2)))</f>
        <v>北上翔南</v>
      </c>
      <c r="R11" s="49">
        <v>2</v>
      </c>
      <c r="S11" s="49">
        <v>6</v>
      </c>
      <c r="T11" s="49"/>
      <c r="U11" s="49">
        <v>9</v>
      </c>
    </row>
    <row r="12" spans="1:21">
      <c r="A12" s="23">
        <v>2245</v>
      </c>
      <c r="B12" s="23">
        <v>10</v>
      </c>
      <c r="C12" s="23" t="s">
        <v>2970</v>
      </c>
      <c r="D12" s="23" t="s">
        <v>2971</v>
      </c>
      <c r="E12" s="53" t="str">
        <f>IF($H12="","",(VLOOKUP($H12,所属・種目コード!$A$3:$B$67,2)))</f>
        <v>千厩</v>
      </c>
      <c r="F12" s="23">
        <v>1</v>
      </c>
      <c r="H12" s="23">
        <v>1081</v>
      </c>
      <c r="I12" s="23">
        <v>10</v>
      </c>
      <c r="L12" s="49">
        <v>1954</v>
      </c>
      <c r="M12" s="49">
        <v>10</v>
      </c>
      <c r="N12" s="49">
        <v>1070</v>
      </c>
      <c r="O12" s="49" t="s">
        <v>417</v>
      </c>
      <c r="P12" s="49" t="s">
        <v>2432</v>
      </c>
      <c r="Q12" s="51" t="str">
        <f>IF($N12="","",(VLOOKUP($N12,所属・種目コード!$A$3:$B$67,2)))</f>
        <v>北上翔南</v>
      </c>
      <c r="R12" s="49">
        <v>2</v>
      </c>
      <c r="S12" s="49">
        <v>6</v>
      </c>
      <c r="T12" s="49"/>
      <c r="U12" s="49">
        <v>10</v>
      </c>
    </row>
    <row r="13" spans="1:21">
      <c r="A13" s="23">
        <v>2252</v>
      </c>
      <c r="B13" s="23">
        <v>11</v>
      </c>
      <c r="C13" s="23" t="s">
        <v>2981</v>
      </c>
      <c r="D13" s="23" t="s">
        <v>2982</v>
      </c>
      <c r="E13" s="53" t="str">
        <f>IF($H13="","",(VLOOKUP($H13,所属・種目コード!$A$3:$B$67,2)))</f>
        <v>千厩</v>
      </c>
      <c r="F13" s="23">
        <v>1</v>
      </c>
      <c r="H13" s="23">
        <v>1081</v>
      </c>
      <c r="I13" s="23">
        <v>11</v>
      </c>
      <c r="L13" s="49">
        <v>1956</v>
      </c>
      <c r="M13" s="49">
        <v>11</v>
      </c>
      <c r="N13" s="49">
        <v>1070</v>
      </c>
      <c r="O13" s="49" t="s">
        <v>2435</v>
      </c>
      <c r="P13" s="49" t="s">
        <v>2436</v>
      </c>
      <c r="Q13" s="51" t="str">
        <f>IF($N13="","",(VLOOKUP($N13,所属・種目コード!$A$3:$B$67,2)))</f>
        <v>北上翔南</v>
      </c>
      <c r="R13" s="49">
        <v>2</v>
      </c>
      <c r="S13" s="49"/>
      <c r="T13" s="49"/>
      <c r="U13" s="49">
        <v>11</v>
      </c>
    </row>
    <row r="14" spans="1:21">
      <c r="A14" s="23">
        <v>2253</v>
      </c>
      <c r="B14" s="23">
        <v>12</v>
      </c>
      <c r="C14" s="23" t="s">
        <v>2983</v>
      </c>
      <c r="D14" s="23" t="s">
        <v>2984</v>
      </c>
      <c r="E14" s="53" t="str">
        <f>IF($H14="","",(VLOOKUP($H14,所属・種目コード!$A$3:$B$67,2)))</f>
        <v>千厩</v>
      </c>
      <c r="F14" s="23">
        <v>1</v>
      </c>
      <c r="H14" s="23">
        <v>1081</v>
      </c>
      <c r="I14" s="23">
        <v>12</v>
      </c>
      <c r="L14" s="49">
        <v>1957</v>
      </c>
      <c r="M14" s="49">
        <v>12</v>
      </c>
      <c r="N14" s="49">
        <v>1070</v>
      </c>
      <c r="O14" s="49" t="s">
        <v>2437</v>
      </c>
      <c r="P14" s="49" t="s">
        <v>2438</v>
      </c>
      <c r="Q14" s="51" t="str">
        <f>IF($N14="","",(VLOOKUP($N14,所属・種目コード!$A$3:$B$67,2)))</f>
        <v>北上翔南</v>
      </c>
      <c r="R14" s="49">
        <v>2</v>
      </c>
      <c r="S14" s="49"/>
      <c r="T14" s="49"/>
      <c r="U14" s="49">
        <v>12</v>
      </c>
    </row>
    <row r="15" spans="1:21">
      <c r="A15" s="23">
        <v>2257</v>
      </c>
      <c r="B15" s="23">
        <v>13</v>
      </c>
      <c r="C15" s="23" t="s">
        <v>2991</v>
      </c>
      <c r="D15" s="23" t="s">
        <v>2992</v>
      </c>
      <c r="E15" s="53" t="str">
        <f>IF($H15="","",(VLOOKUP($H15,所属・種目コード!$A$3:$B$67,2)))</f>
        <v>千厩</v>
      </c>
      <c r="F15" s="23">
        <v>1</v>
      </c>
      <c r="H15" s="23">
        <v>1081</v>
      </c>
      <c r="I15" s="23">
        <v>13</v>
      </c>
      <c r="L15" s="49">
        <v>1959</v>
      </c>
      <c r="M15" s="49">
        <v>13</v>
      </c>
      <c r="N15" s="49">
        <v>1070</v>
      </c>
      <c r="O15" s="49" t="s">
        <v>2441</v>
      </c>
      <c r="P15" s="49" t="s">
        <v>2442</v>
      </c>
      <c r="Q15" s="51" t="str">
        <f>IF($N15="","",(VLOOKUP($N15,所属・種目コード!$A$3:$B$67,2)))</f>
        <v>北上翔南</v>
      </c>
      <c r="R15" s="49">
        <v>2</v>
      </c>
      <c r="S15" s="49"/>
      <c r="T15" s="49"/>
      <c r="U15" s="49">
        <v>13</v>
      </c>
    </row>
    <row r="16" spans="1:21">
      <c r="A16" s="23">
        <v>2260</v>
      </c>
      <c r="B16" s="23">
        <v>14</v>
      </c>
      <c r="C16" s="23" t="s">
        <v>2996</v>
      </c>
      <c r="D16" s="23" t="s">
        <v>2997</v>
      </c>
      <c r="E16" s="53" t="str">
        <f>IF($H16="","",(VLOOKUP($H16,所属・種目コード!$A$3:$B$67,2)))</f>
        <v>千厩</v>
      </c>
      <c r="F16" s="23">
        <v>1</v>
      </c>
      <c r="H16" s="23">
        <v>1081</v>
      </c>
      <c r="I16" s="23">
        <v>14</v>
      </c>
      <c r="L16" s="49">
        <v>1961</v>
      </c>
      <c r="M16" s="49">
        <v>14</v>
      </c>
      <c r="N16" s="49">
        <v>1070</v>
      </c>
      <c r="O16" s="49" t="s">
        <v>420</v>
      </c>
      <c r="P16" s="49" t="s">
        <v>2445</v>
      </c>
      <c r="Q16" s="51" t="str">
        <f>IF($N16="","",(VLOOKUP($N16,所属・種目コード!$A$3:$B$67,2)))</f>
        <v>北上翔南</v>
      </c>
      <c r="R16" s="49">
        <v>2</v>
      </c>
      <c r="S16" s="49"/>
      <c r="T16" s="49"/>
      <c r="U16" s="49">
        <v>14</v>
      </c>
    </row>
    <row r="17" spans="1:21">
      <c r="A17" s="23">
        <v>2263</v>
      </c>
      <c r="B17" s="23">
        <v>15</v>
      </c>
      <c r="C17" s="23" t="s">
        <v>3001</v>
      </c>
      <c r="D17" s="23" t="s">
        <v>3002</v>
      </c>
      <c r="E17" s="53" t="str">
        <f>IF($H17="","",(VLOOKUP($H17,所属・種目コード!$A$3:$B$67,2)))</f>
        <v>千厩</v>
      </c>
      <c r="F17" s="23">
        <v>1</v>
      </c>
      <c r="H17" s="23">
        <v>1081</v>
      </c>
      <c r="I17" s="23">
        <v>15</v>
      </c>
      <c r="L17" s="49">
        <v>1963</v>
      </c>
      <c r="M17" s="49">
        <v>15</v>
      </c>
      <c r="N17" s="49">
        <v>1070</v>
      </c>
      <c r="O17" s="49" t="s">
        <v>419</v>
      </c>
      <c r="P17" s="49" t="s">
        <v>2447</v>
      </c>
      <c r="Q17" s="51" t="str">
        <f>IF($N17="","",(VLOOKUP($N17,所属・種目コード!$A$3:$B$67,2)))</f>
        <v>北上翔南</v>
      </c>
      <c r="R17" s="49">
        <v>2</v>
      </c>
      <c r="S17" s="49"/>
      <c r="T17" s="49"/>
      <c r="U17" s="49">
        <v>15</v>
      </c>
    </row>
    <row r="18" spans="1:21">
      <c r="A18" s="23">
        <v>2264</v>
      </c>
      <c r="B18" s="23">
        <v>16</v>
      </c>
      <c r="C18" s="23" t="s">
        <v>3003</v>
      </c>
      <c r="D18" s="23" t="s">
        <v>3004</v>
      </c>
      <c r="E18" s="53" t="str">
        <f>IF($H18="","",(VLOOKUP($H18,所属・種目コード!$A$3:$B$67,2)))</f>
        <v>千厩</v>
      </c>
      <c r="F18" s="23">
        <v>1</v>
      </c>
      <c r="H18" s="23">
        <v>1081</v>
      </c>
      <c r="I18" s="23">
        <v>16</v>
      </c>
      <c r="L18" s="49">
        <v>1965</v>
      </c>
      <c r="M18" s="49">
        <v>16</v>
      </c>
      <c r="N18" s="49">
        <v>1070</v>
      </c>
      <c r="O18" s="49" t="s">
        <v>2450</v>
      </c>
      <c r="P18" s="49" t="s">
        <v>2451</v>
      </c>
      <c r="Q18" s="51" t="str">
        <f>IF($N18="","",(VLOOKUP($N18,所属・種目コード!$A$3:$B$67,2)))</f>
        <v>北上翔南</v>
      </c>
      <c r="R18" s="49">
        <v>2</v>
      </c>
      <c r="S18" s="49"/>
      <c r="T18" s="49"/>
      <c r="U18" s="49">
        <v>16</v>
      </c>
    </row>
    <row r="19" spans="1:21">
      <c r="A19" s="23">
        <v>2267</v>
      </c>
      <c r="B19" s="23">
        <v>17</v>
      </c>
      <c r="C19" s="23" t="s">
        <v>3009</v>
      </c>
      <c r="D19" s="23" t="s">
        <v>3010</v>
      </c>
      <c r="E19" s="53" t="str">
        <f>IF($H19="","",(VLOOKUP($H19,所属・種目コード!$A$3:$B$67,2)))</f>
        <v>千厩</v>
      </c>
      <c r="F19" s="23">
        <v>1</v>
      </c>
      <c r="H19" s="23">
        <v>1081</v>
      </c>
      <c r="I19" s="23">
        <v>17</v>
      </c>
      <c r="L19" s="49">
        <v>1967</v>
      </c>
      <c r="M19" s="49">
        <v>17</v>
      </c>
      <c r="N19" s="49">
        <v>1070</v>
      </c>
      <c r="O19" s="49" t="s">
        <v>2454</v>
      </c>
      <c r="P19" s="49" t="s">
        <v>2455</v>
      </c>
      <c r="Q19" s="51" t="str">
        <f>IF($N19="","",(VLOOKUP($N19,所属・種目コード!$A$3:$B$67,2)))</f>
        <v>北上翔南</v>
      </c>
      <c r="R19" s="49">
        <v>2</v>
      </c>
      <c r="S19" s="49"/>
      <c r="T19" s="49"/>
      <c r="U19" s="49">
        <v>17</v>
      </c>
    </row>
    <row r="20" spans="1:21">
      <c r="A20" s="23">
        <v>2268</v>
      </c>
      <c r="B20" s="23">
        <v>18</v>
      </c>
      <c r="C20" s="23" t="s">
        <v>3011</v>
      </c>
      <c r="D20" s="23" t="s">
        <v>3012</v>
      </c>
      <c r="E20" s="53" t="str">
        <f>IF($H20="","",(VLOOKUP($H20,所属・種目コード!$A$3:$B$67,2)))</f>
        <v>千厩</v>
      </c>
      <c r="F20" s="23">
        <v>1</v>
      </c>
      <c r="H20" s="23">
        <v>1081</v>
      </c>
      <c r="I20" s="23">
        <v>18</v>
      </c>
      <c r="L20" s="49">
        <v>1968</v>
      </c>
      <c r="M20" s="49">
        <v>18</v>
      </c>
      <c r="N20" s="49">
        <v>1070</v>
      </c>
      <c r="O20" s="49" t="s">
        <v>2456</v>
      </c>
      <c r="P20" s="49" t="s">
        <v>2457</v>
      </c>
      <c r="Q20" s="51" t="str">
        <f>IF($N20="","",(VLOOKUP($N20,所属・種目コード!$A$3:$B$67,2)))</f>
        <v>北上翔南</v>
      </c>
      <c r="R20" s="49">
        <v>2</v>
      </c>
      <c r="S20" s="49"/>
      <c r="T20" s="49"/>
      <c r="U20" s="49">
        <v>18</v>
      </c>
    </row>
    <row r="21" spans="1:21">
      <c r="A21" s="23">
        <v>1955</v>
      </c>
      <c r="B21" s="23">
        <v>19</v>
      </c>
      <c r="C21" s="23" t="s">
        <v>2433</v>
      </c>
      <c r="D21" s="23" t="s">
        <v>2434</v>
      </c>
      <c r="E21" s="53" t="str">
        <f>IF($H21="","",(VLOOKUP($H21,所属・種目コード!$A$3:$B$67,2)))</f>
        <v>北上翔南</v>
      </c>
      <c r="F21" s="23">
        <v>1</v>
      </c>
      <c r="H21" s="23">
        <v>1070</v>
      </c>
      <c r="I21" s="23">
        <v>19</v>
      </c>
      <c r="L21" s="49">
        <v>1969</v>
      </c>
      <c r="M21" s="49">
        <v>19</v>
      </c>
      <c r="N21" s="49">
        <v>1070</v>
      </c>
      <c r="O21" s="49" t="s">
        <v>565</v>
      </c>
      <c r="P21" s="49" t="s">
        <v>2333</v>
      </c>
      <c r="Q21" s="51" t="str">
        <f>IF($N21="","",(VLOOKUP($N21,所属・種目コード!$A$3:$B$67,2)))</f>
        <v>北上翔南</v>
      </c>
      <c r="R21" s="49">
        <v>2</v>
      </c>
      <c r="S21" s="49"/>
      <c r="T21" s="49"/>
      <c r="U21" s="49">
        <v>19</v>
      </c>
    </row>
    <row r="22" spans="1:21">
      <c r="A22" s="23">
        <v>1960</v>
      </c>
      <c r="B22" s="23">
        <v>20</v>
      </c>
      <c r="C22" s="23" t="s">
        <v>2443</v>
      </c>
      <c r="D22" s="23" t="s">
        <v>2444</v>
      </c>
      <c r="E22" s="53" t="str">
        <f>IF($H22="","",(VLOOKUP($H22,所属・種目コード!$A$3:$B$67,2)))</f>
        <v>北上翔南</v>
      </c>
      <c r="F22" s="23">
        <v>1</v>
      </c>
      <c r="H22" s="23">
        <v>1070</v>
      </c>
      <c r="I22" s="23">
        <v>20</v>
      </c>
      <c r="L22" s="49">
        <v>1973</v>
      </c>
      <c r="M22" s="49">
        <v>20</v>
      </c>
      <c r="N22" s="49">
        <v>1070</v>
      </c>
      <c r="O22" s="49" t="s">
        <v>567</v>
      </c>
      <c r="P22" s="49" t="s">
        <v>2463</v>
      </c>
      <c r="Q22" s="51" t="str">
        <f>IF($N22="","",(VLOOKUP($N22,所属・種目コード!$A$3:$B$67,2)))</f>
        <v>北上翔南</v>
      </c>
      <c r="R22" s="49">
        <v>2</v>
      </c>
      <c r="S22" s="49"/>
      <c r="T22" s="49"/>
      <c r="U22" s="49">
        <v>20</v>
      </c>
    </row>
    <row r="23" spans="1:21">
      <c r="A23" s="23">
        <v>1970</v>
      </c>
      <c r="B23" s="23">
        <v>21</v>
      </c>
      <c r="C23" s="23" t="s">
        <v>2458</v>
      </c>
      <c r="D23" s="23" t="s">
        <v>2459</v>
      </c>
      <c r="E23" s="53" t="str">
        <f>IF($H23="","",(VLOOKUP($H23,所属・種目コード!$A$3:$B$67,2)))</f>
        <v>北上翔南</v>
      </c>
      <c r="F23" s="23">
        <v>1</v>
      </c>
      <c r="H23" s="23">
        <v>1070</v>
      </c>
      <c r="I23" s="23">
        <v>21</v>
      </c>
      <c r="L23" s="49">
        <v>1975</v>
      </c>
      <c r="M23" s="49">
        <v>21</v>
      </c>
      <c r="N23" s="49">
        <v>1070</v>
      </c>
      <c r="O23" s="49" t="s">
        <v>566</v>
      </c>
      <c r="P23" s="49" t="s">
        <v>2466</v>
      </c>
      <c r="Q23" s="51" t="str">
        <f>IF($N23="","",(VLOOKUP($N23,所属・種目コード!$A$3:$B$67,2)))</f>
        <v>北上翔南</v>
      </c>
      <c r="R23" s="49">
        <v>2</v>
      </c>
      <c r="S23" s="49"/>
      <c r="T23" s="49"/>
      <c r="U23" s="49">
        <v>21</v>
      </c>
    </row>
    <row r="24" spans="1:21">
      <c r="A24" s="23">
        <v>1958</v>
      </c>
      <c r="B24" s="23">
        <v>22</v>
      </c>
      <c r="C24" s="23" t="s">
        <v>2439</v>
      </c>
      <c r="D24" s="23" t="s">
        <v>2440</v>
      </c>
      <c r="E24" s="53" t="str">
        <f>IF($H24="","",(VLOOKUP($H24,所属・種目コード!$A$3:$B$67,2)))</f>
        <v>北上翔南</v>
      </c>
      <c r="F24" s="23">
        <v>1</v>
      </c>
      <c r="H24" s="23">
        <v>1070</v>
      </c>
      <c r="I24" s="23">
        <v>22</v>
      </c>
      <c r="L24" s="49">
        <v>1962</v>
      </c>
      <c r="M24" s="49">
        <v>22</v>
      </c>
      <c r="N24" s="49">
        <v>1070</v>
      </c>
      <c r="O24" s="49" t="s">
        <v>421</v>
      </c>
      <c r="P24" s="49" t="s">
        <v>2446</v>
      </c>
      <c r="Q24" s="51" t="str">
        <f>IF($N24="","",(VLOOKUP($N24,所属・種目コード!$A$3:$B$67,2)))</f>
        <v>北上翔南</v>
      </c>
      <c r="R24" s="49">
        <v>2</v>
      </c>
      <c r="S24" s="49"/>
      <c r="T24" s="49"/>
      <c r="U24" s="49">
        <v>22</v>
      </c>
    </row>
    <row r="25" spans="1:21">
      <c r="A25" s="23">
        <v>2184</v>
      </c>
      <c r="B25" s="23">
        <v>23</v>
      </c>
      <c r="C25" s="23" t="s">
        <v>2851</v>
      </c>
      <c r="D25" s="23" t="s">
        <v>2852</v>
      </c>
      <c r="E25" s="53" t="str">
        <f>IF($H25="","",(VLOOKUP($H25,所属・種目コード!$A$3:$B$67,2)))</f>
        <v>住田</v>
      </c>
      <c r="F25" s="23">
        <v>1</v>
      </c>
      <c r="H25" s="23">
        <v>1079</v>
      </c>
      <c r="I25" s="23">
        <v>23</v>
      </c>
      <c r="L25" s="49">
        <v>1971</v>
      </c>
      <c r="M25" s="49">
        <v>23</v>
      </c>
      <c r="N25" s="49">
        <v>1070</v>
      </c>
      <c r="O25" s="49" t="s">
        <v>2460</v>
      </c>
      <c r="P25" s="49" t="s">
        <v>2461</v>
      </c>
      <c r="Q25" s="51" t="str">
        <f>IF($N25="","",(VLOOKUP($N25,所属・種目コード!$A$3:$B$67,2)))</f>
        <v>北上翔南</v>
      </c>
      <c r="R25" s="49">
        <v>2</v>
      </c>
      <c r="S25" s="49"/>
      <c r="T25" s="49"/>
      <c r="U25" s="49">
        <v>23</v>
      </c>
    </row>
    <row r="26" spans="1:21">
      <c r="A26" s="23">
        <v>2188</v>
      </c>
      <c r="B26" s="23">
        <v>24</v>
      </c>
      <c r="C26" s="23" t="s">
        <v>2859</v>
      </c>
      <c r="D26" s="23" t="s">
        <v>2860</v>
      </c>
      <c r="E26" s="53" t="str">
        <f>IF($H26="","",(VLOOKUP($H26,所属・種目コード!$A$3:$B$67,2)))</f>
        <v>住田</v>
      </c>
      <c r="F26" s="23">
        <v>1</v>
      </c>
      <c r="H26" s="23">
        <v>1079</v>
      </c>
      <c r="I26" s="23">
        <v>24</v>
      </c>
      <c r="L26" s="49">
        <v>1972</v>
      </c>
      <c r="M26" s="49">
        <v>24</v>
      </c>
      <c r="N26" s="49">
        <v>1070</v>
      </c>
      <c r="O26" s="49" t="s">
        <v>422</v>
      </c>
      <c r="P26" s="49" t="s">
        <v>2462</v>
      </c>
      <c r="Q26" s="51" t="str">
        <f>IF($N26="","",(VLOOKUP($N26,所属・種目コード!$A$3:$B$67,2)))</f>
        <v>北上翔南</v>
      </c>
      <c r="R26" s="49">
        <v>2</v>
      </c>
      <c r="S26" s="49"/>
      <c r="T26" s="49"/>
      <c r="U26" s="49">
        <v>24</v>
      </c>
    </row>
    <row r="27" spans="1:21">
      <c r="A27" s="23">
        <v>2185</v>
      </c>
      <c r="B27" s="23">
        <v>25</v>
      </c>
      <c r="C27" s="23" t="s">
        <v>2853</v>
      </c>
      <c r="D27" s="23" t="s">
        <v>2854</v>
      </c>
      <c r="E27" s="53" t="str">
        <f>IF($H27="","",(VLOOKUP($H27,所属・種目コード!$A$3:$B$67,2)))</f>
        <v>住田</v>
      </c>
      <c r="F27" s="23">
        <v>1</v>
      </c>
      <c r="H27" s="23">
        <v>1079</v>
      </c>
      <c r="I27" s="23">
        <v>25</v>
      </c>
      <c r="L27" s="49">
        <v>1974</v>
      </c>
      <c r="M27" s="49">
        <v>25</v>
      </c>
      <c r="N27" s="49">
        <v>1070</v>
      </c>
      <c r="O27" s="49" t="s">
        <v>2464</v>
      </c>
      <c r="P27" s="49" t="s">
        <v>2465</v>
      </c>
      <c r="Q27" s="51" t="str">
        <f>IF($N27="","",(VLOOKUP($N27,所属・種目コード!$A$3:$B$67,2)))</f>
        <v>北上翔南</v>
      </c>
      <c r="R27" s="49">
        <v>2</v>
      </c>
      <c r="S27" s="49"/>
      <c r="T27" s="49"/>
      <c r="U27" s="49">
        <v>25</v>
      </c>
    </row>
    <row r="28" spans="1:21">
      <c r="A28" s="23">
        <v>2761</v>
      </c>
      <c r="B28" s="23">
        <v>26</v>
      </c>
      <c r="C28" s="23" t="s">
        <v>3932</v>
      </c>
      <c r="D28" s="23" t="s">
        <v>3933</v>
      </c>
      <c r="E28" s="53" t="str">
        <f>IF($H28="","",(VLOOKUP($H28,所属・種目コード!$A$3:$B$67,2)))</f>
        <v>宮古</v>
      </c>
      <c r="F28" s="23">
        <v>1</v>
      </c>
      <c r="H28" s="23">
        <v>1100</v>
      </c>
      <c r="I28" s="23">
        <v>26</v>
      </c>
      <c r="L28" s="49">
        <v>2182</v>
      </c>
      <c r="M28" s="49">
        <v>26</v>
      </c>
      <c r="N28" s="49">
        <v>1079</v>
      </c>
      <c r="O28" s="49" t="s">
        <v>2848</v>
      </c>
      <c r="P28" s="49" t="s">
        <v>2166</v>
      </c>
      <c r="Q28" s="51" t="str">
        <f>IF($N28="","",(VLOOKUP($N28,所属・種目コード!$A$3:$B$67,2)))</f>
        <v>住田</v>
      </c>
      <c r="R28" s="49">
        <v>2</v>
      </c>
      <c r="S28" s="49"/>
      <c r="T28" s="49"/>
      <c r="U28" s="49">
        <v>26</v>
      </c>
    </row>
    <row r="29" spans="1:21">
      <c r="A29" s="23">
        <v>2764</v>
      </c>
      <c r="B29" s="23">
        <v>27</v>
      </c>
      <c r="C29" s="23" t="s">
        <v>3938</v>
      </c>
      <c r="D29" s="23" t="s">
        <v>3939</v>
      </c>
      <c r="E29" s="53" t="str">
        <f>IF($H29="","",(VLOOKUP($H29,所属・種目コード!$A$3:$B$67,2)))</f>
        <v>宮古</v>
      </c>
      <c r="F29" s="23">
        <v>1</v>
      </c>
      <c r="H29" s="23">
        <v>1100</v>
      </c>
      <c r="I29" s="23">
        <v>27</v>
      </c>
      <c r="L29" s="49">
        <v>2180</v>
      </c>
      <c r="M29" s="49">
        <v>27</v>
      </c>
      <c r="N29" s="49">
        <v>1079</v>
      </c>
      <c r="O29" s="49" t="s">
        <v>2844</v>
      </c>
      <c r="P29" s="49" t="s">
        <v>2845</v>
      </c>
      <c r="Q29" s="51" t="str">
        <f>IF($N29="","",(VLOOKUP($N29,所属・種目コード!$A$3:$B$67,2)))</f>
        <v>住田</v>
      </c>
      <c r="R29" s="49">
        <v>2</v>
      </c>
      <c r="S29" s="49"/>
      <c r="T29" s="49"/>
      <c r="U29" s="49">
        <v>27</v>
      </c>
    </row>
    <row r="30" spans="1:21">
      <c r="A30" s="23">
        <v>2771</v>
      </c>
      <c r="B30" s="23">
        <v>28</v>
      </c>
      <c r="C30" s="23" t="s">
        <v>3952</v>
      </c>
      <c r="D30" s="23" t="s">
        <v>3953</v>
      </c>
      <c r="E30" s="53" t="str">
        <f>IF($H30="","",(VLOOKUP($H30,所属・種目コード!$A$3:$B$67,2)))</f>
        <v>宮古</v>
      </c>
      <c r="F30" s="23">
        <v>1</v>
      </c>
      <c r="H30" s="23">
        <v>1100</v>
      </c>
      <c r="I30" s="23">
        <v>28</v>
      </c>
      <c r="L30" s="49">
        <v>2183</v>
      </c>
      <c r="M30" s="49">
        <v>28</v>
      </c>
      <c r="N30" s="49">
        <v>1079</v>
      </c>
      <c r="O30" s="49" t="s">
        <v>2849</v>
      </c>
      <c r="P30" s="49" t="s">
        <v>2850</v>
      </c>
      <c r="Q30" s="51" t="str">
        <f>IF($N30="","",(VLOOKUP($N30,所属・種目コード!$A$3:$B$67,2)))</f>
        <v>住田</v>
      </c>
      <c r="R30" s="49">
        <v>2</v>
      </c>
      <c r="S30" s="49"/>
      <c r="T30" s="49"/>
      <c r="U30" s="49">
        <v>28</v>
      </c>
    </row>
    <row r="31" spans="1:21">
      <c r="A31" s="23">
        <v>2776</v>
      </c>
      <c r="B31" s="23">
        <v>29</v>
      </c>
      <c r="C31" s="23" t="s">
        <v>3962</v>
      </c>
      <c r="D31" s="23" t="s">
        <v>3963</v>
      </c>
      <c r="E31" s="53" t="str">
        <f>IF($H31="","",(VLOOKUP($H31,所属・種目コード!$A$3:$B$67,2)))</f>
        <v>宮古</v>
      </c>
      <c r="F31" s="23">
        <v>1</v>
      </c>
      <c r="H31" s="23">
        <v>1100</v>
      </c>
      <c r="I31" s="23">
        <v>29</v>
      </c>
      <c r="L31" s="49">
        <v>2765</v>
      </c>
      <c r="M31" s="49">
        <v>29</v>
      </c>
      <c r="N31" s="49">
        <v>1100</v>
      </c>
      <c r="O31" s="49" t="s">
        <v>3940</v>
      </c>
      <c r="P31" s="49" t="s">
        <v>3941</v>
      </c>
      <c r="Q31" s="51" t="str">
        <f>IF($N31="","",(VLOOKUP($N31,所属・種目コード!$A$3:$B$67,2)))</f>
        <v>宮古</v>
      </c>
      <c r="R31" s="49">
        <v>2</v>
      </c>
      <c r="S31" s="49"/>
      <c r="T31" s="49"/>
      <c r="U31" s="49">
        <v>29</v>
      </c>
    </row>
    <row r="32" spans="1:21">
      <c r="A32" s="23">
        <v>2777</v>
      </c>
      <c r="B32" s="23">
        <v>30</v>
      </c>
      <c r="C32" s="23" t="s">
        <v>3964</v>
      </c>
      <c r="D32" s="23" t="s">
        <v>3965</v>
      </c>
      <c r="E32" s="53" t="str">
        <f>IF($H32="","",(VLOOKUP($H32,所属・種目コード!$A$3:$B$67,2)))</f>
        <v>宮古</v>
      </c>
      <c r="F32" s="23">
        <v>1</v>
      </c>
      <c r="H32" s="23">
        <v>1100</v>
      </c>
      <c r="I32" s="23">
        <v>30</v>
      </c>
      <c r="L32" s="49">
        <v>2768</v>
      </c>
      <c r="M32" s="49">
        <v>30</v>
      </c>
      <c r="N32" s="49">
        <v>1100</v>
      </c>
      <c r="O32" s="49" t="s">
        <v>3946</v>
      </c>
      <c r="P32" s="49" t="s">
        <v>3947</v>
      </c>
      <c r="Q32" s="51" t="str">
        <f>IF($N32="","",(VLOOKUP($N32,所属・種目コード!$A$3:$B$67,2)))</f>
        <v>宮古</v>
      </c>
      <c r="R32" s="49">
        <v>2</v>
      </c>
      <c r="S32" s="49"/>
      <c r="T32" s="49"/>
      <c r="U32" s="49">
        <v>30</v>
      </c>
    </row>
    <row r="33" spans="1:21">
      <c r="A33" s="23">
        <v>2780</v>
      </c>
      <c r="B33" s="23">
        <v>31</v>
      </c>
      <c r="C33" s="23" t="s">
        <v>3970</v>
      </c>
      <c r="D33" s="23" t="s">
        <v>3971</v>
      </c>
      <c r="E33" s="53" t="str">
        <f>IF($H33="","",(VLOOKUP($H33,所属・種目コード!$A$3:$B$67,2)))</f>
        <v>宮古</v>
      </c>
      <c r="F33" s="23">
        <v>1</v>
      </c>
      <c r="H33" s="23">
        <v>1100</v>
      </c>
      <c r="I33" s="23">
        <v>31</v>
      </c>
      <c r="L33" s="49">
        <v>2770</v>
      </c>
      <c r="M33" s="49">
        <v>31</v>
      </c>
      <c r="N33" s="49">
        <v>1100</v>
      </c>
      <c r="O33" s="49" t="s">
        <v>3950</v>
      </c>
      <c r="P33" s="49" t="s">
        <v>3951</v>
      </c>
      <c r="Q33" s="51" t="str">
        <f>IF($N33="","",(VLOOKUP($N33,所属・種目コード!$A$3:$B$67,2)))</f>
        <v>宮古</v>
      </c>
      <c r="R33" s="49">
        <v>2</v>
      </c>
      <c r="S33" s="49"/>
      <c r="T33" s="49"/>
      <c r="U33" s="49">
        <v>31</v>
      </c>
    </row>
    <row r="34" spans="1:21">
      <c r="A34" s="23">
        <v>2783</v>
      </c>
      <c r="B34" s="23">
        <v>32</v>
      </c>
      <c r="C34" s="23" t="s">
        <v>3976</v>
      </c>
      <c r="D34" s="23" t="s">
        <v>3977</v>
      </c>
      <c r="E34" s="53" t="str">
        <f>IF($H34="","",(VLOOKUP($H34,所属・種目コード!$A$3:$B$67,2)))</f>
        <v>宮古</v>
      </c>
      <c r="F34" s="23">
        <v>1</v>
      </c>
      <c r="H34" s="23">
        <v>1100</v>
      </c>
      <c r="I34" s="23">
        <v>32</v>
      </c>
      <c r="L34" s="49">
        <v>2773</v>
      </c>
      <c r="M34" s="49">
        <v>32</v>
      </c>
      <c r="N34" s="49">
        <v>1100</v>
      </c>
      <c r="O34" s="49" t="s">
        <v>3956</v>
      </c>
      <c r="P34" s="49" t="s">
        <v>3957</v>
      </c>
      <c r="Q34" s="51" t="str">
        <f>IF($N34="","",(VLOOKUP($N34,所属・種目コード!$A$3:$B$67,2)))</f>
        <v>宮古</v>
      </c>
      <c r="R34" s="49">
        <v>2</v>
      </c>
      <c r="S34" s="49"/>
      <c r="T34" s="49"/>
      <c r="U34" s="49">
        <v>32</v>
      </c>
    </row>
    <row r="35" spans="1:21">
      <c r="A35" s="23">
        <v>2784</v>
      </c>
      <c r="B35" s="23">
        <v>33</v>
      </c>
      <c r="C35" s="23" t="s">
        <v>3978</v>
      </c>
      <c r="D35" s="23" t="s">
        <v>3979</v>
      </c>
      <c r="E35" s="53" t="str">
        <f>IF($H35="","",(VLOOKUP($H35,所属・種目コード!$A$3:$B$67,2)))</f>
        <v>宮古</v>
      </c>
      <c r="F35" s="23">
        <v>1</v>
      </c>
      <c r="H35" s="23">
        <v>1100</v>
      </c>
      <c r="I35" s="23">
        <v>33</v>
      </c>
      <c r="L35" s="49">
        <v>2788</v>
      </c>
      <c r="M35" s="49">
        <v>33</v>
      </c>
      <c r="N35" s="49">
        <v>1100</v>
      </c>
      <c r="O35" s="49" t="s">
        <v>3986</v>
      </c>
      <c r="P35" s="49" t="s">
        <v>3987</v>
      </c>
      <c r="Q35" s="51" t="str">
        <f>IF($N35="","",(VLOOKUP($N35,所属・種目コード!$A$3:$B$67,2)))</f>
        <v>宮古</v>
      </c>
      <c r="R35" s="49">
        <v>2</v>
      </c>
      <c r="S35" s="49"/>
      <c r="T35" s="49"/>
      <c r="U35" s="49">
        <v>33</v>
      </c>
    </row>
    <row r="36" spans="1:21">
      <c r="A36" s="23">
        <v>2789</v>
      </c>
      <c r="B36" s="23">
        <v>34</v>
      </c>
      <c r="C36" s="23" t="s">
        <v>3988</v>
      </c>
      <c r="D36" s="23" t="s">
        <v>3989</v>
      </c>
      <c r="E36" s="53" t="str">
        <f>IF($H36="","",(VLOOKUP($H36,所属・種目コード!$A$3:$B$67,2)))</f>
        <v>宮古</v>
      </c>
      <c r="F36" s="23">
        <v>1</v>
      </c>
      <c r="H36" s="23">
        <v>1100</v>
      </c>
      <c r="I36" s="23">
        <v>34</v>
      </c>
      <c r="L36" s="49">
        <v>2197</v>
      </c>
      <c r="M36" s="49">
        <v>34</v>
      </c>
      <c r="N36" s="49">
        <v>1080</v>
      </c>
      <c r="O36" s="49" t="s">
        <v>2877</v>
      </c>
      <c r="P36" s="49" t="s">
        <v>2878</v>
      </c>
      <c r="Q36" s="51" t="str">
        <f>IF($N36="","",(VLOOKUP($N36,所属・種目コード!$A$3:$B$67,2)))</f>
        <v>専修大学北上</v>
      </c>
      <c r="R36" s="49">
        <v>2</v>
      </c>
      <c r="S36" s="49"/>
      <c r="T36" s="49"/>
      <c r="U36" s="49">
        <v>34</v>
      </c>
    </row>
    <row r="37" spans="1:21">
      <c r="A37" s="23">
        <v>2791</v>
      </c>
      <c r="B37" s="23">
        <v>35</v>
      </c>
      <c r="C37" s="23" t="s">
        <v>3992</v>
      </c>
      <c r="D37" s="23" t="s">
        <v>1170</v>
      </c>
      <c r="E37" s="53" t="str">
        <f>IF($H37="","",(VLOOKUP($H37,所属・種目コード!$A$3:$B$67,2)))</f>
        <v>宮古</v>
      </c>
      <c r="F37" s="23">
        <v>1</v>
      </c>
      <c r="H37" s="23">
        <v>1100</v>
      </c>
      <c r="I37" s="23">
        <v>35</v>
      </c>
      <c r="L37" s="49">
        <v>2199</v>
      </c>
      <c r="M37" s="49">
        <v>35</v>
      </c>
      <c r="N37" s="49">
        <v>1080</v>
      </c>
      <c r="O37" s="49" t="s">
        <v>2881</v>
      </c>
      <c r="P37" s="49" t="s">
        <v>2882</v>
      </c>
      <c r="Q37" s="51" t="str">
        <f>IF($N37="","",(VLOOKUP($N37,所属・種目コード!$A$3:$B$67,2)))</f>
        <v>専修大学北上</v>
      </c>
      <c r="R37" s="49">
        <v>2</v>
      </c>
      <c r="S37" s="49"/>
      <c r="T37" s="49"/>
      <c r="U37" s="49">
        <v>35</v>
      </c>
    </row>
    <row r="38" spans="1:21">
      <c r="A38" s="23">
        <v>2774</v>
      </c>
      <c r="B38" s="23">
        <v>36</v>
      </c>
      <c r="C38" s="23" t="s">
        <v>3958</v>
      </c>
      <c r="D38" s="23" t="s">
        <v>3959</v>
      </c>
      <c r="E38" s="53" t="str">
        <f>IF($H38="","",(VLOOKUP($H38,所属・種目コード!$A$3:$B$67,2)))</f>
        <v>宮古</v>
      </c>
      <c r="F38" s="23">
        <v>1</v>
      </c>
      <c r="H38" s="23">
        <v>1100</v>
      </c>
      <c r="I38" s="23">
        <v>36</v>
      </c>
      <c r="L38" s="49">
        <v>2222</v>
      </c>
      <c r="M38" s="49">
        <v>36</v>
      </c>
      <c r="N38" s="49">
        <v>1080</v>
      </c>
      <c r="O38" s="49" t="s">
        <v>2926</v>
      </c>
      <c r="P38" s="49" t="s">
        <v>2927</v>
      </c>
      <c r="Q38" s="51" t="str">
        <f>IF($N38="","",(VLOOKUP($N38,所属・種目コード!$A$3:$B$67,2)))</f>
        <v>専修大学北上</v>
      </c>
      <c r="R38" s="49">
        <v>2</v>
      </c>
      <c r="S38" s="49"/>
      <c r="T38" s="49"/>
      <c r="U38" s="49">
        <v>36</v>
      </c>
    </row>
    <row r="39" spans="1:21">
      <c r="A39" s="23">
        <v>2775</v>
      </c>
      <c r="B39" s="23">
        <v>37</v>
      </c>
      <c r="C39" s="23" t="s">
        <v>3960</v>
      </c>
      <c r="D39" s="23" t="s">
        <v>3961</v>
      </c>
      <c r="E39" s="53" t="str">
        <f>IF($H39="","",(VLOOKUP($H39,所属・種目コード!$A$3:$B$67,2)))</f>
        <v>宮古</v>
      </c>
      <c r="F39" s="23">
        <v>1</v>
      </c>
      <c r="H39" s="23">
        <v>1100</v>
      </c>
      <c r="I39" s="23">
        <v>37</v>
      </c>
      <c r="L39" s="49">
        <v>2227</v>
      </c>
      <c r="M39" s="49">
        <v>37</v>
      </c>
      <c r="N39" s="49">
        <v>1080</v>
      </c>
      <c r="O39" s="49" t="s">
        <v>2936</v>
      </c>
      <c r="P39" s="49" t="s">
        <v>2937</v>
      </c>
      <c r="Q39" s="51" t="str">
        <f>IF($N39="","",(VLOOKUP($N39,所属・種目コード!$A$3:$B$67,2)))</f>
        <v>専修大学北上</v>
      </c>
      <c r="R39" s="49">
        <v>2</v>
      </c>
      <c r="S39" s="49"/>
      <c r="T39" s="49"/>
      <c r="U39" s="49">
        <v>37</v>
      </c>
    </row>
    <row r="40" spans="1:21">
      <c r="A40" s="23">
        <v>2782</v>
      </c>
      <c r="B40" s="23">
        <v>38</v>
      </c>
      <c r="C40" s="23" t="s">
        <v>3974</v>
      </c>
      <c r="D40" s="23" t="s">
        <v>3975</v>
      </c>
      <c r="E40" s="53" t="str">
        <f>IF($H40="","",(VLOOKUP($H40,所属・種目コード!$A$3:$B$67,2)))</f>
        <v>宮古</v>
      </c>
      <c r="F40" s="23">
        <v>1</v>
      </c>
      <c r="H40" s="23">
        <v>1100</v>
      </c>
      <c r="I40" s="23">
        <v>38</v>
      </c>
      <c r="L40" s="49">
        <v>2201</v>
      </c>
      <c r="M40" s="49">
        <v>38</v>
      </c>
      <c r="N40" s="49">
        <v>1080</v>
      </c>
      <c r="O40" s="49" t="s">
        <v>2885</v>
      </c>
      <c r="P40" s="49" t="s">
        <v>2886</v>
      </c>
      <c r="Q40" s="51" t="str">
        <f>IF($N40="","",(VLOOKUP($N40,所属・種目コード!$A$3:$B$67,2)))</f>
        <v>専修大学北上</v>
      </c>
      <c r="R40" s="49">
        <v>2</v>
      </c>
      <c r="S40" s="49"/>
      <c r="T40" s="49"/>
      <c r="U40" s="49">
        <v>38</v>
      </c>
    </row>
    <row r="41" spans="1:21">
      <c r="A41" s="23">
        <v>2785</v>
      </c>
      <c r="B41" s="23">
        <v>39</v>
      </c>
      <c r="C41" s="23" t="s">
        <v>3980</v>
      </c>
      <c r="D41" s="23" t="s">
        <v>3981</v>
      </c>
      <c r="E41" s="53" t="str">
        <f>IF($H41="","",(VLOOKUP($H41,所属・種目コード!$A$3:$B$67,2)))</f>
        <v>宮古</v>
      </c>
      <c r="F41" s="23">
        <v>1</v>
      </c>
      <c r="H41" s="23">
        <v>1100</v>
      </c>
      <c r="I41" s="23">
        <v>39</v>
      </c>
      <c r="L41" s="49">
        <v>1775</v>
      </c>
      <c r="M41" s="49">
        <v>39</v>
      </c>
      <c r="N41" s="49">
        <v>1060</v>
      </c>
      <c r="O41" s="49" t="s">
        <v>2093</v>
      </c>
      <c r="P41" s="49" t="s">
        <v>2094</v>
      </c>
      <c r="Q41" s="51" t="str">
        <f>IF($N41="","",(VLOOKUP($N41,所属・種目コード!$A$3:$B$67,2)))</f>
        <v>岩泉</v>
      </c>
      <c r="R41" s="49">
        <v>2</v>
      </c>
      <c r="S41" s="49"/>
      <c r="T41" s="49"/>
      <c r="U41" s="49">
        <v>39</v>
      </c>
    </row>
    <row r="42" spans="1:21">
      <c r="A42" s="23">
        <v>2792</v>
      </c>
      <c r="B42" s="23">
        <v>40</v>
      </c>
      <c r="C42" s="23" t="s">
        <v>3993</v>
      </c>
      <c r="D42" s="23" t="s">
        <v>3994</v>
      </c>
      <c r="E42" s="53" t="str">
        <f>IF($H42="","",(VLOOKUP($H42,所属・種目コード!$A$3:$B$67,2)))</f>
        <v>宮古</v>
      </c>
      <c r="F42" s="23">
        <v>1</v>
      </c>
      <c r="H42" s="23">
        <v>1100</v>
      </c>
      <c r="I42" s="23">
        <v>40</v>
      </c>
      <c r="L42" s="49">
        <v>1783</v>
      </c>
      <c r="M42" s="49">
        <v>40</v>
      </c>
      <c r="N42" s="49">
        <v>1060</v>
      </c>
      <c r="O42" s="49" t="s">
        <v>2109</v>
      </c>
      <c r="P42" s="49" t="s">
        <v>2110</v>
      </c>
      <c r="Q42" s="51" t="str">
        <f>IF($N42="","",(VLOOKUP($N42,所属・種目コード!$A$3:$B$67,2)))</f>
        <v>岩泉</v>
      </c>
      <c r="R42" s="49">
        <v>2</v>
      </c>
      <c r="S42" s="49"/>
      <c r="T42" s="49"/>
      <c r="U42" s="49">
        <v>40</v>
      </c>
    </row>
    <row r="43" spans="1:21">
      <c r="A43" s="23">
        <v>2190</v>
      </c>
      <c r="B43" s="23">
        <v>41</v>
      </c>
      <c r="C43" s="23" t="s">
        <v>2863</v>
      </c>
      <c r="D43" s="23" t="s">
        <v>2864</v>
      </c>
      <c r="E43" s="53" t="str">
        <f>IF($H43="","",(VLOOKUP($H43,所属・種目コード!$A$3:$B$67,2)))</f>
        <v>専修大学北上</v>
      </c>
      <c r="F43" s="23">
        <v>1</v>
      </c>
      <c r="H43" s="23">
        <v>1080</v>
      </c>
      <c r="I43" s="23">
        <v>41</v>
      </c>
      <c r="L43" s="49">
        <v>1773</v>
      </c>
      <c r="M43" s="49">
        <v>41</v>
      </c>
      <c r="N43" s="49">
        <v>1060</v>
      </c>
      <c r="O43" s="49" t="s">
        <v>2089</v>
      </c>
      <c r="P43" s="49" t="s">
        <v>2090</v>
      </c>
      <c r="Q43" s="51" t="str">
        <f>IF($N43="","",(VLOOKUP($N43,所属・種目コード!$A$3:$B$67,2)))</f>
        <v>岩泉</v>
      </c>
      <c r="R43" s="49">
        <v>2</v>
      </c>
      <c r="S43" s="49"/>
      <c r="T43" s="49"/>
      <c r="U43" s="49">
        <v>41</v>
      </c>
    </row>
    <row r="44" spans="1:21">
      <c r="A44" s="23">
        <v>2192</v>
      </c>
      <c r="B44" s="23">
        <v>42</v>
      </c>
      <c r="C44" s="23" t="s">
        <v>2867</v>
      </c>
      <c r="D44" s="23" t="s">
        <v>2868</v>
      </c>
      <c r="E44" s="53" t="str">
        <f>IF($H44="","",(VLOOKUP($H44,所属・種目コード!$A$3:$B$67,2)))</f>
        <v>専修大学北上</v>
      </c>
      <c r="F44" s="23">
        <v>1</v>
      </c>
      <c r="H44" s="23">
        <v>1080</v>
      </c>
      <c r="I44" s="23">
        <v>42</v>
      </c>
      <c r="L44" s="49">
        <v>1781</v>
      </c>
      <c r="M44" s="49">
        <v>42</v>
      </c>
      <c r="N44" s="49">
        <v>1060</v>
      </c>
      <c r="O44" s="49" t="s">
        <v>2105</v>
      </c>
      <c r="P44" s="49" t="s">
        <v>2106</v>
      </c>
      <c r="Q44" s="51" t="str">
        <f>IF($N44="","",(VLOOKUP($N44,所属・種目コード!$A$3:$B$67,2)))</f>
        <v>岩泉</v>
      </c>
      <c r="R44" s="49">
        <v>2</v>
      </c>
      <c r="S44" s="49"/>
      <c r="T44" s="49"/>
      <c r="U44" s="49">
        <v>42</v>
      </c>
    </row>
    <row r="45" spans="1:21">
      <c r="A45" s="23">
        <v>2193</v>
      </c>
      <c r="B45" s="23">
        <v>43</v>
      </c>
      <c r="C45" s="23" t="s">
        <v>2869</v>
      </c>
      <c r="D45" s="23" t="s">
        <v>2870</v>
      </c>
      <c r="E45" s="53" t="str">
        <f>IF($H45="","",(VLOOKUP($H45,所属・種目コード!$A$3:$B$67,2)))</f>
        <v>専修大学北上</v>
      </c>
      <c r="F45" s="23">
        <v>1</v>
      </c>
      <c r="H45" s="23">
        <v>1080</v>
      </c>
      <c r="I45" s="23">
        <v>43</v>
      </c>
      <c r="L45" s="49">
        <v>1874</v>
      </c>
      <c r="M45" s="49">
        <v>43</v>
      </c>
      <c r="N45" s="49">
        <v>1065</v>
      </c>
      <c r="O45" s="49" t="s">
        <v>2285</v>
      </c>
      <c r="P45" s="49" t="s">
        <v>2286</v>
      </c>
      <c r="Q45" s="51" t="str">
        <f>IF($N45="","",(VLOOKUP($N45,所属・種目コード!$A$3:$B$67,2)))</f>
        <v>大船渡東</v>
      </c>
      <c r="R45" s="49">
        <v>2</v>
      </c>
      <c r="S45" s="49"/>
      <c r="T45" s="49"/>
      <c r="U45" s="49">
        <v>43</v>
      </c>
    </row>
    <row r="46" spans="1:21">
      <c r="A46" s="23">
        <v>2195</v>
      </c>
      <c r="B46" s="23">
        <v>44</v>
      </c>
      <c r="C46" s="23" t="s">
        <v>2873</v>
      </c>
      <c r="D46" s="23" t="s">
        <v>2874</v>
      </c>
      <c r="E46" s="53" t="str">
        <f>IF($H46="","",(VLOOKUP($H46,所属・種目コード!$A$3:$B$67,2)))</f>
        <v>専修大学北上</v>
      </c>
      <c r="F46" s="23">
        <v>1</v>
      </c>
      <c r="H46" s="23">
        <v>1080</v>
      </c>
      <c r="I46" s="23">
        <v>44</v>
      </c>
      <c r="L46" s="49">
        <v>1877</v>
      </c>
      <c r="M46" s="49">
        <v>44</v>
      </c>
      <c r="N46" s="49">
        <v>1065</v>
      </c>
      <c r="O46" s="49" t="s">
        <v>2291</v>
      </c>
      <c r="P46" s="49" t="s">
        <v>2292</v>
      </c>
      <c r="Q46" s="51" t="str">
        <f>IF($N46="","",(VLOOKUP($N46,所属・種目コード!$A$3:$B$67,2)))</f>
        <v>大船渡東</v>
      </c>
      <c r="R46" s="49">
        <v>2</v>
      </c>
      <c r="S46" s="49"/>
      <c r="T46" s="49"/>
      <c r="U46" s="49">
        <v>44</v>
      </c>
    </row>
    <row r="47" spans="1:21">
      <c r="A47" s="23">
        <v>2196</v>
      </c>
      <c r="B47" s="23">
        <v>45</v>
      </c>
      <c r="C47" s="23" t="s">
        <v>2875</v>
      </c>
      <c r="D47" s="23" t="s">
        <v>2876</v>
      </c>
      <c r="E47" s="53" t="str">
        <f>IF($H47="","",(VLOOKUP($H47,所属・種目コード!$A$3:$B$67,2)))</f>
        <v>専修大学北上</v>
      </c>
      <c r="F47" s="23">
        <v>1</v>
      </c>
      <c r="H47" s="23">
        <v>1080</v>
      </c>
      <c r="I47" s="23">
        <v>45</v>
      </c>
      <c r="L47" s="49">
        <v>1882</v>
      </c>
      <c r="M47" s="49">
        <v>45</v>
      </c>
      <c r="N47" s="49">
        <v>1065</v>
      </c>
      <c r="O47" s="49" t="s">
        <v>2301</v>
      </c>
      <c r="P47" s="49" t="s">
        <v>2302</v>
      </c>
      <c r="Q47" s="51" t="str">
        <f>IF($N47="","",(VLOOKUP($N47,所属・種目コード!$A$3:$B$67,2)))</f>
        <v>大船渡東</v>
      </c>
      <c r="R47" s="49">
        <v>2</v>
      </c>
      <c r="S47" s="49"/>
      <c r="T47" s="49"/>
      <c r="U47" s="49">
        <v>45</v>
      </c>
    </row>
    <row r="48" spans="1:21">
      <c r="A48" s="23">
        <v>2198</v>
      </c>
      <c r="B48" s="23">
        <v>46</v>
      </c>
      <c r="C48" s="23" t="s">
        <v>2879</v>
      </c>
      <c r="D48" s="23" t="s">
        <v>2880</v>
      </c>
      <c r="E48" s="53" t="str">
        <f>IF($H48="","",(VLOOKUP($H48,所属・種目コード!$A$3:$B$67,2)))</f>
        <v>専修大学北上</v>
      </c>
      <c r="F48" s="23">
        <v>1</v>
      </c>
      <c r="H48" s="23">
        <v>1080</v>
      </c>
      <c r="I48" s="23">
        <v>46</v>
      </c>
      <c r="L48" s="49">
        <v>1860</v>
      </c>
      <c r="M48" s="49">
        <v>46</v>
      </c>
      <c r="N48" s="49">
        <v>1065</v>
      </c>
      <c r="O48" s="49" t="s">
        <v>2257</v>
      </c>
      <c r="P48" s="49" t="s">
        <v>2258</v>
      </c>
      <c r="Q48" s="51" t="str">
        <f>IF($N48="","",(VLOOKUP($N48,所属・種目コード!$A$3:$B$67,2)))</f>
        <v>大船渡東</v>
      </c>
      <c r="R48" s="49">
        <v>2</v>
      </c>
      <c r="S48" s="49"/>
      <c r="T48" s="49"/>
      <c r="U48" s="49">
        <v>46</v>
      </c>
    </row>
    <row r="49" spans="1:21">
      <c r="A49" s="23">
        <v>2200</v>
      </c>
      <c r="B49" s="23">
        <v>47</v>
      </c>
      <c r="C49" s="23" t="s">
        <v>2883</v>
      </c>
      <c r="D49" s="23" t="s">
        <v>2884</v>
      </c>
      <c r="E49" s="53" t="str">
        <f>IF($H49="","",(VLOOKUP($H49,所属・種目コード!$A$3:$B$67,2)))</f>
        <v>専修大学北上</v>
      </c>
      <c r="F49" s="23">
        <v>1</v>
      </c>
      <c r="H49" s="23">
        <v>1080</v>
      </c>
      <c r="I49" s="23">
        <v>47</v>
      </c>
      <c r="L49" s="49">
        <v>1864</v>
      </c>
      <c r="M49" s="49">
        <v>47</v>
      </c>
      <c r="N49" s="49">
        <v>1065</v>
      </c>
      <c r="O49" s="49" t="s">
        <v>2265</v>
      </c>
      <c r="P49" s="49" t="s">
        <v>2266</v>
      </c>
      <c r="Q49" s="51" t="str">
        <f>IF($N49="","",(VLOOKUP($N49,所属・種目コード!$A$3:$B$67,2)))</f>
        <v>大船渡東</v>
      </c>
      <c r="R49" s="49">
        <v>2</v>
      </c>
      <c r="S49" s="49"/>
      <c r="T49" s="49"/>
      <c r="U49" s="49">
        <v>47</v>
      </c>
    </row>
    <row r="50" spans="1:21">
      <c r="A50" s="23">
        <v>2204</v>
      </c>
      <c r="B50" s="23">
        <v>48</v>
      </c>
      <c r="C50" s="23" t="s">
        <v>2891</v>
      </c>
      <c r="D50" s="23" t="s">
        <v>2892</v>
      </c>
      <c r="E50" s="53" t="str">
        <f>IF($H50="","",(VLOOKUP($H50,所属・種目コード!$A$3:$B$67,2)))</f>
        <v>専修大学北上</v>
      </c>
      <c r="F50" s="23">
        <v>1</v>
      </c>
      <c r="H50" s="23">
        <v>1080</v>
      </c>
      <c r="I50" s="23">
        <v>48</v>
      </c>
      <c r="L50" s="49">
        <v>1866</v>
      </c>
      <c r="M50" s="49">
        <v>48</v>
      </c>
      <c r="N50" s="49">
        <v>1065</v>
      </c>
      <c r="O50" s="49" t="s">
        <v>2269</v>
      </c>
      <c r="P50" s="49" t="s">
        <v>2270</v>
      </c>
      <c r="Q50" s="51" t="str">
        <f>IF($N50="","",(VLOOKUP($N50,所属・種目コード!$A$3:$B$67,2)))</f>
        <v>大船渡東</v>
      </c>
      <c r="R50" s="49">
        <v>2</v>
      </c>
      <c r="S50" s="49"/>
      <c r="T50" s="49"/>
      <c r="U50" s="49">
        <v>48</v>
      </c>
    </row>
    <row r="51" spans="1:21">
      <c r="A51" s="23">
        <v>2205</v>
      </c>
      <c r="B51" s="23">
        <v>49</v>
      </c>
      <c r="C51" s="23" t="s">
        <v>2893</v>
      </c>
      <c r="D51" s="23" t="s">
        <v>2894</v>
      </c>
      <c r="E51" s="53" t="str">
        <f>IF($H51="","",(VLOOKUP($H51,所属・種目コード!$A$3:$B$67,2)))</f>
        <v>専修大学北上</v>
      </c>
      <c r="F51" s="23">
        <v>1</v>
      </c>
      <c r="H51" s="23">
        <v>1080</v>
      </c>
      <c r="I51" s="23">
        <v>49</v>
      </c>
      <c r="L51" s="49">
        <v>1873</v>
      </c>
      <c r="M51" s="49">
        <v>49</v>
      </c>
      <c r="N51" s="49">
        <v>1065</v>
      </c>
      <c r="O51" s="49" t="s">
        <v>2283</v>
      </c>
      <c r="P51" s="49" t="s">
        <v>2284</v>
      </c>
      <c r="Q51" s="51" t="str">
        <f>IF($N51="","",(VLOOKUP($N51,所属・種目コード!$A$3:$B$67,2)))</f>
        <v>大船渡東</v>
      </c>
      <c r="R51" s="49">
        <v>2</v>
      </c>
      <c r="S51" s="49"/>
      <c r="T51" s="49"/>
      <c r="U51" s="49">
        <v>49</v>
      </c>
    </row>
    <row r="52" spans="1:21">
      <c r="A52" s="23">
        <v>2207</v>
      </c>
      <c r="B52" s="23">
        <v>50</v>
      </c>
      <c r="C52" s="23" t="s">
        <v>2897</v>
      </c>
      <c r="D52" s="23" t="s">
        <v>2898</v>
      </c>
      <c r="E52" s="53" t="str">
        <f>IF($H52="","",(VLOOKUP($H52,所属・種目コード!$A$3:$B$67,2)))</f>
        <v>専修大学北上</v>
      </c>
      <c r="F52" s="23">
        <v>1</v>
      </c>
      <c r="H52" s="23">
        <v>1080</v>
      </c>
      <c r="I52" s="23">
        <v>50</v>
      </c>
      <c r="L52" s="49">
        <v>1879</v>
      </c>
      <c r="M52" s="49">
        <v>50</v>
      </c>
      <c r="N52" s="49">
        <v>1065</v>
      </c>
      <c r="O52" s="49" t="s">
        <v>2295</v>
      </c>
      <c r="P52" s="49" t="s">
        <v>2296</v>
      </c>
      <c r="Q52" s="51" t="str">
        <f>IF($N52="","",(VLOOKUP($N52,所属・種目コード!$A$3:$B$67,2)))</f>
        <v>大船渡東</v>
      </c>
      <c r="R52" s="49">
        <v>2</v>
      </c>
      <c r="S52" s="49"/>
      <c r="T52" s="49"/>
      <c r="U52" s="49">
        <v>50</v>
      </c>
    </row>
    <row r="53" spans="1:21">
      <c r="A53" s="23">
        <v>2211</v>
      </c>
      <c r="B53" s="23">
        <v>51</v>
      </c>
      <c r="C53" s="23" t="s">
        <v>2323</v>
      </c>
      <c r="D53" s="23" t="s">
        <v>2905</v>
      </c>
      <c r="E53" s="53" t="str">
        <f>IF($H53="","",(VLOOKUP($H53,所属・種目コード!$A$3:$B$67,2)))</f>
        <v>専修大学北上</v>
      </c>
      <c r="F53" s="23">
        <v>1</v>
      </c>
      <c r="H53" s="23">
        <v>1080</v>
      </c>
      <c r="I53" s="23">
        <v>51</v>
      </c>
      <c r="L53" s="49">
        <v>1881</v>
      </c>
      <c r="M53" s="49">
        <v>51</v>
      </c>
      <c r="N53" s="49">
        <v>1065</v>
      </c>
      <c r="O53" s="49" t="s">
        <v>2299</v>
      </c>
      <c r="P53" s="49" t="s">
        <v>2300</v>
      </c>
      <c r="Q53" s="51" t="str">
        <f>IF($N53="","",(VLOOKUP($N53,所属・種目コード!$A$3:$B$67,2)))</f>
        <v>大船渡東</v>
      </c>
      <c r="R53" s="49">
        <v>2</v>
      </c>
      <c r="S53" s="49"/>
      <c r="T53" s="49"/>
      <c r="U53" s="49">
        <v>51</v>
      </c>
    </row>
    <row r="54" spans="1:21">
      <c r="A54" s="23">
        <v>2216</v>
      </c>
      <c r="B54" s="23">
        <v>52</v>
      </c>
      <c r="C54" s="23" t="s">
        <v>2914</v>
      </c>
      <c r="D54" s="23" t="s">
        <v>2915</v>
      </c>
      <c r="E54" s="53" t="str">
        <f>IF($H54="","",(VLOOKUP($H54,所属・種目コード!$A$3:$B$67,2)))</f>
        <v>専修大学北上</v>
      </c>
      <c r="F54" s="23">
        <v>1</v>
      </c>
      <c r="H54" s="23">
        <v>1080</v>
      </c>
      <c r="I54" s="23">
        <v>52</v>
      </c>
      <c r="L54" s="49">
        <v>3256</v>
      </c>
      <c r="M54" s="49">
        <v>52</v>
      </c>
      <c r="N54" s="49">
        <v>1115</v>
      </c>
      <c r="O54" s="49" t="s">
        <v>4845</v>
      </c>
      <c r="P54" s="49" t="s">
        <v>4846</v>
      </c>
      <c r="Q54" s="51" t="str">
        <f>IF($N54="","",(VLOOKUP($N54,所属・種目コード!$A$3:$B$67,2)))</f>
        <v>盛岡中央</v>
      </c>
      <c r="R54" s="49">
        <v>2</v>
      </c>
      <c r="S54" s="49"/>
      <c r="T54" s="49"/>
      <c r="U54" s="49">
        <v>52</v>
      </c>
    </row>
    <row r="55" spans="1:21">
      <c r="A55" s="23">
        <v>2223</v>
      </c>
      <c r="B55" s="23">
        <v>53</v>
      </c>
      <c r="C55" s="23" t="s">
        <v>2928</v>
      </c>
      <c r="D55" s="23" t="s">
        <v>2929</v>
      </c>
      <c r="E55" s="53" t="str">
        <f>IF($H55="","",(VLOOKUP($H55,所属・種目コード!$A$3:$B$67,2)))</f>
        <v>専修大学北上</v>
      </c>
      <c r="F55" s="23">
        <v>1</v>
      </c>
      <c r="H55" s="23">
        <v>1080</v>
      </c>
      <c r="I55" s="23">
        <v>53</v>
      </c>
      <c r="L55" s="49">
        <v>3243</v>
      </c>
      <c r="M55" s="49">
        <v>53</v>
      </c>
      <c r="N55" s="49">
        <v>1115</v>
      </c>
      <c r="O55" s="49" t="s">
        <v>512</v>
      </c>
      <c r="P55" s="49" t="s">
        <v>4825</v>
      </c>
      <c r="Q55" s="51" t="str">
        <f>IF($N55="","",(VLOOKUP($N55,所属・種目コード!$A$3:$B$67,2)))</f>
        <v>盛岡中央</v>
      </c>
      <c r="R55" s="49">
        <v>2</v>
      </c>
      <c r="S55" s="49"/>
      <c r="T55" s="49"/>
      <c r="U55" s="49">
        <v>53</v>
      </c>
    </row>
    <row r="56" spans="1:21">
      <c r="A56" s="23">
        <v>2225</v>
      </c>
      <c r="B56" s="23">
        <v>54</v>
      </c>
      <c r="C56" s="23" t="s">
        <v>2932</v>
      </c>
      <c r="D56" s="23" t="s">
        <v>2933</v>
      </c>
      <c r="E56" s="53" t="str">
        <f>IF($H56="","",(VLOOKUP($H56,所属・種目コード!$A$3:$B$67,2)))</f>
        <v>専修大学北上</v>
      </c>
      <c r="F56" s="23">
        <v>1</v>
      </c>
      <c r="H56" s="23">
        <v>1080</v>
      </c>
      <c r="I56" s="23">
        <v>54</v>
      </c>
      <c r="L56" s="49">
        <v>3248</v>
      </c>
      <c r="M56" s="49">
        <v>54</v>
      </c>
      <c r="N56" s="49">
        <v>1115</v>
      </c>
      <c r="O56" s="49" t="s">
        <v>513</v>
      </c>
      <c r="P56" s="49" t="s">
        <v>4834</v>
      </c>
      <c r="Q56" s="51" t="str">
        <f>IF($N56="","",(VLOOKUP($N56,所属・種目コード!$A$3:$B$67,2)))</f>
        <v>盛岡中央</v>
      </c>
      <c r="R56" s="49">
        <v>2</v>
      </c>
      <c r="S56" s="49"/>
      <c r="T56" s="49"/>
      <c r="U56" s="49">
        <v>54</v>
      </c>
    </row>
    <row r="57" spans="1:21">
      <c r="A57" s="23">
        <v>2226</v>
      </c>
      <c r="B57" s="23">
        <v>55</v>
      </c>
      <c r="C57" s="23" t="s">
        <v>2934</v>
      </c>
      <c r="D57" s="23" t="s">
        <v>2935</v>
      </c>
      <c r="E57" s="53" t="str">
        <f>IF($H57="","",(VLOOKUP($H57,所属・種目コード!$A$3:$B$67,2)))</f>
        <v>専修大学北上</v>
      </c>
      <c r="F57" s="23">
        <v>1</v>
      </c>
      <c r="H57" s="23">
        <v>1080</v>
      </c>
      <c r="I57" s="23">
        <v>55</v>
      </c>
      <c r="L57" s="49">
        <v>3251</v>
      </c>
      <c r="M57" s="49">
        <v>55</v>
      </c>
      <c r="N57" s="49">
        <v>1115</v>
      </c>
      <c r="O57" s="49" t="s">
        <v>4837</v>
      </c>
      <c r="P57" s="49" t="s">
        <v>4838</v>
      </c>
      <c r="Q57" s="51" t="str">
        <f>IF($N57="","",(VLOOKUP($N57,所属・種目コード!$A$3:$B$67,2)))</f>
        <v>盛岡中央</v>
      </c>
      <c r="R57" s="49">
        <v>2</v>
      </c>
      <c r="S57" s="49"/>
      <c r="T57" s="49"/>
      <c r="U57" s="49">
        <v>55</v>
      </c>
    </row>
    <row r="58" spans="1:21">
      <c r="A58" s="23">
        <v>2210</v>
      </c>
      <c r="B58" s="23">
        <v>56</v>
      </c>
      <c r="C58" s="23" t="s">
        <v>2903</v>
      </c>
      <c r="D58" s="23" t="s">
        <v>2904</v>
      </c>
      <c r="E58" s="53" t="str">
        <f>IF($H58="","",(VLOOKUP($H58,所属・種目コード!$A$3:$B$67,2)))</f>
        <v>専修大学北上</v>
      </c>
      <c r="F58" s="23">
        <v>1</v>
      </c>
      <c r="H58" s="23">
        <v>1080</v>
      </c>
      <c r="I58" s="23">
        <v>56</v>
      </c>
      <c r="L58" s="49">
        <v>3255</v>
      </c>
      <c r="M58" s="49">
        <v>56</v>
      </c>
      <c r="N58" s="49">
        <v>1115</v>
      </c>
      <c r="O58" s="49" t="s">
        <v>514</v>
      </c>
      <c r="P58" s="49" t="s">
        <v>4844</v>
      </c>
      <c r="Q58" s="51" t="str">
        <f>IF($N58="","",(VLOOKUP($N58,所属・種目コード!$A$3:$B$67,2)))</f>
        <v>盛岡中央</v>
      </c>
      <c r="R58" s="49">
        <v>2</v>
      </c>
      <c r="S58" s="49"/>
      <c r="T58" s="49"/>
      <c r="U58" s="49">
        <v>56</v>
      </c>
    </row>
    <row r="59" spans="1:21">
      <c r="A59" s="23">
        <v>2214</v>
      </c>
      <c r="B59" s="23">
        <v>57</v>
      </c>
      <c r="C59" s="23" t="s">
        <v>2910</v>
      </c>
      <c r="D59" s="23" t="s">
        <v>2911</v>
      </c>
      <c r="E59" s="53" t="str">
        <f>IF($H59="","",(VLOOKUP($H59,所属・種目コード!$A$3:$B$67,2)))</f>
        <v>専修大学北上</v>
      </c>
      <c r="F59" s="23">
        <v>1</v>
      </c>
      <c r="H59" s="23">
        <v>1080</v>
      </c>
      <c r="I59" s="23">
        <v>57</v>
      </c>
      <c r="L59" s="49">
        <v>2432</v>
      </c>
      <c r="M59" s="49">
        <v>57</v>
      </c>
      <c r="N59" s="49">
        <v>1090</v>
      </c>
      <c r="O59" s="49" t="s">
        <v>3322</v>
      </c>
      <c r="P59" s="49" t="s">
        <v>3323</v>
      </c>
      <c r="Q59" s="51" t="str">
        <f>IF($N59="","",(VLOOKUP($N59,所属・種目コード!$A$3:$B$67,2)))</f>
        <v>花巻北</v>
      </c>
      <c r="R59" s="49">
        <v>2</v>
      </c>
      <c r="S59" s="49"/>
      <c r="T59" s="49"/>
      <c r="U59" s="49">
        <v>57</v>
      </c>
    </row>
    <row r="60" spans="1:21">
      <c r="A60" s="23">
        <v>2215</v>
      </c>
      <c r="B60" s="23">
        <v>58</v>
      </c>
      <c r="C60" s="23" t="s">
        <v>2912</v>
      </c>
      <c r="D60" s="23" t="s">
        <v>2913</v>
      </c>
      <c r="E60" s="53" t="str">
        <f>IF($H60="","",(VLOOKUP($H60,所属・種目コード!$A$3:$B$67,2)))</f>
        <v>専修大学北上</v>
      </c>
      <c r="F60" s="23">
        <v>1</v>
      </c>
      <c r="H60" s="23">
        <v>1080</v>
      </c>
      <c r="I60" s="23">
        <v>58</v>
      </c>
      <c r="L60" s="49">
        <v>2435</v>
      </c>
      <c r="M60" s="49">
        <v>58</v>
      </c>
      <c r="N60" s="49">
        <v>1090</v>
      </c>
      <c r="O60" s="49" t="s">
        <v>3328</v>
      </c>
      <c r="P60" s="49" t="s">
        <v>3329</v>
      </c>
      <c r="Q60" s="51" t="str">
        <f>IF($N60="","",(VLOOKUP($N60,所属・種目コード!$A$3:$B$67,2)))</f>
        <v>花巻北</v>
      </c>
      <c r="R60" s="49">
        <v>2</v>
      </c>
      <c r="S60" s="49"/>
      <c r="T60" s="49"/>
      <c r="U60" s="49">
        <v>58</v>
      </c>
    </row>
    <row r="61" spans="1:21">
      <c r="A61" s="23">
        <v>2217</v>
      </c>
      <c r="B61" s="23">
        <v>59</v>
      </c>
      <c r="C61" s="23" t="s">
        <v>2916</v>
      </c>
      <c r="D61" s="23" t="s">
        <v>2917</v>
      </c>
      <c r="E61" s="53" t="str">
        <f>IF($H61="","",(VLOOKUP($H61,所属・種目コード!$A$3:$B$67,2)))</f>
        <v>専修大学北上</v>
      </c>
      <c r="F61" s="23">
        <v>1</v>
      </c>
      <c r="H61" s="23">
        <v>1080</v>
      </c>
      <c r="I61" s="23">
        <v>59</v>
      </c>
      <c r="L61" s="49">
        <v>2446</v>
      </c>
      <c r="M61" s="49">
        <v>59</v>
      </c>
      <c r="N61" s="49">
        <v>1090</v>
      </c>
      <c r="O61" s="49" t="s">
        <v>3349</v>
      </c>
      <c r="P61" s="49" t="s">
        <v>3350</v>
      </c>
      <c r="Q61" s="51" t="str">
        <f>IF($N61="","",(VLOOKUP($N61,所属・種目コード!$A$3:$B$67,2)))</f>
        <v>花巻北</v>
      </c>
      <c r="R61" s="49">
        <v>2</v>
      </c>
      <c r="S61" s="49"/>
      <c r="T61" s="49"/>
      <c r="U61" s="49">
        <v>59</v>
      </c>
    </row>
    <row r="62" spans="1:21">
      <c r="A62" s="23">
        <v>2219</v>
      </c>
      <c r="B62" s="23">
        <v>60</v>
      </c>
      <c r="C62" s="23" t="s">
        <v>2920</v>
      </c>
      <c r="D62" s="23" t="s">
        <v>2921</v>
      </c>
      <c r="E62" s="53" t="str">
        <f>IF($H62="","",(VLOOKUP($H62,所属・種目コード!$A$3:$B$67,2)))</f>
        <v>専修大学北上</v>
      </c>
      <c r="F62" s="23">
        <v>1</v>
      </c>
      <c r="H62" s="23">
        <v>1080</v>
      </c>
      <c r="I62" s="23">
        <v>60</v>
      </c>
      <c r="L62" s="49">
        <v>2450</v>
      </c>
      <c r="M62" s="49">
        <v>60</v>
      </c>
      <c r="N62" s="49">
        <v>1090</v>
      </c>
      <c r="O62" s="49" t="s">
        <v>3357</v>
      </c>
      <c r="P62" s="49" t="s">
        <v>3358</v>
      </c>
      <c r="Q62" s="51" t="str">
        <f>IF($N62="","",(VLOOKUP($N62,所属・種目コード!$A$3:$B$67,2)))</f>
        <v>花巻北</v>
      </c>
      <c r="R62" s="49">
        <v>2</v>
      </c>
      <c r="S62" s="49"/>
      <c r="T62" s="49"/>
      <c r="U62" s="49">
        <v>60</v>
      </c>
    </row>
    <row r="63" spans="1:21">
      <c r="A63" s="23">
        <v>2220</v>
      </c>
      <c r="B63" s="23">
        <v>61</v>
      </c>
      <c r="C63" s="23" t="s">
        <v>2922</v>
      </c>
      <c r="D63" s="23" t="s">
        <v>2923</v>
      </c>
      <c r="E63" s="53" t="str">
        <f>IF($H63="","",(VLOOKUP($H63,所属・種目コード!$A$3:$B$67,2)))</f>
        <v>専修大学北上</v>
      </c>
      <c r="F63" s="23">
        <v>1</v>
      </c>
      <c r="H63" s="23">
        <v>1080</v>
      </c>
      <c r="I63" s="23">
        <v>61</v>
      </c>
      <c r="L63" s="49">
        <v>2453</v>
      </c>
      <c r="M63" s="49">
        <v>61</v>
      </c>
      <c r="N63" s="49">
        <v>1090</v>
      </c>
      <c r="O63" s="49" t="s">
        <v>3362</v>
      </c>
      <c r="P63" s="49" t="s">
        <v>3363</v>
      </c>
      <c r="Q63" s="51" t="str">
        <f>IF($N63="","",(VLOOKUP($N63,所属・種目コード!$A$3:$B$67,2)))</f>
        <v>花巻北</v>
      </c>
      <c r="R63" s="49">
        <v>2</v>
      </c>
      <c r="S63" s="49"/>
      <c r="T63" s="49"/>
      <c r="U63" s="49">
        <v>61</v>
      </c>
    </row>
    <row r="64" spans="1:21">
      <c r="A64" s="23">
        <v>2221</v>
      </c>
      <c r="B64" s="23">
        <v>62</v>
      </c>
      <c r="C64" s="23" t="s">
        <v>2924</v>
      </c>
      <c r="D64" s="23" t="s">
        <v>2925</v>
      </c>
      <c r="E64" s="53" t="str">
        <f>IF($H64="","",(VLOOKUP($H64,所属・種目コード!$A$3:$B$67,2)))</f>
        <v>専修大学北上</v>
      </c>
      <c r="F64" s="23">
        <v>1</v>
      </c>
      <c r="H64" s="23">
        <v>1080</v>
      </c>
      <c r="I64" s="23">
        <v>62</v>
      </c>
      <c r="L64" s="49">
        <v>2463</v>
      </c>
      <c r="M64" s="49">
        <v>62</v>
      </c>
      <c r="N64" s="49">
        <v>1090</v>
      </c>
      <c r="O64" s="49" t="s">
        <v>3380</v>
      </c>
      <c r="P64" s="49" t="s">
        <v>3381</v>
      </c>
      <c r="Q64" s="51" t="str">
        <f>IF($N64="","",(VLOOKUP($N64,所属・種目コード!$A$3:$B$67,2)))</f>
        <v>花巻北</v>
      </c>
      <c r="R64" s="49">
        <v>2</v>
      </c>
      <c r="S64" s="49"/>
      <c r="T64" s="49"/>
      <c r="U64" s="49">
        <v>62</v>
      </c>
    </row>
    <row r="65" spans="1:21">
      <c r="A65" s="23">
        <v>2191</v>
      </c>
      <c r="B65" s="23">
        <v>63</v>
      </c>
      <c r="C65" s="23" t="s">
        <v>2865</v>
      </c>
      <c r="D65" s="23" t="s">
        <v>2866</v>
      </c>
      <c r="E65" s="53" t="str">
        <f>IF($H65="","",(VLOOKUP($H65,所属・種目コード!$A$3:$B$67,2)))</f>
        <v>専修大学北上</v>
      </c>
      <c r="F65" s="23">
        <v>1</v>
      </c>
      <c r="H65" s="23">
        <v>1080</v>
      </c>
      <c r="I65" s="23">
        <v>63</v>
      </c>
      <c r="L65" s="49">
        <v>2445</v>
      </c>
      <c r="M65" s="49">
        <v>63</v>
      </c>
      <c r="N65" s="49">
        <v>1090</v>
      </c>
      <c r="O65" s="49" t="s">
        <v>428</v>
      </c>
      <c r="P65" s="49" t="s">
        <v>3348</v>
      </c>
      <c r="Q65" s="51" t="str">
        <f>IF($N65="","",(VLOOKUP($N65,所属・種目コード!$A$3:$B$67,2)))</f>
        <v>花巻北</v>
      </c>
      <c r="R65" s="49">
        <v>2</v>
      </c>
      <c r="S65" s="49"/>
      <c r="T65" s="49"/>
      <c r="U65" s="49">
        <v>63</v>
      </c>
    </row>
    <row r="66" spans="1:21">
      <c r="A66" s="23">
        <v>2194</v>
      </c>
      <c r="B66" s="23">
        <v>64</v>
      </c>
      <c r="C66" s="23" t="s">
        <v>2871</v>
      </c>
      <c r="D66" s="23" t="s">
        <v>2872</v>
      </c>
      <c r="E66" s="53" t="str">
        <f>IF($H66="","",(VLOOKUP($H66,所属・種目コード!$A$3:$B$67,2)))</f>
        <v>専修大学北上</v>
      </c>
      <c r="F66" s="23">
        <v>1</v>
      </c>
      <c r="H66" s="23">
        <v>1080</v>
      </c>
      <c r="I66" s="23">
        <v>64</v>
      </c>
      <c r="L66" s="49">
        <v>2451</v>
      </c>
      <c r="M66" s="49">
        <v>64</v>
      </c>
      <c r="N66" s="49">
        <v>1090</v>
      </c>
      <c r="O66" s="49" t="s">
        <v>429</v>
      </c>
      <c r="P66" s="49" t="s">
        <v>3359</v>
      </c>
      <c r="Q66" s="51" t="str">
        <f>IF($N66="","",(VLOOKUP($N66,所属・種目コード!$A$3:$B$67,2)))</f>
        <v>花巻北</v>
      </c>
      <c r="R66" s="49">
        <v>2</v>
      </c>
      <c r="S66" s="49"/>
      <c r="T66" s="49"/>
      <c r="U66" s="49">
        <v>64</v>
      </c>
    </row>
    <row r="67" spans="1:21">
      <c r="A67" s="23">
        <v>2202</v>
      </c>
      <c r="B67" s="23">
        <v>65</v>
      </c>
      <c r="C67" s="23" t="s">
        <v>2887</v>
      </c>
      <c r="D67" s="23" t="s">
        <v>2888</v>
      </c>
      <c r="E67" s="53" t="str">
        <f>IF($H67="","",(VLOOKUP($H67,所属・種目コード!$A$3:$B$67,2)))</f>
        <v>専修大学北上</v>
      </c>
      <c r="F67" s="23">
        <v>1</v>
      </c>
      <c r="H67" s="23">
        <v>1080</v>
      </c>
      <c r="I67" s="23">
        <v>65</v>
      </c>
      <c r="L67" s="49">
        <v>2461</v>
      </c>
      <c r="M67" s="49">
        <v>65</v>
      </c>
      <c r="N67" s="49">
        <v>1090</v>
      </c>
      <c r="O67" s="49" t="s">
        <v>430</v>
      </c>
      <c r="P67" s="49" t="s">
        <v>3377</v>
      </c>
      <c r="Q67" s="51" t="str">
        <f>IF($N67="","",(VLOOKUP($N67,所属・種目コード!$A$3:$B$67,2)))</f>
        <v>花巻北</v>
      </c>
      <c r="R67" s="49">
        <v>2</v>
      </c>
      <c r="S67" s="49"/>
      <c r="T67" s="49"/>
      <c r="U67" s="49">
        <v>65</v>
      </c>
    </row>
    <row r="68" spans="1:21">
      <c r="A68" s="23">
        <v>2208</v>
      </c>
      <c r="B68" s="23">
        <v>66</v>
      </c>
      <c r="C68" s="23" t="s">
        <v>2899</v>
      </c>
      <c r="D68" s="23" t="s">
        <v>2900</v>
      </c>
      <c r="E68" s="53" t="str">
        <f>IF($H68="","",(VLOOKUP($H68,所属・種目コード!$A$3:$B$67,2)))</f>
        <v>専修大学北上</v>
      </c>
      <c r="F68" s="23">
        <v>1</v>
      </c>
      <c r="H68" s="23">
        <v>1080</v>
      </c>
      <c r="I68" s="23">
        <v>66</v>
      </c>
      <c r="L68" s="49">
        <v>2691</v>
      </c>
      <c r="M68" s="49">
        <v>66</v>
      </c>
      <c r="N68" s="49">
        <v>1098</v>
      </c>
      <c r="O68" s="49" t="s">
        <v>3800</v>
      </c>
      <c r="P68" s="49" t="s">
        <v>3801</v>
      </c>
      <c r="Q68" s="51" t="str">
        <f>IF($N68="","",(VLOOKUP($N68,所属・種目コード!$A$3:$B$67,2)))</f>
        <v>水沢第一</v>
      </c>
      <c r="R68" s="49">
        <v>2</v>
      </c>
      <c r="S68" s="49"/>
      <c r="T68" s="49"/>
      <c r="U68" s="49">
        <v>66</v>
      </c>
    </row>
    <row r="69" spans="1:21">
      <c r="A69" s="23">
        <v>2209</v>
      </c>
      <c r="B69" s="23">
        <v>67</v>
      </c>
      <c r="C69" s="23" t="s">
        <v>2901</v>
      </c>
      <c r="D69" s="23" t="s">
        <v>2902</v>
      </c>
      <c r="E69" s="53" t="str">
        <f>IF($H69="","",(VLOOKUP($H69,所属・種目コード!$A$3:$B$67,2)))</f>
        <v>専修大学北上</v>
      </c>
      <c r="F69" s="23">
        <v>1</v>
      </c>
      <c r="H69" s="23">
        <v>1080</v>
      </c>
      <c r="I69" s="23">
        <v>67</v>
      </c>
      <c r="L69" s="49">
        <v>2708</v>
      </c>
      <c r="M69" s="49">
        <v>67</v>
      </c>
      <c r="N69" s="49">
        <v>1098</v>
      </c>
      <c r="O69" s="49" t="s">
        <v>3831</v>
      </c>
      <c r="P69" s="49" t="s">
        <v>3832</v>
      </c>
      <c r="Q69" s="51" t="str">
        <f>IF($N69="","",(VLOOKUP($N69,所属・種目コード!$A$3:$B$67,2)))</f>
        <v>水沢第一</v>
      </c>
      <c r="R69" s="49">
        <v>2</v>
      </c>
      <c r="S69" s="49"/>
      <c r="T69" s="49"/>
      <c r="U69" s="49">
        <v>67</v>
      </c>
    </row>
    <row r="70" spans="1:21">
      <c r="A70" s="23">
        <v>2212</v>
      </c>
      <c r="B70" s="23">
        <v>68</v>
      </c>
      <c r="C70" s="23" t="s">
        <v>2906</v>
      </c>
      <c r="D70" s="23" t="s">
        <v>2907</v>
      </c>
      <c r="E70" s="53" t="str">
        <f>IF($H70="","",(VLOOKUP($H70,所属・種目コード!$A$3:$B$67,2)))</f>
        <v>専修大学北上</v>
      </c>
      <c r="F70" s="23">
        <v>1</v>
      </c>
      <c r="H70" s="23">
        <v>1080</v>
      </c>
      <c r="I70" s="23">
        <v>68</v>
      </c>
      <c r="L70" s="49">
        <v>2726</v>
      </c>
      <c r="M70" s="49">
        <v>68</v>
      </c>
      <c r="N70" s="49">
        <v>1098</v>
      </c>
      <c r="O70" s="49" t="s">
        <v>3864</v>
      </c>
      <c r="P70" s="49" t="s">
        <v>3865</v>
      </c>
      <c r="Q70" s="51" t="str">
        <f>IF($N70="","",(VLOOKUP($N70,所属・種目コード!$A$3:$B$67,2)))</f>
        <v>水沢第一</v>
      </c>
      <c r="R70" s="49">
        <v>2</v>
      </c>
      <c r="S70" s="49"/>
      <c r="T70" s="49"/>
      <c r="U70" s="49">
        <v>68</v>
      </c>
    </row>
    <row r="71" spans="1:21">
      <c r="A71" s="23">
        <v>2213</v>
      </c>
      <c r="B71" s="23">
        <v>69</v>
      </c>
      <c r="C71" s="23" t="s">
        <v>2908</v>
      </c>
      <c r="D71" s="23" t="s">
        <v>2909</v>
      </c>
      <c r="E71" s="53" t="str">
        <f>IF($H71="","",(VLOOKUP($H71,所属・種目コード!$A$3:$B$67,2)))</f>
        <v>専修大学北上</v>
      </c>
      <c r="F71" s="23">
        <v>1</v>
      </c>
      <c r="H71" s="23">
        <v>1080</v>
      </c>
      <c r="I71" s="23">
        <v>69</v>
      </c>
      <c r="L71" s="49">
        <v>2733</v>
      </c>
      <c r="M71" s="49">
        <v>69</v>
      </c>
      <c r="N71" s="49">
        <v>1098</v>
      </c>
      <c r="O71" s="49" t="s">
        <v>3878</v>
      </c>
      <c r="P71" s="49" t="s">
        <v>3879</v>
      </c>
      <c r="Q71" s="51" t="str">
        <f>IF($N71="","",(VLOOKUP($N71,所属・種目コード!$A$3:$B$67,2)))</f>
        <v>水沢第一</v>
      </c>
      <c r="R71" s="49">
        <v>2</v>
      </c>
      <c r="S71" s="49"/>
      <c r="T71" s="49"/>
      <c r="U71" s="49">
        <v>69</v>
      </c>
    </row>
    <row r="72" spans="1:21">
      <c r="A72" s="23">
        <v>2218</v>
      </c>
      <c r="B72" s="23">
        <v>70</v>
      </c>
      <c r="C72" s="23" t="s">
        <v>2918</v>
      </c>
      <c r="D72" s="23" t="s">
        <v>2919</v>
      </c>
      <c r="E72" s="53" t="str">
        <f>IF($H72="","",(VLOOKUP($H72,所属・種目コード!$A$3:$B$67,2)))</f>
        <v>専修大学北上</v>
      </c>
      <c r="F72" s="23">
        <v>1</v>
      </c>
      <c r="H72" s="23">
        <v>1080</v>
      </c>
      <c r="I72" s="23">
        <v>70</v>
      </c>
      <c r="L72" s="49">
        <v>2739</v>
      </c>
      <c r="M72" s="49">
        <v>70</v>
      </c>
      <c r="N72" s="49">
        <v>1098</v>
      </c>
      <c r="O72" s="49" t="s">
        <v>3890</v>
      </c>
      <c r="P72" s="49" t="s">
        <v>3891</v>
      </c>
      <c r="Q72" s="51" t="str">
        <f>IF($N72="","",(VLOOKUP($N72,所属・種目コード!$A$3:$B$67,2)))</f>
        <v>水沢第一</v>
      </c>
      <c r="R72" s="49">
        <v>2</v>
      </c>
      <c r="S72" s="49"/>
      <c r="T72" s="49"/>
      <c r="U72" s="49">
        <v>70</v>
      </c>
    </row>
    <row r="73" spans="1:21">
      <c r="A73" s="23">
        <v>2224</v>
      </c>
      <c r="B73" s="23">
        <v>71</v>
      </c>
      <c r="C73" s="23" t="s">
        <v>2930</v>
      </c>
      <c r="D73" s="23" t="s">
        <v>2931</v>
      </c>
      <c r="E73" s="53" t="str">
        <f>IF($H73="","",(VLOOKUP($H73,所属・種目コード!$A$3:$B$67,2)))</f>
        <v>専修大学北上</v>
      </c>
      <c r="F73" s="23">
        <v>1</v>
      </c>
      <c r="H73" s="23">
        <v>1080</v>
      </c>
      <c r="I73" s="23">
        <v>71</v>
      </c>
      <c r="L73" s="49">
        <v>2740</v>
      </c>
      <c r="M73" s="49">
        <v>71</v>
      </c>
      <c r="N73" s="49">
        <v>1098</v>
      </c>
      <c r="O73" s="49" t="s">
        <v>3892</v>
      </c>
      <c r="P73" s="49" t="s">
        <v>3893</v>
      </c>
      <c r="Q73" s="51" t="str">
        <f>IF($N73="","",(VLOOKUP($N73,所属・種目コード!$A$3:$B$67,2)))</f>
        <v>水沢第一</v>
      </c>
      <c r="R73" s="49">
        <v>2</v>
      </c>
      <c r="S73" s="49"/>
      <c r="T73" s="49"/>
      <c r="U73" s="49">
        <v>71</v>
      </c>
    </row>
    <row r="74" spans="1:21">
      <c r="A74" s="23">
        <v>1770</v>
      </c>
      <c r="B74" s="23">
        <v>72</v>
      </c>
      <c r="C74" s="23" t="s">
        <v>2083</v>
      </c>
      <c r="D74" s="23" t="s">
        <v>2084</v>
      </c>
      <c r="E74" s="53" t="str">
        <f>IF($H74="","",(VLOOKUP($H74,所属・種目コード!$A$3:$B$67,2)))</f>
        <v>岩泉</v>
      </c>
      <c r="F74" s="23">
        <v>1</v>
      </c>
      <c r="H74" s="23">
        <v>1060</v>
      </c>
      <c r="I74" s="23">
        <v>72</v>
      </c>
      <c r="L74" s="49">
        <v>2742</v>
      </c>
      <c r="M74" s="49">
        <v>72</v>
      </c>
      <c r="N74" s="49">
        <v>1098</v>
      </c>
      <c r="O74" s="49" t="s">
        <v>3896</v>
      </c>
      <c r="P74" s="49" t="s">
        <v>3897</v>
      </c>
      <c r="Q74" s="51" t="str">
        <f>IF($N74="","",(VLOOKUP($N74,所属・種目コード!$A$3:$B$67,2)))</f>
        <v>水沢第一</v>
      </c>
      <c r="R74" s="49">
        <v>2</v>
      </c>
      <c r="S74" s="49"/>
      <c r="T74" s="49"/>
      <c r="U74" s="49">
        <v>72</v>
      </c>
    </row>
    <row r="75" spans="1:21">
      <c r="A75" s="23">
        <v>1772</v>
      </c>
      <c r="B75" s="23">
        <v>73</v>
      </c>
      <c r="C75" s="23" t="s">
        <v>2087</v>
      </c>
      <c r="D75" s="23" t="s">
        <v>2088</v>
      </c>
      <c r="E75" s="53" t="str">
        <f>IF($H75="","",(VLOOKUP($H75,所属・種目コード!$A$3:$B$67,2)))</f>
        <v>岩泉</v>
      </c>
      <c r="F75" s="23">
        <v>1</v>
      </c>
      <c r="H75" s="23">
        <v>1060</v>
      </c>
      <c r="I75" s="23">
        <v>73</v>
      </c>
      <c r="L75" s="49">
        <v>2744</v>
      </c>
      <c r="M75" s="49">
        <v>73</v>
      </c>
      <c r="N75" s="49">
        <v>1098</v>
      </c>
      <c r="O75" s="49" t="s">
        <v>3900</v>
      </c>
      <c r="P75" s="49" t="s">
        <v>3901</v>
      </c>
      <c r="Q75" s="51" t="str">
        <f>IF($N75="","",(VLOOKUP($N75,所属・種目コード!$A$3:$B$67,2)))</f>
        <v>水沢第一</v>
      </c>
      <c r="R75" s="49">
        <v>2</v>
      </c>
      <c r="S75" s="49"/>
      <c r="T75" s="49"/>
      <c r="U75" s="49">
        <v>73</v>
      </c>
    </row>
    <row r="76" spans="1:21">
      <c r="A76" s="23">
        <v>1776</v>
      </c>
      <c r="B76" s="23">
        <v>74</v>
      </c>
      <c r="C76" s="23" t="s">
        <v>2095</v>
      </c>
      <c r="D76" s="23" t="s">
        <v>2096</v>
      </c>
      <c r="E76" s="53" t="str">
        <f>IF($H76="","",(VLOOKUP($H76,所属・種目コード!$A$3:$B$67,2)))</f>
        <v>岩泉</v>
      </c>
      <c r="F76" s="23">
        <v>1</v>
      </c>
      <c r="H76" s="23">
        <v>1060</v>
      </c>
      <c r="I76" s="23">
        <v>74</v>
      </c>
      <c r="L76" s="49">
        <v>2688</v>
      </c>
      <c r="M76" s="49">
        <v>74</v>
      </c>
      <c r="N76" s="49">
        <v>1098</v>
      </c>
      <c r="O76" s="49" t="s">
        <v>3794</v>
      </c>
      <c r="P76" s="49" t="s">
        <v>3795</v>
      </c>
      <c r="Q76" s="51" t="str">
        <f>IF($N76="","",(VLOOKUP($N76,所属・種目コード!$A$3:$B$67,2)))</f>
        <v>水沢第一</v>
      </c>
      <c r="R76" s="49">
        <v>2</v>
      </c>
      <c r="S76" s="49"/>
      <c r="T76" s="49"/>
      <c r="U76" s="49">
        <v>74</v>
      </c>
    </row>
    <row r="77" spans="1:21">
      <c r="A77" s="23">
        <v>1777</v>
      </c>
      <c r="B77" s="23">
        <v>75</v>
      </c>
      <c r="C77" s="23" t="s">
        <v>2097</v>
      </c>
      <c r="D77" s="23" t="s">
        <v>2098</v>
      </c>
      <c r="E77" s="53" t="str">
        <f>IF($H77="","",(VLOOKUP($H77,所属・種目コード!$A$3:$B$67,2)))</f>
        <v>岩泉</v>
      </c>
      <c r="F77" s="23">
        <v>1</v>
      </c>
      <c r="H77" s="23">
        <v>1060</v>
      </c>
      <c r="I77" s="23">
        <v>75</v>
      </c>
      <c r="L77" s="49">
        <v>2694</v>
      </c>
      <c r="M77" s="49">
        <v>75</v>
      </c>
      <c r="N77" s="49">
        <v>1098</v>
      </c>
      <c r="O77" s="49" t="s">
        <v>519</v>
      </c>
      <c r="P77" s="49" t="s">
        <v>3806</v>
      </c>
      <c r="Q77" s="51" t="str">
        <f>IF($N77="","",(VLOOKUP($N77,所属・種目コード!$A$3:$B$67,2)))</f>
        <v>水沢第一</v>
      </c>
      <c r="R77" s="49">
        <v>2</v>
      </c>
      <c r="S77" s="49"/>
      <c r="T77" s="49"/>
      <c r="U77" s="49">
        <v>75</v>
      </c>
    </row>
    <row r="78" spans="1:21">
      <c r="A78" s="23">
        <v>1771</v>
      </c>
      <c r="B78" s="23">
        <v>76</v>
      </c>
      <c r="C78" s="23" t="s">
        <v>2085</v>
      </c>
      <c r="D78" s="23" t="s">
        <v>2086</v>
      </c>
      <c r="E78" s="53" t="str">
        <f>IF($H78="","",(VLOOKUP($H78,所属・種目コード!$A$3:$B$67,2)))</f>
        <v>岩泉</v>
      </c>
      <c r="F78" s="23">
        <v>1</v>
      </c>
      <c r="H78" s="23">
        <v>1060</v>
      </c>
      <c r="I78" s="23">
        <v>76</v>
      </c>
      <c r="L78" s="49">
        <v>2705</v>
      </c>
      <c r="M78" s="49">
        <v>76</v>
      </c>
      <c r="N78" s="49">
        <v>1098</v>
      </c>
      <c r="O78" s="49" t="s">
        <v>518</v>
      </c>
      <c r="P78" s="49" t="s">
        <v>3826</v>
      </c>
      <c r="Q78" s="51" t="str">
        <f>IF($N78="","",(VLOOKUP($N78,所属・種目コード!$A$3:$B$67,2)))</f>
        <v>水沢第一</v>
      </c>
      <c r="R78" s="49">
        <v>2</v>
      </c>
      <c r="S78" s="49"/>
      <c r="T78" s="49"/>
      <c r="U78" s="49">
        <v>76</v>
      </c>
    </row>
    <row r="79" spans="1:21">
      <c r="A79" s="23">
        <v>1774</v>
      </c>
      <c r="B79" s="23">
        <v>77</v>
      </c>
      <c r="C79" s="23" t="s">
        <v>2091</v>
      </c>
      <c r="D79" s="23" t="s">
        <v>2092</v>
      </c>
      <c r="E79" s="53" t="str">
        <f>IF($H79="","",(VLOOKUP($H79,所属・種目コード!$A$3:$B$67,2)))</f>
        <v>岩泉</v>
      </c>
      <c r="F79" s="23">
        <v>1</v>
      </c>
      <c r="H79" s="23">
        <v>1060</v>
      </c>
      <c r="I79" s="23">
        <v>77</v>
      </c>
      <c r="L79" s="49">
        <v>2710</v>
      </c>
      <c r="M79" s="49">
        <v>77</v>
      </c>
      <c r="N79" s="49">
        <v>1098</v>
      </c>
      <c r="O79" s="49" t="s">
        <v>3835</v>
      </c>
      <c r="P79" s="49" t="s">
        <v>3836</v>
      </c>
      <c r="Q79" s="51" t="str">
        <f>IF($N79="","",(VLOOKUP($N79,所属・種目コード!$A$3:$B$67,2)))</f>
        <v>水沢第一</v>
      </c>
      <c r="R79" s="49">
        <v>2</v>
      </c>
      <c r="S79" s="49"/>
      <c r="T79" s="49"/>
      <c r="U79" s="49">
        <v>77</v>
      </c>
    </row>
    <row r="80" spans="1:21">
      <c r="A80" s="23">
        <v>1784</v>
      </c>
      <c r="B80" s="23">
        <v>78</v>
      </c>
      <c r="C80" s="23" t="s">
        <v>2111</v>
      </c>
      <c r="D80" s="23" t="s">
        <v>2112</v>
      </c>
      <c r="E80" s="53" t="str">
        <f>IF($H80="","",(VLOOKUP($H80,所属・種目コード!$A$3:$B$67,2)))</f>
        <v>岩泉</v>
      </c>
      <c r="F80" s="23">
        <v>1</v>
      </c>
      <c r="H80" s="23">
        <v>1060</v>
      </c>
      <c r="I80" s="23">
        <v>78</v>
      </c>
      <c r="L80" s="49">
        <v>2718</v>
      </c>
      <c r="M80" s="49">
        <v>78</v>
      </c>
      <c r="N80" s="49">
        <v>1098</v>
      </c>
      <c r="O80" s="49" t="s">
        <v>3850</v>
      </c>
      <c r="P80" s="49" t="s">
        <v>3851</v>
      </c>
      <c r="Q80" s="51" t="str">
        <f>IF($N80="","",(VLOOKUP($N80,所属・種目コード!$A$3:$B$67,2)))</f>
        <v>水沢第一</v>
      </c>
      <c r="R80" s="49">
        <v>2</v>
      </c>
      <c r="S80" s="49"/>
      <c r="T80" s="49"/>
      <c r="U80" s="49">
        <v>78</v>
      </c>
    </row>
    <row r="81" spans="1:21">
      <c r="A81" s="23">
        <v>1867</v>
      </c>
      <c r="B81" s="23">
        <v>79</v>
      </c>
      <c r="C81" s="23" t="s">
        <v>2271</v>
      </c>
      <c r="D81" s="23" t="s">
        <v>2272</v>
      </c>
      <c r="E81" s="53" t="str">
        <f>IF($H81="","",(VLOOKUP($H81,所属・種目コード!$A$3:$B$67,2)))</f>
        <v>大船渡東</v>
      </c>
      <c r="F81" s="23">
        <v>1</v>
      </c>
      <c r="H81" s="23">
        <v>1065</v>
      </c>
      <c r="I81" s="23">
        <v>79</v>
      </c>
      <c r="L81" s="49">
        <v>2723</v>
      </c>
      <c r="M81" s="49">
        <v>79</v>
      </c>
      <c r="N81" s="49">
        <v>1098</v>
      </c>
      <c r="O81" s="49" t="s">
        <v>3859</v>
      </c>
      <c r="P81" s="49" t="s">
        <v>3860</v>
      </c>
      <c r="Q81" s="51" t="str">
        <f>IF($N81="","",(VLOOKUP($N81,所属・種目コード!$A$3:$B$67,2)))</f>
        <v>水沢第一</v>
      </c>
      <c r="R81" s="49">
        <v>2</v>
      </c>
      <c r="S81" s="49"/>
      <c r="T81" s="49"/>
      <c r="U81" s="49">
        <v>79</v>
      </c>
    </row>
    <row r="82" spans="1:21">
      <c r="A82" s="23">
        <v>1868</v>
      </c>
      <c r="B82" s="23">
        <v>80</v>
      </c>
      <c r="C82" s="23" t="s">
        <v>2273</v>
      </c>
      <c r="D82" s="23" t="s">
        <v>2274</v>
      </c>
      <c r="E82" s="53" t="str">
        <f>IF($H82="","",(VLOOKUP($H82,所属・種目コード!$A$3:$B$67,2)))</f>
        <v>大船渡東</v>
      </c>
      <c r="F82" s="23">
        <v>1</v>
      </c>
      <c r="H82" s="23">
        <v>1065</v>
      </c>
      <c r="I82" s="23">
        <v>80</v>
      </c>
      <c r="L82" s="49">
        <v>2725</v>
      </c>
      <c r="M82" s="49">
        <v>80</v>
      </c>
      <c r="N82" s="49">
        <v>1098</v>
      </c>
      <c r="O82" s="49" t="s">
        <v>517</v>
      </c>
      <c r="P82" s="49" t="s">
        <v>3863</v>
      </c>
      <c r="Q82" s="51" t="str">
        <f>IF($N82="","",(VLOOKUP($N82,所属・種目コード!$A$3:$B$67,2)))</f>
        <v>水沢第一</v>
      </c>
      <c r="R82" s="49">
        <v>2</v>
      </c>
      <c r="S82" s="49"/>
      <c r="T82" s="49"/>
      <c r="U82" s="49">
        <v>80</v>
      </c>
    </row>
    <row r="83" spans="1:21">
      <c r="A83" s="23">
        <v>1869</v>
      </c>
      <c r="B83" s="23">
        <v>81</v>
      </c>
      <c r="C83" s="23" t="s">
        <v>2275</v>
      </c>
      <c r="D83" s="23" t="s">
        <v>2276</v>
      </c>
      <c r="E83" s="53" t="str">
        <f>IF($H83="","",(VLOOKUP($H83,所属・種目コード!$A$3:$B$67,2)))</f>
        <v>大船渡東</v>
      </c>
      <c r="F83" s="23">
        <v>1</v>
      </c>
      <c r="H83" s="23">
        <v>1065</v>
      </c>
      <c r="I83" s="23">
        <v>81</v>
      </c>
      <c r="L83" s="49">
        <v>2743</v>
      </c>
      <c r="M83" s="49">
        <v>81</v>
      </c>
      <c r="N83" s="49">
        <v>1098</v>
      </c>
      <c r="O83" s="49" t="s">
        <v>3898</v>
      </c>
      <c r="P83" s="49" t="s">
        <v>3899</v>
      </c>
      <c r="Q83" s="51" t="str">
        <f>IF($N83="","",(VLOOKUP($N83,所属・種目コード!$A$3:$B$67,2)))</f>
        <v>水沢第一</v>
      </c>
      <c r="R83" s="49">
        <v>2</v>
      </c>
      <c r="S83" s="49"/>
      <c r="T83" s="49"/>
      <c r="U83" s="49">
        <v>81</v>
      </c>
    </row>
    <row r="84" spans="1:21">
      <c r="A84" s="23">
        <v>1870</v>
      </c>
      <c r="B84" s="23">
        <v>82</v>
      </c>
      <c r="C84" s="23" t="s">
        <v>2277</v>
      </c>
      <c r="D84" s="23" t="s">
        <v>2278</v>
      </c>
      <c r="E84" s="53" t="str">
        <f>IF($H84="","",(VLOOKUP($H84,所属・種目コード!$A$3:$B$67,2)))</f>
        <v>大船渡東</v>
      </c>
      <c r="F84" s="23">
        <v>1</v>
      </c>
      <c r="H84" s="23">
        <v>1065</v>
      </c>
      <c r="I84" s="23">
        <v>82</v>
      </c>
      <c r="L84" s="49">
        <v>2745</v>
      </c>
      <c r="M84" s="49">
        <v>82</v>
      </c>
      <c r="N84" s="49">
        <v>1098</v>
      </c>
      <c r="O84" s="49" t="s">
        <v>3902</v>
      </c>
      <c r="P84" s="49" t="s">
        <v>3903</v>
      </c>
      <c r="Q84" s="51" t="str">
        <f>IF($N84="","",(VLOOKUP($N84,所属・種目コード!$A$3:$B$67,2)))</f>
        <v>水沢第一</v>
      </c>
      <c r="R84" s="49">
        <v>2</v>
      </c>
      <c r="S84" s="49"/>
      <c r="T84" s="49"/>
      <c r="U84" s="49">
        <v>82</v>
      </c>
    </row>
    <row r="85" spans="1:21">
      <c r="A85" s="23">
        <v>1875</v>
      </c>
      <c r="B85" s="23">
        <v>83</v>
      </c>
      <c r="C85" s="23" t="s">
        <v>2287</v>
      </c>
      <c r="D85" s="23" t="s">
        <v>2288</v>
      </c>
      <c r="E85" s="53" t="str">
        <f>IF($H85="","",(VLOOKUP($H85,所属・種目コード!$A$3:$B$67,2)))</f>
        <v>大船渡東</v>
      </c>
      <c r="F85" s="23">
        <v>1</v>
      </c>
      <c r="H85" s="23">
        <v>1065</v>
      </c>
      <c r="I85" s="23">
        <v>83</v>
      </c>
      <c r="L85" s="49">
        <v>2749</v>
      </c>
      <c r="M85" s="49">
        <v>83</v>
      </c>
      <c r="N85" s="49">
        <v>1098</v>
      </c>
      <c r="O85" s="49" t="s">
        <v>516</v>
      </c>
      <c r="P85" s="49" t="s">
        <v>3909</v>
      </c>
      <c r="Q85" s="51" t="str">
        <f>IF($N85="","",(VLOOKUP($N85,所属・種目コード!$A$3:$B$67,2)))</f>
        <v>水沢第一</v>
      </c>
      <c r="R85" s="49">
        <v>2</v>
      </c>
      <c r="S85" s="49"/>
      <c r="T85" s="49"/>
      <c r="U85" s="49">
        <v>83</v>
      </c>
    </row>
    <row r="86" spans="1:21">
      <c r="A86" s="23">
        <v>1878</v>
      </c>
      <c r="B86" s="23">
        <v>84</v>
      </c>
      <c r="C86" s="23" t="s">
        <v>2293</v>
      </c>
      <c r="D86" s="23" t="s">
        <v>2294</v>
      </c>
      <c r="E86" s="53" t="str">
        <f>IF($H86="","",(VLOOKUP($H86,所属・種目コード!$A$3:$B$67,2)))</f>
        <v>大船渡東</v>
      </c>
      <c r="F86" s="23">
        <v>1</v>
      </c>
      <c r="H86" s="23">
        <v>1065</v>
      </c>
      <c r="I86" s="23">
        <v>84</v>
      </c>
      <c r="L86" s="49">
        <v>2686</v>
      </c>
      <c r="M86" s="49">
        <v>84</v>
      </c>
      <c r="N86" s="49">
        <v>1098</v>
      </c>
      <c r="O86" s="49" t="s">
        <v>3790</v>
      </c>
      <c r="P86" s="49" t="s">
        <v>3791</v>
      </c>
      <c r="Q86" s="51" t="str">
        <f>IF($N86="","",(VLOOKUP($N86,所属・種目コード!$A$3:$B$67,2)))</f>
        <v>水沢第一</v>
      </c>
      <c r="R86" s="49">
        <v>2</v>
      </c>
      <c r="S86" s="49"/>
      <c r="T86" s="49"/>
      <c r="U86" s="49">
        <v>84</v>
      </c>
    </row>
    <row r="87" spans="1:21">
      <c r="A87" s="23">
        <v>1883</v>
      </c>
      <c r="B87" s="23">
        <v>85</v>
      </c>
      <c r="C87" s="23" t="s">
        <v>2303</v>
      </c>
      <c r="D87" s="23" t="s">
        <v>2304</v>
      </c>
      <c r="E87" s="53" t="str">
        <f>IF($H87="","",(VLOOKUP($H87,所属・種目コード!$A$3:$B$67,2)))</f>
        <v>大船渡東</v>
      </c>
      <c r="F87" s="23">
        <v>1</v>
      </c>
      <c r="H87" s="23">
        <v>1065</v>
      </c>
      <c r="I87" s="23">
        <v>85</v>
      </c>
      <c r="L87" s="49">
        <v>2690</v>
      </c>
      <c r="M87" s="49">
        <v>85</v>
      </c>
      <c r="N87" s="49">
        <v>1098</v>
      </c>
      <c r="O87" s="49" t="s">
        <v>3798</v>
      </c>
      <c r="P87" s="49" t="s">
        <v>3799</v>
      </c>
      <c r="Q87" s="51" t="str">
        <f>IF($N87="","",(VLOOKUP($N87,所属・種目コード!$A$3:$B$67,2)))</f>
        <v>水沢第一</v>
      </c>
      <c r="R87" s="49">
        <v>2</v>
      </c>
      <c r="S87" s="49"/>
      <c r="T87" s="49"/>
      <c r="U87" s="49">
        <v>85</v>
      </c>
    </row>
    <row r="88" spans="1:21">
      <c r="A88" s="23">
        <v>1859</v>
      </c>
      <c r="B88" s="23">
        <v>86</v>
      </c>
      <c r="C88" s="23" t="s">
        <v>2255</v>
      </c>
      <c r="D88" s="23" t="s">
        <v>2256</v>
      </c>
      <c r="E88" s="53" t="str">
        <f>IF($H88="","",(VLOOKUP($H88,所属・種目コード!$A$3:$B$67,2)))</f>
        <v>大船渡東</v>
      </c>
      <c r="F88" s="23">
        <v>1</v>
      </c>
      <c r="H88" s="23">
        <v>1065</v>
      </c>
      <c r="I88" s="23">
        <v>86</v>
      </c>
      <c r="L88" s="49">
        <v>2696</v>
      </c>
      <c r="M88" s="49">
        <v>86</v>
      </c>
      <c r="N88" s="49">
        <v>1098</v>
      </c>
      <c r="O88" s="49" t="s">
        <v>520</v>
      </c>
      <c r="P88" s="49" t="s">
        <v>3809</v>
      </c>
      <c r="Q88" s="51" t="str">
        <f>IF($N88="","",(VLOOKUP($N88,所属・種目コード!$A$3:$B$67,2)))</f>
        <v>水沢第一</v>
      </c>
      <c r="R88" s="49">
        <v>2</v>
      </c>
      <c r="S88" s="49"/>
      <c r="T88" s="49"/>
      <c r="U88" s="49">
        <v>86</v>
      </c>
    </row>
    <row r="89" spans="1:21">
      <c r="A89" s="23">
        <v>1862</v>
      </c>
      <c r="B89" s="23">
        <v>87</v>
      </c>
      <c r="C89" s="23" t="s">
        <v>2261</v>
      </c>
      <c r="D89" s="23" t="s">
        <v>2262</v>
      </c>
      <c r="E89" s="53" t="str">
        <f>IF($H89="","",(VLOOKUP($H89,所属・種目コード!$A$3:$B$67,2)))</f>
        <v>大船渡東</v>
      </c>
      <c r="F89" s="23">
        <v>1</v>
      </c>
      <c r="H89" s="23">
        <v>1065</v>
      </c>
      <c r="I89" s="23">
        <v>87</v>
      </c>
      <c r="L89" s="49">
        <v>2701</v>
      </c>
      <c r="M89" s="49">
        <v>87</v>
      </c>
      <c r="N89" s="49">
        <v>1098</v>
      </c>
      <c r="O89" s="49" t="s">
        <v>3818</v>
      </c>
      <c r="P89" s="49" t="s">
        <v>3819</v>
      </c>
      <c r="Q89" s="51" t="str">
        <f>IF($N89="","",(VLOOKUP($N89,所属・種目コード!$A$3:$B$67,2)))</f>
        <v>水沢第一</v>
      </c>
      <c r="R89" s="49">
        <v>2</v>
      </c>
      <c r="S89" s="49"/>
      <c r="T89" s="49"/>
      <c r="U89" s="49">
        <v>87</v>
      </c>
    </row>
    <row r="90" spans="1:21">
      <c r="A90" s="23">
        <v>1863</v>
      </c>
      <c r="B90" s="23">
        <v>88</v>
      </c>
      <c r="C90" s="23" t="s">
        <v>2263</v>
      </c>
      <c r="D90" s="23" t="s">
        <v>2264</v>
      </c>
      <c r="E90" s="53" t="str">
        <f>IF($H90="","",(VLOOKUP($H90,所属・種目コード!$A$3:$B$67,2)))</f>
        <v>大船渡東</v>
      </c>
      <c r="F90" s="23">
        <v>1</v>
      </c>
      <c r="H90" s="23">
        <v>1065</v>
      </c>
      <c r="I90" s="23">
        <v>88</v>
      </c>
      <c r="L90" s="49">
        <v>2704</v>
      </c>
      <c r="M90" s="49">
        <v>88</v>
      </c>
      <c r="N90" s="49">
        <v>1098</v>
      </c>
      <c r="O90" s="49" t="s">
        <v>3824</v>
      </c>
      <c r="P90" s="49" t="s">
        <v>3825</v>
      </c>
      <c r="Q90" s="51" t="str">
        <f>IF($N90="","",(VLOOKUP($N90,所属・種目コード!$A$3:$B$67,2)))</f>
        <v>水沢第一</v>
      </c>
      <c r="R90" s="49">
        <v>2</v>
      </c>
      <c r="S90" s="49"/>
      <c r="T90" s="49"/>
      <c r="U90" s="49">
        <v>88</v>
      </c>
    </row>
    <row r="91" spans="1:21">
      <c r="A91" s="23">
        <v>1871</v>
      </c>
      <c r="B91" s="23">
        <v>89</v>
      </c>
      <c r="C91" s="23" t="s">
        <v>2279</v>
      </c>
      <c r="D91" s="23" t="s">
        <v>2280</v>
      </c>
      <c r="E91" s="53" t="str">
        <f>IF($H91="","",(VLOOKUP($H91,所属・種目コード!$A$3:$B$67,2)))</f>
        <v>大船渡東</v>
      </c>
      <c r="F91" s="23">
        <v>1</v>
      </c>
      <c r="H91" s="23">
        <v>1065</v>
      </c>
      <c r="I91" s="23">
        <v>89</v>
      </c>
      <c r="L91" s="49">
        <v>2706</v>
      </c>
      <c r="M91" s="49">
        <v>89</v>
      </c>
      <c r="N91" s="49">
        <v>1098</v>
      </c>
      <c r="O91" s="49" t="s">
        <v>3827</v>
      </c>
      <c r="P91" s="49" t="s">
        <v>3828</v>
      </c>
      <c r="Q91" s="51" t="str">
        <f>IF($N91="","",(VLOOKUP($N91,所属・種目コード!$A$3:$B$67,2)))</f>
        <v>水沢第一</v>
      </c>
      <c r="R91" s="49">
        <v>2</v>
      </c>
      <c r="S91" s="49"/>
      <c r="T91" s="49"/>
      <c r="U91" s="49">
        <v>89</v>
      </c>
    </row>
    <row r="92" spans="1:21">
      <c r="A92" s="23">
        <v>3245</v>
      </c>
      <c r="B92" s="23">
        <v>90</v>
      </c>
      <c r="C92" s="23" t="s">
        <v>4828</v>
      </c>
      <c r="D92" s="23" t="s">
        <v>4829</v>
      </c>
      <c r="E92" s="53" t="str">
        <f>IF($H92="","",(VLOOKUP($H92,所属・種目コード!$A$3:$B$67,2)))</f>
        <v>盛岡中央</v>
      </c>
      <c r="F92" s="23">
        <v>1</v>
      </c>
      <c r="H92" s="23">
        <v>1115</v>
      </c>
      <c r="I92" s="23">
        <v>90</v>
      </c>
      <c r="L92" s="49">
        <v>2707</v>
      </c>
      <c r="M92" s="49">
        <v>90</v>
      </c>
      <c r="N92" s="49">
        <v>1098</v>
      </c>
      <c r="O92" s="49" t="s">
        <v>3829</v>
      </c>
      <c r="P92" s="49" t="s">
        <v>3830</v>
      </c>
      <c r="Q92" s="51" t="str">
        <f>IF($N92="","",(VLOOKUP($N92,所属・種目コード!$A$3:$B$67,2)))</f>
        <v>水沢第一</v>
      </c>
      <c r="R92" s="49">
        <v>2</v>
      </c>
      <c r="S92" s="49"/>
      <c r="T92" s="49"/>
      <c r="U92" s="49">
        <v>90</v>
      </c>
    </row>
    <row r="93" spans="1:21">
      <c r="A93" s="23">
        <v>3246</v>
      </c>
      <c r="B93" s="23">
        <v>91</v>
      </c>
      <c r="C93" s="23" t="s">
        <v>4830</v>
      </c>
      <c r="D93" s="23" t="s">
        <v>4831</v>
      </c>
      <c r="E93" s="53" t="str">
        <f>IF($H93="","",(VLOOKUP($H93,所属・種目コード!$A$3:$B$67,2)))</f>
        <v>盛岡中央</v>
      </c>
      <c r="F93" s="23">
        <v>1</v>
      </c>
      <c r="H93" s="23">
        <v>1115</v>
      </c>
      <c r="I93" s="23">
        <v>91</v>
      </c>
      <c r="L93" s="49">
        <v>2709</v>
      </c>
      <c r="M93" s="49">
        <v>91</v>
      </c>
      <c r="N93" s="49">
        <v>1098</v>
      </c>
      <c r="O93" s="49" t="s">
        <v>3833</v>
      </c>
      <c r="P93" s="49" t="s">
        <v>3834</v>
      </c>
      <c r="Q93" s="51" t="str">
        <f>IF($N93="","",(VLOOKUP($N93,所属・種目コード!$A$3:$B$67,2)))</f>
        <v>水沢第一</v>
      </c>
      <c r="R93" s="49">
        <v>2</v>
      </c>
      <c r="S93" s="49"/>
      <c r="T93" s="49"/>
      <c r="U93" s="49">
        <v>91</v>
      </c>
    </row>
    <row r="94" spans="1:21">
      <c r="A94" s="23">
        <v>3259</v>
      </c>
      <c r="B94" s="23">
        <v>92</v>
      </c>
      <c r="C94" s="23" t="s">
        <v>4851</v>
      </c>
      <c r="D94" s="23" t="s">
        <v>4852</v>
      </c>
      <c r="E94" s="53" t="str">
        <f>IF($H94="","",(VLOOKUP($H94,所属・種目コード!$A$3:$B$67,2)))</f>
        <v>盛岡中央</v>
      </c>
      <c r="F94" s="23">
        <v>1</v>
      </c>
      <c r="H94" s="23">
        <v>1115</v>
      </c>
      <c r="I94" s="23">
        <v>92</v>
      </c>
      <c r="L94" s="49">
        <v>2713</v>
      </c>
      <c r="M94" s="49">
        <v>92</v>
      </c>
      <c r="N94" s="49">
        <v>1098</v>
      </c>
      <c r="O94" s="49" t="s">
        <v>3841</v>
      </c>
      <c r="P94" s="49" t="s">
        <v>3842</v>
      </c>
      <c r="Q94" s="51" t="str">
        <f>IF($N94="","",(VLOOKUP($N94,所属・種目コード!$A$3:$B$67,2)))</f>
        <v>水沢第一</v>
      </c>
      <c r="R94" s="49">
        <v>2</v>
      </c>
      <c r="S94" s="49"/>
      <c r="T94" s="49"/>
      <c r="U94" s="49">
        <v>92</v>
      </c>
    </row>
    <row r="95" spans="1:21">
      <c r="A95" s="23">
        <v>3260</v>
      </c>
      <c r="B95" s="23">
        <v>93</v>
      </c>
      <c r="C95" s="23" t="s">
        <v>4853</v>
      </c>
      <c r="D95" s="23" t="s">
        <v>4854</v>
      </c>
      <c r="E95" s="53" t="str">
        <f>IF($H95="","",(VLOOKUP($H95,所属・種目コード!$A$3:$B$67,2)))</f>
        <v>盛岡中央</v>
      </c>
      <c r="F95" s="23">
        <v>1</v>
      </c>
      <c r="H95" s="23">
        <v>1115</v>
      </c>
      <c r="I95" s="23">
        <v>93</v>
      </c>
      <c r="L95" s="50">
        <v>2722</v>
      </c>
      <c r="M95" s="50">
        <v>93</v>
      </c>
      <c r="N95" s="50">
        <v>1098</v>
      </c>
      <c r="O95" s="50" t="s">
        <v>3858</v>
      </c>
      <c r="P95" s="50" t="s">
        <v>2236</v>
      </c>
      <c r="Q95" s="52" t="str">
        <f>IF($N95="","",(VLOOKUP($N95,所属・種目コード!$A$3:$B$67,2)))</f>
        <v>水沢第一</v>
      </c>
      <c r="R95" s="49">
        <v>2</v>
      </c>
      <c r="S95" s="49"/>
      <c r="T95" s="50"/>
      <c r="U95" s="49">
        <v>93</v>
      </c>
    </row>
    <row r="96" spans="1:21">
      <c r="A96" s="23">
        <v>3261</v>
      </c>
      <c r="B96" s="23">
        <v>94</v>
      </c>
      <c r="C96" s="23" t="s">
        <v>4855</v>
      </c>
      <c r="D96" s="23" t="s">
        <v>4856</v>
      </c>
      <c r="E96" s="53" t="str">
        <f>IF($H96="","",(VLOOKUP($H96,所属・種目コード!$A$3:$B$67,2)))</f>
        <v>盛岡中央</v>
      </c>
      <c r="F96" s="23">
        <v>1</v>
      </c>
      <c r="H96" s="23">
        <v>1115</v>
      </c>
      <c r="I96" s="23">
        <v>94</v>
      </c>
      <c r="L96" s="49">
        <v>2724</v>
      </c>
      <c r="M96" s="49">
        <v>94</v>
      </c>
      <c r="N96" s="49">
        <v>1098</v>
      </c>
      <c r="O96" s="49" t="s">
        <v>3861</v>
      </c>
      <c r="P96" s="49" t="s">
        <v>3862</v>
      </c>
      <c r="Q96" s="51" t="str">
        <f>IF($N96="","",(VLOOKUP($N96,所属・種目コード!$A$3:$B$67,2)))</f>
        <v>水沢第一</v>
      </c>
      <c r="R96" s="49">
        <v>2</v>
      </c>
      <c r="S96" s="49"/>
      <c r="T96" s="49"/>
      <c r="U96" s="49">
        <v>94</v>
      </c>
    </row>
    <row r="97" spans="1:21">
      <c r="A97" s="23">
        <v>3265</v>
      </c>
      <c r="B97" s="23">
        <v>95</v>
      </c>
      <c r="C97" s="23" t="s">
        <v>4862</v>
      </c>
      <c r="D97" s="23" t="s">
        <v>4863</v>
      </c>
      <c r="E97" s="53" t="str">
        <f>IF($H97="","",(VLOOKUP($H97,所属・種目コード!$A$3:$B$67,2)))</f>
        <v>盛岡中央</v>
      </c>
      <c r="F97" s="23">
        <v>1</v>
      </c>
      <c r="H97" s="23">
        <v>1115</v>
      </c>
      <c r="I97" s="23">
        <v>95</v>
      </c>
      <c r="L97" s="49">
        <v>2748</v>
      </c>
      <c r="M97" s="49">
        <v>95</v>
      </c>
      <c r="N97" s="49">
        <v>1098</v>
      </c>
      <c r="O97" s="49" t="s">
        <v>521</v>
      </c>
      <c r="P97" s="49" t="s">
        <v>3908</v>
      </c>
      <c r="Q97" s="51" t="str">
        <f>IF($N97="","",(VLOOKUP($N97,所属・種目コード!$A$3:$B$67,2)))</f>
        <v>水沢第一</v>
      </c>
      <c r="R97" s="49">
        <v>2</v>
      </c>
      <c r="S97" s="49"/>
      <c r="T97" s="49"/>
      <c r="U97" s="49">
        <v>95</v>
      </c>
    </row>
    <row r="98" spans="1:21">
      <c r="A98" s="23">
        <v>3247</v>
      </c>
      <c r="B98" s="23">
        <v>96</v>
      </c>
      <c r="C98" s="23" t="s">
        <v>4832</v>
      </c>
      <c r="D98" s="23" t="s">
        <v>4833</v>
      </c>
      <c r="E98" s="53" t="str">
        <f>IF($H98="","",(VLOOKUP($H98,所属・種目コード!$A$3:$B$67,2)))</f>
        <v>盛岡中央</v>
      </c>
      <c r="F98" s="23">
        <v>1</v>
      </c>
      <c r="H98" s="23">
        <v>1115</v>
      </c>
      <c r="I98" s="23">
        <v>96</v>
      </c>
      <c r="L98" s="49">
        <v>1732</v>
      </c>
      <c r="M98" s="49">
        <v>96</v>
      </c>
      <c r="N98" s="49">
        <v>1058</v>
      </c>
      <c r="O98" s="49" t="s">
        <v>2016</v>
      </c>
      <c r="P98" s="49" t="s">
        <v>2017</v>
      </c>
      <c r="Q98" s="51" t="str">
        <f>IF($N98="","",(VLOOKUP($N98,所属・種目コード!$A$3:$B$67,2)))</f>
        <v>一関第二</v>
      </c>
      <c r="R98" s="49">
        <v>2</v>
      </c>
      <c r="S98" s="49"/>
      <c r="T98" s="49"/>
      <c r="U98" s="49">
        <v>96</v>
      </c>
    </row>
    <row r="99" spans="1:21">
      <c r="A99" s="23">
        <v>3250</v>
      </c>
      <c r="B99" s="23">
        <v>97</v>
      </c>
      <c r="C99" s="23" t="s">
        <v>3712</v>
      </c>
      <c r="D99" s="23" t="s">
        <v>3713</v>
      </c>
      <c r="E99" s="53" t="str">
        <f>IF($H99="","",(VLOOKUP($H99,所属・種目コード!$A$3:$B$67,2)))</f>
        <v>盛岡中央</v>
      </c>
      <c r="F99" s="23">
        <v>1</v>
      </c>
      <c r="H99" s="23">
        <v>1115</v>
      </c>
      <c r="I99" s="23">
        <v>97</v>
      </c>
      <c r="L99" s="49">
        <v>1735</v>
      </c>
      <c r="M99" s="49">
        <v>97</v>
      </c>
      <c r="N99" s="49">
        <v>1058</v>
      </c>
      <c r="O99" s="49" t="s">
        <v>2022</v>
      </c>
      <c r="P99" s="49" t="s">
        <v>1952</v>
      </c>
      <c r="Q99" s="51" t="str">
        <f>IF($N99="","",(VLOOKUP($N99,所属・種目コード!$A$3:$B$67,2)))</f>
        <v>一関第二</v>
      </c>
      <c r="R99" s="49">
        <v>2</v>
      </c>
      <c r="S99" s="49"/>
      <c r="T99" s="49"/>
      <c r="U99" s="49">
        <v>97</v>
      </c>
    </row>
    <row r="100" spans="1:21">
      <c r="A100" s="23">
        <v>3254</v>
      </c>
      <c r="B100" s="23">
        <v>98</v>
      </c>
      <c r="C100" s="23" t="s">
        <v>4842</v>
      </c>
      <c r="D100" s="23" t="s">
        <v>4843</v>
      </c>
      <c r="E100" s="53" t="str">
        <f>IF($H100="","",(VLOOKUP($H100,所属・種目コード!$A$3:$B$67,2)))</f>
        <v>盛岡中央</v>
      </c>
      <c r="F100" s="23">
        <v>1</v>
      </c>
      <c r="H100" s="23">
        <v>1115</v>
      </c>
      <c r="I100" s="23">
        <v>98</v>
      </c>
      <c r="L100" s="49">
        <v>1736</v>
      </c>
      <c r="M100" s="49">
        <v>98</v>
      </c>
      <c r="N100" s="49">
        <v>1058</v>
      </c>
      <c r="O100" s="49" t="s">
        <v>506</v>
      </c>
      <c r="P100" s="49" t="s">
        <v>2023</v>
      </c>
      <c r="Q100" s="51" t="str">
        <f>IF($N100="","",(VLOOKUP($N100,所属・種目コード!$A$3:$B$67,2)))</f>
        <v>一関第二</v>
      </c>
      <c r="R100" s="49">
        <v>2</v>
      </c>
      <c r="S100" s="49"/>
      <c r="T100" s="49"/>
      <c r="U100" s="49">
        <v>98</v>
      </c>
    </row>
    <row r="101" spans="1:21">
      <c r="A101" s="23">
        <v>3258</v>
      </c>
      <c r="B101" s="23">
        <v>99</v>
      </c>
      <c r="C101" s="23" t="s">
        <v>4849</v>
      </c>
      <c r="D101" s="23" t="s">
        <v>4850</v>
      </c>
      <c r="E101" s="53" t="str">
        <f>IF($H101="","",(VLOOKUP($H101,所属・種目コード!$A$3:$B$67,2)))</f>
        <v>盛岡中央</v>
      </c>
      <c r="F101" s="23">
        <v>1</v>
      </c>
      <c r="H101" s="23">
        <v>1115</v>
      </c>
      <c r="I101" s="23">
        <v>99</v>
      </c>
      <c r="L101" s="49">
        <v>1744</v>
      </c>
      <c r="M101" s="49">
        <v>99</v>
      </c>
      <c r="N101" s="49">
        <v>1058</v>
      </c>
      <c r="O101" s="49" t="s">
        <v>2036</v>
      </c>
      <c r="P101" s="49" t="s">
        <v>2037</v>
      </c>
      <c r="Q101" s="51" t="str">
        <f>IF($N101="","",(VLOOKUP($N101,所属・種目コード!$A$3:$B$67,2)))</f>
        <v>一関第二</v>
      </c>
      <c r="R101" s="49">
        <v>2</v>
      </c>
      <c r="S101" s="49"/>
      <c r="T101" s="49"/>
      <c r="U101" s="49">
        <v>99</v>
      </c>
    </row>
    <row r="102" spans="1:21">
      <c r="A102" s="23">
        <v>3263</v>
      </c>
      <c r="B102" s="23">
        <v>100</v>
      </c>
      <c r="C102" s="23" t="s">
        <v>4859</v>
      </c>
      <c r="D102" s="23" t="s">
        <v>4860</v>
      </c>
      <c r="E102" s="53" t="str">
        <f>IF($H102="","",(VLOOKUP($H102,所属・種目コード!$A$3:$B$67,2)))</f>
        <v>盛岡中央</v>
      </c>
      <c r="F102" s="23">
        <v>1</v>
      </c>
      <c r="H102" s="23">
        <v>1115</v>
      </c>
      <c r="I102" s="23">
        <v>100</v>
      </c>
      <c r="L102" s="49">
        <v>1750</v>
      </c>
      <c r="M102" s="49">
        <v>100</v>
      </c>
      <c r="N102" s="49">
        <v>1058</v>
      </c>
      <c r="O102" s="49" t="s">
        <v>507</v>
      </c>
      <c r="P102" s="49" t="s">
        <v>2047</v>
      </c>
      <c r="Q102" s="51" t="str">
        <f>IF($N102="","",(VLOOKUP($N102,所属・種目コード!$A$3:$B$67,2)))</f>
        <v>一関第二</v>
      </c>
      <c r="R102" s="49">
        <v>2</v>
      </c>
      <c r="S102" s="49"/>
      <c r="T102" s="49"/>
      <c r="U102" s="49">
        <v>100</v>
      </c>
    </row>
    <row r="103" spans="1:21">
      <c r="A103" s="23">
        <v>2431</v>
      </c>
      <c r="B103" s="23">
        <v>101</v>
      </c>
      <c r="C103" s="23" t="s">
        <v>3320</v>
      </c>
      <c r="D103" s="23" t="s">
        <v>3321</v>
      </c>
      <c r="E103" s="53" t="str">
        <f>IF($H103="","",(VLOOKUP($H103,所属・種目コード!$A$3:$B$67,2)))</f>
        <v>花巻北</v>
      </c>
      <c r="F103" s="23">
        <v>1</v>
      </c>
      <c r="H103" s="23">
        <v>1090</v>
      </c>
      <c r="I103" s="23">
        <v>101</v>
      </c>
      <c r="L103" s="49">
        <v>1752</v>
      </c>
      <c r="M103" s="49">
        <v>101</v>
      </c>
      <c r="N103" s="49">
        <v>1058</v>
      </c>
      <c r="O103" s="49" t="s">
        <v>2050</v>
      </c>
      <c r="P103" s="49" t="s">
        <v>2051</v>
      </c>
      <c r="Q103" s="51" t="str">
        <f>IF($N103="","",(VLOOKUP($N103,所属・種目コード!$A$3:$B$67,2)))</f>
        <v>一関第二</v>
      </c>
      <c r="R103" s="49">
        <v>2</v>
      </c>
      <c r="S103" s="49"/>
      <c r="T103" s="49"/>
      <c r="U103" s="49">
        <v>101</v>
      </c>
    </row>
    <row r="104" spans="1:21">
      <c r="A104" s="23">
        <v>2441</v>
      </c>
      <c r="B104" s="23">
        <v>102</v>
      </c>
      <c r="C104" s="23" t="s">
        <v>3340</v>
      </c>
      <c r="D104" s="23" t="s">
        <v>3341</v>
      </c>
      <c r="E104" s="53" t="str">
        <f>IF($H104="","",(VLOOKUP($H104,所属・種目コード!$A$3:$B$67,2)))</f>
        <v>花巻北</v>
      </c>
      <c r="F104" s="23">
        <v>1</v>
      </c>
      <c r="H104" s="23">
        <v>1090</v>
      </c>
      <c r="I104" s="23">
        <v>102</v>
      </c>
      <c r="L104" s="49">
        <v>1765</v>
      </c>
      <c r="M104" s="49">
        <v>102</v>
      </c>
      <c r="N104" s="49">
        <v>1058</v>
      </c>
      <c r="O104" s="49" t="s">
        <v>2073</v>
      </c>
      <c r="P104" s="49" t="s">
        <v>2074</v>
      </c>
      <c r="Q104" s="51" t="str">
        <f>IF($N104="","",(VLOOKUP($N104,所属・種目コード!$A$3:$B$67,2)))</f>
        <v>一関第二</v>
      </c>
      <c r="R104" s="49">
        <v>2</v>
      </c>
      <c r="S104" s="49"/>
      <c r="T104" s="49"/>
      <c r="U104" s="49">
        <v>102</v>
      </c>
    </row>
    <row r="105" spans="1:21">
      <c r="A105" s="23">
        <v>2447</v>
      </c>
      <c r="B105" s="23">
        <v>103</v>
      </c>
      <c r="C105" s="23" t="s">
        <v>3351</v>
      </c>
      <c r="D105" s="23" t="s">
        <v>3352</v>
      </c>
      <c r="E105" s="53" t="str">
        <f>IF($H105="","",(VLOOKUP($H105,所属・種目コード!$A$3:$B$67,2)))</f>
        <v>花巻北</v>
      </c>
      <c r="F105" s="23">
        <v>1</v>
      </c>
      <c r="H105" s="23">
        <v>1090</v>
      </c>
      <c r="I105" s="23">
        <v>103</v>
      </c>
      <c r="L105" s="49">
        <v>1767</v>
      </c>
      <c r="M105" s="49">
        <v>103</v>
      </c>
      <c r="N105" s="49">
        <v>1058</v>
      </c>
      <c r="O105" s="49" t="s">
        <v>2077</v>
      </c>
      <c r="P105" s="49" t="s">
        <v>2078</v>
      </c>
      <c r="Q105" s="51" t="str">
        <f>IF($N105="","",(VLOOKUP($N105,所属・種目コード!$A$3:$B$67,2)))</f>
        <v>一関第二</v>
      </c>
      <c r="R105" s="49">
        <v>2</v>
      </c>
      <c r="S105" s="49"/>
      <c r="T105" s="49"/>
      <c r="U105" s="49">
        <v>103</v>
      </c>
    </row>
    <row r="106" spans="1:21">
      <c r="A106" s="24">
        <v>2452</v>
      </c>
      <c r="B106" s="24">
        <v>104</v>
      </c>
      <c r="C106" s="24" t="s">
        <v>3360</v>
      </c>
      <c r="D106" s="24" t="s">
        <v>3361</v>
      </c>
      <c r="E106" s="53" t="str">
        <f>IF($H106="","",(VLOOKUP($H106,所属・種目コード!$A$3:$B$67,2)))</f>
        <v>花巻北</v>
      </c>
      <c r="F106" s="24">
        <v>1</v>
      </c>
      <c r="G106" s="24"/>
      <c r="H106" s="24">
        <v>1090</v>
      </c>
      <c r="I106" s="23">
        <v>104</v>
      </c>
      <c r="L106" s="49">
        <v>1740</v>
      </c>
      <c r="M106" s="49">
        <v>104</v>
      </c>
      <c r="N106" s="49">
        <v>1058</v>
      </c>
      <c r="O106" s="49" t="s">
        <v>508</v>
      </c>
      <c r="P106" s="49" t="s">
        <v>2029</v>
      </c>
      <c r="Q106" s="51" t="str">
        <f>IF($N106="","",(VLOOKUP($N106,所属・種目コード!$A$3:$B$67,2)))</f>
        <v>一関第二</v>
      </c>
      <c r="R106" s="49">
        <v>2</v>
      </c>
      <c r="S106" s="49"/>
      <c r="T106" s="49"/>
      <c r="U106" s="49">
        <v>104</v>
      </c>
    </row>
    <row r="107" spans="1:21">
      <c r="A107" s="23">
        <v>2434</v>
      </c>
      <c r="B107" s="23">
        <v>105</v>
      </c>
      <c r="C107" s="23" t="s">
        <v>3326</v>
      </c>
      <c r="D107" s="23" t="s">
        <v>3327</v>
      </c>
      <c r="E107" s="53" t="str">
        <f>IF($H107="","",(VLOOKUP($H107,所属・種目コード!$A$3:$B$67,2)))</f>
        <v>花巻北</v>
      </c>
      <c r="F107" s="23">
        <v>1</v>
      </c>
      <c r="H107" s="23">
        <v>1090</v>
      </c>
      <c r="I107" s="23">
        <v>105</v>
      </c>
      <c r="L107" s="49">
        <v>1766</v>
      </c>
      <c r="M107" s="49">
        <v>105</v>
      </c>
      <c r="N107" s="49">
        <v>1058</v>
      </c>
      <c r="O107" s="49" t="s">
        <v>2075</v>
      </c>
      <c r="P107" s="49" t="s">
        <v>2076</v>
      </c>
      <c r="Q107" s="51" t="str">
        <f>IF($N107="","",(VLOOKUP($N107,所属・種目コード!$A$3:$B$67,2)))</f>
        <v>一関第二</v>
      </c>
      <c r="R107" s="49">
        <v>2</v>
      </c>
      <c r="S107" s="49"/>
      <c r="T107" s="49"/>
      <c r="U107" s="49">
        <v>105</v>
      </c>
    </row>
    <row r="108" spans="1:21">
      <c r="A108" s="23">
        <v>2436</v>
      </c>
      <c r="B108" s="23">
        <v>106</v>
      </c>
      <c r="C108" s="23" t="s">
        <v>3330</v>
      </c>
      <c r="D108" s="23" t="s">
        <v>3331</v>
      </c>
      <c r="E108" s="53" t="str">
        <f>IF($H108="","",(VLOOKUP($H108,所属・種目コード!$A$3:$B$67,2)))</f>
        <v>花巻北</v>
      </c>
      <c r="F108" s="23">
        <v>1</v>
      </c>
      <c r="H108" s="23">
        <v>1090</v>
      </c>
      <c r="I108" s="23">
        <v>106</v>
      </c>
      <c r="L108" s="49">
        <v>2642</v>
      </c>
      <c r="M108" s="49">
        <v>106</v>
      </c>
      <c r="N108" s="49">
        <v>1096</v>
      </c>
      <c r="O108" s="49" t="s">
        <v>3710</v>
      </c>
      <c r="P108" s="49" t="s">
        <v>3711</v>
      </c>
      <c r="Q108" s="51" t="str">
        <f>IF($N108="","",(VLOOKUP($N108,所属・種目コード!$A$3:$B$67,2)))</f>
        <v>水沢工</v>
      </c>
      <c r="R108" s="49">
        <v>2</v>
      </c>
      <c r="S108" s="49"/>
      <c r="T108" s="49"/>
      <c r="U108" s="49">
        <v>106</v>
      </c>
    </row>
    <row r="109" spans="1:21">
      <c r="A109" s="23">
        <v>2437</v>
      </c>
      <c r="B109" s="23">
        <v>107</v>
      </c>
      <c r="C109" s="23" t="s">
        <v>3332</v>
      </c>
      <c r="D109" s="23" t="s">
        <v>3333</v>
      </c>
      <c r="E109" s="53" t="str">
        <f>IF($H109="","",(VLOOKUP($H109,所属・種目コード!$A$3:$B$67,2)))</f>
        <v>花巻北</v>
      </c>
      <c r="F109" s="23">
        <v>1</v>
      </c>
      <c r="H109" s="23">
        <v>1090</v>
      </c>
      <c r="I109" s="23">
        <v>107</v>
      </c>
      <c r="L109" s="49">
        <v>2644</v>
      </c>
      <c r="M109" s="49">
        <v>107</v>
      </c>
      <c r="N109" s="49">
        <v>1096</v>
      </c>
      <c r="O109" s="49" t="s">
        <v>3714</v>
      </c>
      <c r="P109" s="49" t="s">
        <v>3715</v>
      </c>
      <c r="Q109" s="51" t="str">
        <f>IF($N109="","",(VLOOKUP($N109,所属・種目コード!$A$3:$B$67,2)))</f>
        <v>水沢工</v>
      </c>
      <c r="R109" s="49">
        <v>2</v>
      </c>
      <c r="S109" s="49"/>
      <c r="T109" s="49"/>
      <c r="U109" s="49">
        <v>107</v>
      </c>
    </row>
    <row r="110" spans="1:21">
      <c r="A110" s="23">
        <v>2439</v>
      </c>
      <c r="B110" s="23">
        <v>108</v>
      </c>
      <c r="C110" s="23" t="s">
        <v>3336</v>
      </c>
      <c r="D110" s="23" t="s">
        <v>3337</v>
      </c>
      <c r="E110" s="53" t="str">
        <f>IF($H110="","",(VLOOKUP($H110,所属・種目コード!$A$3:$B$67,2)))</f>
        <v>花巻北</v>
      </c>
      <c r="F110" s="23">
        <v>1</v>
      </c>
      <c r="H110" s="23">
        <v>1090</v>
      </c>
      <c r="I110" s="23">
        <v>108</v>
      </c>
      <c r="L110" s="49">
        <v>2654</v>
      </c>
      <c r="M110" s="49">
        <v>108</v>
      </c>
      <c r="N110" s="49">
        <v>1096</v>
      </c>
      <c r="O110" s="49" t="s">
        <v>3733</v>
      </c>
      <c r="P110" s="49" t="s">
        <v>3734</v>
      </c>
      <c r="Q110" s="51" t="str">
        <f>IF($N110="","",(VLOOKUP($N110,所属・種目コード!$A$3:$B$67,2)))</f>
        <v>水沢工</v>
      </c>
      <c r="R110" s="49">
        <v>2</v>
      </c>
      <c r="S110" s="49"/>
      <c r="T110" s="49"/>
      <c r="U110" s="49">
        <v>108</v>
      </c>
    </row>
    <row r="111" spans="1:21">
      <c r="A111" s="23">
        <v>2442</v>
      </c>
      <c r="B111" s="23">
        <v>109</v>
      </c>
      <c r="C111" s="23" t="s">
        <v>3342</v>
      </c>
      <c r="D111" s="23" t="s">
        <v>3343</v>
      </c>
      <c r="E111" s="53" t="str">
        <f>IF($H111="","",(VLOOKUP($H111,所属・種目コード!$A$3:$B$67,2)))</f>
        <v>花巻北</v>
      </c>
      <c r="F111" s="23">
        <v>1</v>
      </c>
      <c r="H111" s="23">
        <v>1090</v>
      </c>
      <c r="I111" s="23">
        <v>109</v>
      </c>
      <c r="L111" s="49">
        <v>2661</v>
      </c>
      <c r="M111" s="49">
        <v>109</v>
      </c>
      <c r="N111" s="49">
        <v>1096</v>
      </c>
      <c r="O111" s="49" t="s">
        <v>3747</v>
      </c>
      <c r="P111" s="49" t="s">
        <v>3034</v>
      </c>
      <c r="Q111" s="51" t="str">
        <f>IF($N111="","",(VLOOKUP($N111,所属・種目コード!$A$3:$B$67,2)))</f>
        <v>水沢工</v>
      </c>
      <c r="R111" s="49">
        <v>2</v>
      </c>
      <c r="S111" s="49"/>
      <c r="T111" s="49"/>
      <c r="U111" s="49">
        <v>109</v>
      </c>
    </row>
    <row r="112" spans="1:21">
      <c r="A112" s="23">
        <v>2443</v>
      </c>
      <c r="B112" s="23">
        <v>110</v>
      </c>
      <c r="C112" s="23" t="s">
        <v>3344</v>
      </c>
      <c r="D112" s="23" t="s">
        <v>3345</v>
      </c>
      <c r="E112" s="53" t="str">
        <f>IF($H112="","",(VLOOKUP($H112,所属・種目コード!$A$3:$B$67,2)))</f>
        <v>花巻北</v>
      </c>
      <c r="F112" s="23">
        <v>1</v>
      </c>
      <c r="H112" s="23">
        <v>1090</v>
      </c>
      <c r="I112" s="23">
        <v>110</v>
      </c>
      <c r="L112" s="49">
        <v>2321</v>
      </c>
      <c r="M112" s="49">
        <v>110</v>
      </c>
      <c r="N112" s="49">
        <v>1084</v>
      </c>
      <c r="O112" s="49" t="s">
        <v>3110</v>
      </c>
      <c r="P112" s="49" t="s">
        <v>3111</v>
      </c>
      <c r="Q112" s="51" t="str">
        <f>IF($N112="","",(VLOOKUP($N112,所属・種目コード!$A$3:$B$67,2)))</f>
        <v>高田</v>
      </c>
      <c r="R112" s="49">
        <v>2</v>
      </c>
      <c r="S112" s="49"/>
      <c r="T112" s="49"/>
      <c r="U112" s="49">
        <v>110</v>
      </c>
    </row>
    <row r="113" spans="1:21">
      <c r="A113" s="23">
        <v>2454</v>
      </c>
      <c r="B113" s="23">
        <v>111</v>
      </c>
      <c r="C113" s="23" t="s">
        <v>3364</v>
      </c>
      <c r="D113" s="23" t="s">
        <v>3365</v>
      </c>
      <c r="E113" s="53" t="str">
        <f>IF($H113="","",(VLOOKUP($H113,所属・種目コード!$A$3:$B$67,2)))</f>
        <v>花巻北</v>
      </c>
      <c r="F113" s="23">
        <v>1</v>
      </c>
      <c r="H113" s="23">
        <v>1090</v>
      </c>
      <c r="I113" s="23">
        <v>111</v>
      </c>
      <c r="L113" s="49">
        <v>2325</v>
      </c>
      <c r="M113" s="49">
        <v>111</v>
      </c>
      <c r="N113" s="49">
        <v>1084</v>
      </c>
      <c r="O113" s="49" t="s">
        <v>3117</v>
      </c>
      <c r="P113" s="49" t="s">
        <v>3118</v>
      </c>
      <c r="Q113" s="51" t="str">
        <f>IF($N113="","",(VLOOKUP($N113,所属・種目コード!$A$3:$B$67,2)))</f>
        <v>高田</v>
      </c>
      <c r="R113" s="49">
        <v>2</v>
      </c>
      <c r="S113" s="49"/>
      <c r="T113" s="49"/>
      <c r="U113" s="49">
        <v>111</v>
      </c>
    </row>
    <row r="114" spans="1:21">
      <c r="A114" s="23">
        <v>2456</v>
      </c>
      <c r="B114" s="23">
        <v>112</v>
      </c>
      <c r="C114" s="23" t="s">
        <v>3368</v>
      </c>
      <c r="D114" s="23" t="s">
        <v>3369</v>
      </c>
      <c r="E114" s="53" t="str">
        <f>IF($H114="","",(VLOOKUP($H114,所属・種目コード!$A$3:$B$67,2)))</f>
        <v>花巻北</v>
      </c>
      <c r="F114" s="23">
        <v>1</v>
      </c>
      <c r="H114" s="23">
        <v>1090</v>
      </c>
      <c r="I114" s="23">
        <v>112</v>
      </c>
      <c r="L114" s="49">
        <v>2331</v>
      </c>
      <c r="M114" s="49">
        <v>112</v>
      </c>
      <c r="N114" s="49">
        <v>1084</v>
      </c>
      <c r="O114" s="49" t="s">
        <v>3128</v>
      </c>
      <c r="P114" s="49" t="s">
        <v>3129</v>
      </c>
      <c r="Q114" s="51" t="str">
        <f>IF($N114="","",(VLOOKUP($N114,所属・種目コード!$A$3:$B$67,2)))</f>
        <v>高田</v>
      </c>
      <c r="R114" s="49">
        <v>2</v>
      </c>
      <c r="S114" s="49"/>
      <c r="T114" s="49"/>
      <c r="U114" s="49">
        <v>112</v>
      </c>
    </row>
    <row r="115" spans="1:21">
      <c r="A115" s="23">
        <v>2458</v>
      </c>
      <c r="B115" s="23">
        <v>113</v>
      </c>
      <c r="C115" s="23" t="s">
        <v>3372</v>
      </c>
      <c r="D115" s="23" t="s">
        <v>3373</v>
      </c>
      <c r="E115" s="53" t="str">
        <f>IF($H115="","",(VLOOKUP($H115,所属・種目コード!$A$3:$B$67,2)))</f>
        <v>花巻北</v>
      </c>
      <c r="F115" s="23">
        <v>1</v>
      </c>
      <c r="H115" s="23">
        <v>1090</v>
      </c>
      <c r="I115" s="23">
        <v>113</v>
      </c>
      <c r="L115" s="49">
        <v>2332</v>
      </c>
      <c r="M115" s="49">
        <v>113</v>
      </c>
      <c r="N115" s="49">
        <v>1084</v>
      </c>
      <c r="O115" s="49" t="s">
        <v>3130</v>
      </c>
      <c r="P115" s="49" t="s">
        <v>3131</v>
      </c>
      <c r="Q115" s="51" t="str">
        <f>IF($N115="","",(VLOOKUP($N115,所属・種目コード!$A$3:$B$67,2)))</f>
        <v>高田</v>
      </c>
      <c r="R115" s="49">
        <v>2</v>
      </c>
      <c r="S115" s="49"/>
      <c r="T115" s="49"/>
      <c r="U115" s="49">
        <v>113</v>
      </c>
    </row>
    <row r="116" spans="1:21">
      <c r="A116" s="23">
        <v>2460</v>
      </c>
      <c r="B116" s="23">
        <v>114</v>
      </c>
      <c r="C116" s="23" t="s">
        <v>3375</v>
      </c>
      <c r="D116" s="23" t="s">
        <v>3376</v>
      </c>
      <c r="E116" s="53" t="str">
        <f>IF($H116="","",(VLOOKUP($H116,所属・種目コード!$A$3:$B$67,2)))</f>
        <v>花巻北</v>
      </c>
      <c r="F116" s="23">
        <v>1</v>
      </c>
      <c r="H116" s="23">
        <v>1090</v>
      </c>
      <c r="I116" s="23">
        <v>114</v>
      </c>
      <c r="L116" s="49">
        <v>2343</v>
      </c>
      <c r="M116" s="49">
        <v>114</v>
      </c>
      <c r="N116" s="49">
        <v>1084</v>
      </c>
      <c r="O116" s="49" t="s">
        <v>3149</v>
      </c>
      <c r="P116" s="49" t="s">
        <v>3150</v>
      </c>
      <c r="Q116" s="51" t="str">
        <f>IF($N116="","",(VLOOKUP($N116,所属・種目コード!$A$3:$B$67,2)))</f>
        <v>高田</v>
      </c>
      <c r="R116" s="49">
        <v>2</v>
      </c>
      <c r="S116" s="49"/>
      <c r="T116" s="49"/>
      <c r="U116" s="49">
        <v>114</v>
      </c>
    </row>
    <row r="117" spans="1:21">
      <c r="A117" s="23">
        <v>2689</v>
      </c>
      <c r="B117" s="23">
        <v>115</v>
      </c>
      <c r="C117" s="23" t="s">
        <v>3796</v>
      </c>
      <c r="D117" s="23" t="s">
        <v>3797</v>
      </c>
      <c r="E117" s="53" t="str">
        <f>IF($H117="","",(VLOOKUP($H117,所属・種目コード!$A$3:$B$67,2)))</f>
        <v>水沢第一</v>
      </c>
      <c r="F117" s="23">
        <v>1</v>
      </c>
      <c r="H117" s="23">
        <v>1098</v>
      </c>
      <c r="I117" s="23">
        <v>115</v>
      </c>
      <c r="L117" s="49">
        <v>2316</v>
      </c>
      <c r="M117" s="49">
        <v>115</v>
      </c>
      <c r="N117" s="49">
        <v>1084</v>
      </c>
      <c r="O117" s="49" t="s">
        <v>3101</v>
      </c>
      <c r="P117" s="49" t="s">
        <v>3102</v>
      </c>
      <c r="Q117" s="51" t="str">
        <f>IF($N117="","",(VLOOKUP($N117,所属・種目コード!$A$3:$B$67,2)))</f>
        <v>高田</v>
      </c>
      <c r="R117" s="49">
        <v>2</v>
      </c>
      <c r="S117" s="49"/>
      <c r="T117" s="49"/>
      <c r="U117" s="49">
        <v>115</v>
      </c>
    </row>
    <row r="118" spans="1:21">
      <c r="A118" s="23">
        <v>2700</v>
      </c>
      <c r="B118" s="23">
        <v>116</v>
      </c>
      <c r="C118" s="23" t="s">
        <v>3816</v>
      </c>
      <c r="D118" s="23" t="s">
        <v>3817</v>
      </c>
      <c r="E118" s="53" t="str">
        <f>IF($H118="","",(VLOOKUP($H118,所属・種目コード!$A$3:$B$67,2)))</f>
        <v>水沢第一</v>
      </c>
      <c r="F118" s="23">
        <v>1</v>
      </c>
      <c r="H118" s="23">
        <v>1098</v>
      </c>
      <c r="I118" s="23">
        <v>116</v>
      </c>
      <c r="L118" s="49">
        <v>2317</v>
      </c>
      <c r="M118" s="49">
        <v>116</v>
      </c>
      <c r="N118" s="49">
        <v>1084</v>
      </c>
      <c r="O118" s="49" t="s">
        <v>3103</v>
      </c>
      <c r="P118" s="49" t="s">
        <v>3104</v>
      </c>
      <c r="Q118" s="51" t="str">
        <f>IF($N118="","",(VLOOKUP($N118,所属・種目コード!$A$3:$B$67,2)))</f>
        <v>高田</v>
      </c>
      <c r="R118" s="49">
        <v>2</v>
      </c>
      <c r="S118" s="49"/>
      <c r="T118" s="49"/>
      <c r="U118" s="49">
        <v>116</v>
      </c>
    </row>
    <row r="119" spans="1:21">
      <c r="A119" s="23">
        <v>2712</v>
      </c>
      <c r="B119" s="23">
        <v>117</v>
      </c>
      <c r="C119" s="23" t="s">
        <v>3839</v>
      </c>
      <c r="D119" s="23" t="s">
        <v>3840</v>
      </c>
      <c r="E119" s="53" t="str">
        <f>IF($H119="","",(VLOOKUP($H119,所属・種目コード!$A$3:$B$67,2)))</f>
        <v>水沢第一</v>
      </c>
      <c r="F119" s="23">
        <v>1</v>
      </c>
      <c r="H119" s="23">
        <v>1098</v>
      </c>
      <c r="I119" s="23">
        <v>117</v>
      </c>
      <c r="L119" s="49">
        <v>2327</v>
      </c>
      <c r="M119" s="49">
        <v>117</v>
      </c>
      <c r="N119" s="49">
        <v>1084</v>
      </c>
      <c r="O119" s="49" t="s">
        <v>3121</v>
      </c>
      <c r="P119" s="49" t="s">
        <v>3122</v>
      </c>
      <c r="Q119" s="51" t="str">
        <f>IF($N119="","",(VLOOKUP($N119,所属・種目コード!$A$3:$B$67,2)))</f>
        <v>高田</v>
      </c>
      <c r="R119" s="49">
        <v>2</v>
      </c>
      <c r="S119" s="49"/>
      <c r="T119" s="49"/>
      <c r="U119" s="49">
        <v>117</v>
      </c>
    </row>
    <row r="120" spans="1:21">
      <c r="A120" s="23">
        <v>2715</v>
      </c>
      <c r="B120" s="23">
        <v>118</v>
      </c>
      <c r="C120" s="23" t="s">
        <v>3845</v>
      </c>
      <c r="D120" s="23" t="s">
        <v>3536</v>
      </c>
      <c r="E120" s="53" t="str">
        <f>IF($H120="","",(VLOOKUP($H120,所属・種目コード!$A$3:$B$67,2)))</f>
        <v>水沢第一</v>
      </c>
      <c r="F120" s="23">
        <v>1</v>
      </c>
      <c r="H120" s="23">
        <v>1098</v>
      </c>
      <c r="I120" s="23">
        <v>118</v>
      </c>
      <c r="L120" s="49">
        <v>2329</v>
      </c>
      <c r="M120" s="49">
        <v>118</v>
      </c>
      <c r="N120" s="49">
        <v>1084</v>
      </c>
      <c r="O120" s="49" t="s">
        <v>450</v>
      </c>
      <c r="P120" s="49" t="s">
        <v>3125</v>
      </c>
      <c r="Q120" s="51" t="str">
        <f>IF($N120="","",(VLOOKUP($N120,所属・種目コード!$A$3:$B$67,2)))</f>
        <v>高田</v>
      </c>
      <c r="R120" s="49">
        <v>2</v>
      </c>
      <c r="S120" s="49"/>
      <c r="T120" s="49"/>
      <c r="U120" s="49">
        <v>118</v>
      </c>
    </row>
    <row r="121" spans="1:21">
      <c r="A121" s="23">
        <v>2727</v>
      </c>
      <c r="B121" s="23">
        <v>119</v>
      </c>
      <c r="C121" s="23" t="s">
        <v>3866</v>
      </c>
      <c r="D121" s="23" t="s">
        <v>3867</v>
      </c>
      <c r="E121" s="53" t="str">
        <f>IF($H121="","",(VLOOKUP($H121,所属・種目コード!$A$3:$B$67,2)))</f>
        <v>水沢第一</v>
      </c>
      <c r="F121" s="23">
        <v>1</v>
      </c>
      <c r="H121" s="23">
        <v>1098</v>
      </c>
      <c r="I121" s="23">
        <v>119</v>
      </c>
      <c r="L121" s="49">
        <v>2333</v>
      </c>
      <c r="M121" s="49">
        <v>119</v>
      </c>
      <c r="N121" s="49">
        <v>1084</v>
      </c>
      <c r="O121" s="49" t="s">
        <v>3132</v>
      </c>
      <c r="P121" s="49" t="s">
        <v>3133</v>
      </c>
      <c r="Q121" s="51" t="str">
        <f>IF($N121="","",(VLOOKUP($N121,所属・種目コード!$A$3:$B$67,2)))</f>
        <v>高田</v>
      </c>
      <c r="R121" s="49">
        <v>2</v>
      </c>
      <c r="S121" s="49"/>
      <c r="T121" s="49"/>
      <c r="U121" s="49">
        <v>119</v>
      </c>
    </row>
    <row r="122" spans="1:21">
      <c r="A122" s="23">
        <v>2730</v>
      </c>
      <c r="B122" s="23">
        <v>120</v>
      </c>
      <c r="C122" s="23" t="s">
        <v>3872</v>
      </c>
      <c r="D122" s="23" t="s">
        <v>3873</v>
      </c>
      <c r="E122" s="53" t="str">
        <f>IF($H122="","",(VLOOKUP($H122,所属・種目コード!$A$3:$B$67,2)))</f>
        <v>水沢第一</v>
      </c>
      <c r="F122" s="23">
        <v>1</v>
      </c>
      <c r="H122" s="23">
        <v>1098</v>
      </c>
      <c r="I122" s="23">
        <v>120</v>
      </c>
      <c r="L122" s="49">
        <v>2337</v>
      </c>
      <c r="M122" s="49">
        <v>120</v>
      </c>
      <c r="N122" s="49">
        <v>1084</v>
      </c>
      <c r="O122" s="49" t="s">
        <v>3139</v>
      </c>
      <c r="P122" s="49" t="s">
        <v>3140</v>
      </c>
      <c r="Q122" s="51" t="str">
        <f>IF($N122="","",(VLOOKUP($N122,所属・種目コード!$A$3:$B$67,2)))</f>
        <v>高田</v>
      </c>
      <c r="R122" s="49">
        <v>2</v>
      </c>
      <c r="S122" s="49"/>
      <c r="T122" s="49"/>
      <c r="U122" s="49">
        <v>120</v>
      </c>
    </row>
    <row r="123" spans="1:21">
      <c r="A123" s="23">
        <v>2731</v>
      </c>
      <c r="B123" s="23">
        <v>121</v>
      </c>
      <c r="C123" s="23" t="s">
        <v>3874</v>
      </c>
      <c r="D123" s="23" t="s">
        <v>3875</v>
      </c>
      <c r="E123" s="53" t="str">
        <f>IF($H123="","",(VLOOKUP($H123,所属・種目コード!$A$3:$B$67,2)))</f>
        <v>水沢第一</v>
      </c>
      <c r="F123" s="23">
        <v>1</v>
      </c>
      <c r="H123" s="23">
        <v>1098</v>
      </c>
      <c r="I123" s="23">
        <v>121</v>
      </c>
      <c r="L123" s="49">
        <v>2339</v>
      </c>
      <c r="M123" s="49">
        <v>121</v>
      </c>
      <c r="N123" s="49">
        <v>1084</v>
      </c>
      <c r="O123" s="49" t="s">
        <v>445</v>
      </c>
      <c r="P123" s="49" t="s">
        <v>3142</v>
      </c>
      <c r="Q123" s="51" t="str">
        <f>IF($N123="","",(VLOOKUP($N123,所属・種目コード!$A$3:$B$67,2)))</f>
        <v>高田</v>
      </c>
      <c r="R123" s="49">
        <v>2</v>
      </c>
      <c r="S123" s="49"/>
      <c r="T123" s="49"/>
      <c r="U123" s="49">
        <v>121</v>
      </c>
    </row>
    <row r="124" spans="1:21">
      <c r="A124" s="23">
        <v>2735</v>
      </c>
      <c r="B124" s="23">
        <v>122</v>
      </c>
      <c r="C124" s="23" t="s">
        <v>3882</v>
      </c>
      <c r="D124" s="23" t="s">
        <v>3883</v>
      </c>
      <c r="E124" s="53" t="str">
        <f>IF($H124="","",(VLOOKUP($H124,所属・種目コード!$A$3:$B$67,2)))</f>
        <v>水沢第一</v>
      </c>
      <c r="F124" s="23">
        <v>1</v>
      </c>
      <c r="H124" s="23">
        <v>1098</v>
      </c>
      <c r="I124" s="23">
        <v>122</v>
      </c>
      <c r="L124" s="49">
        <v>2347</v>
      </c>
      <c r="M124" s="49">
        <v>122</v>
      </c>
      <c r="N124" s="49">
        <v>1084</v>
      </c>
      <c r="O124" s="49" t="s">
        <v>3156</v>
      </c>
      <c r="P124" s="49" t="s">
        <v>3157</v>
      </c>
      <c r="Q124" s="51" t="str">
        <f>IF($N124="","",(VLOOKUP($N124,所属・種目コード!$A$3:$B$67,2)))</f>
        <v>高田</v>
      </c>
      <c r="R124" s="49">
        <v>2</v>
      </c>
      <c r="S124" s="49"/>
      <c r="T124" s="49"/>
      <c r="U124" s="49">
        <v>122</v>
      </c>
    </row>
    <row r="125" spans="1:21">
      <c r="A125" s="23">
        <v>2741</v>
      </c>
      <c r="B125" s="23">
        <v>123</v>
      </c>
      <c r="C125" s="23" t="s">
        <v>3894</v>
      </c>
      <c r="D125" s="23" t="s">
        <v>3895</v>
      </c>
      <c r="E125" s="53" t="str">
        <f>IF($H125="","",(VLOOKUP($H125,所属・種目コード!$A$3:$B$67,2)))</f>
        <v>水沢第一</v>
      </c>
      <c r="F125" s="23">
        <v>1</v>
      </c>
      <c r="H125" s="23">
        <v>1098</v>
      </c>
      <c r="I125" s="23">
        <v>123</v>
      </c>
      <c r="L125" s="49">
        <v>2664</v>
      </c>
      <c r="M125" s="49">
        <v>123</v>
      </c>
      <c r="N125" s="49">
        <v>1097</v>
      </c>
      <c r="O125" s="49" t="s">
        <v>3752</v>
      </c>
      <c r="P125" s="49" t="s">
        <v>3753</v>
      </c>
      <c r="Q125" s="51" t="str">
        <f>IF($N125="","",(VLOOKUP($N125,所属・種目コード!$A$3:$B$67,2)))</f>
        <v>水沢商</v>
      </c>
      <c r="R125" s="49">
        <v>2</v>
      </c>
      <c r="S125" s="49"/>
      <c r="T125" s="49"/>
      <c r="U125" s="49">
        <v>123</v>
      </c>
    </row>
    <row r="126" spans="1:21">
      <c r="A126" s="23">
        <v>2687</v>
      </c>
      <c r="B126" s="23">
        <v>124</v>
      </c>
      <c r="C126" s="23" t="s">
        <v>3792</v>
      </c>
      <c r="D126" s="23" t="s">
        <v>3793</v>
      </c>
      <c r="E126" s="53" t="str">
        <f>IF($H126="","",(VLOOKUP($H126,所属・種目コード!$A$3:$B$67,2)))</f>
        <v>水沢第一</v>
      </c>
      <c r="F126" s="23">
        <v>1</v>
      </c>
      <c r="H126" s="23">
        <v>1098</v>
      </c>
      <c r="I126" s="23">
        <v>124</v>
      </c>
      <c r="L126" s="49">
        <v>2671</v>
      </c>
      <c r="M126" s="49">
        <v>124</v>
      </c>
      <c r="N126" s="49">
        <v>1097</v>
      </c>
      <c r="O126" s="49" t="s">
        <v>3763</v>
      </c>
      <c r="P126" s="49" t="s">
        <v>3764</v>
      </c>
      <c r="Q126" s="51" t="str">
        <f>IF($N126="","",(VLOOKUP($N126,所属・種目コード!$A$3:$B$67,2)))</f>
        <v>水沢商</v>
      </c>
      <c r="R126" s="49">
        <v>2</v>
      </c>
      <c r="S126" s="49"/>
      <c r="T126" s="49"/>
      <c r="U126" s="49">
        <v>124</v>
      </c>
    </row>
    <row r="127" spans="1:21">
      <c r="A127" s="23">
        <v>2693</v>
      </c>
      <c r="B127" s="23">
        <v>125</v>
      </c>
      <c r="C127" s="23" t="s">
        <v>3804</v>
      </c>
      <c r="D127" s="23" t="s">
        <v>3805</v>
      </c>
      <c r="E127" s="53" t="str">
        <f>IF($H127="","",(VLOOKUP($H127,所属・種目コード!$A$3:$B$67,2)))</f>
        <v>水沢第一</v>
      </c>
      <c r="F127" s="23">
        <v>1</v>
      </c>
      <c r="H127" s="23">
        <v>1098</v>
      </c>
      <c r="I127" s="23">
        <v>125</v>
      </c>
      <c r="L127" s="49">
        <v>2672</v>
      </c>
      <c r="M127" s="49">
        <v>125</v>
      </c>
      <c r="N127" s="49">
        <v>1097</v>
      </c>
      <c r="O127" s="49" t="s">
        <v>3765</v>
      </c>
      <c r="P127" s="49" t="s">
        <v>3766</v>
      </c>
      <c r="Q127" s="51" t="str">
        <f>IF($N127="","",(VLOOKUP($N127,所属・種目コード!$A$3:$B$67,2)))</f>
        <v>水沢商</v>
      </c>
      <c r="R127" s="49">
        <v>2</v>
      </c>
      <c r="S127" s="49"/>
      <c r="T127" s="49"/>
      <c r="U127" s="49">
        <v>125</v>
      </c>
    </row>
    <row r="128" spans="1:21">
      <c r="A128" s="23">
        <v>2697</v>
      </c>
      <c r="B128" s="23">
        <v>126</v>
      </c>
      <c r="C128" s="23" t="s">
        <v>3810</v>
      </c>
      <c r="D128" s="23" t="s">
        <v>3811</v>
      </c>
      <c r="E128" s="53" t="str">
        <f>IF($H128="","",(VLOOKUP($H128,所属・種目コード!$A$3:$B$67,2)))</f>
        <v>水沢第一</v>
      </c>
      <c r="F128" s="23">
        <v>1</v>
      </c>
      <c r="H128" s="23">
        <v>1098</v>
      </c>
      <c r="I128" s="23">
        <v>126</v>
      </c>
      <c r="L128" s="49">
        <v>2674</v>
      </c>
      <c r="M128" s="49">
        <v>126</v>
      </c>
      <c r="N128" s="49">
        <v>1097</v>
      </c>
      <c r="O128" s="49" t="s">
        <v>3768</v>
      </c>
      <c r="P128" s="49" t="s">
        <v>3769</v>
      </c>
      <c r="Q128" s="51" t="str">
        <f>IF($N128="","",(VLOOKUP($N128,所属・種目コード!$A$3:$B$67,2)))</f>
        <v>水沢商</v>
      </c>
      <c r="R128" s="49">
        <v>2</v>
      </c>
      <c r="S128" s="49"/>
      <c r="T128" s="49"/>
      <c r="U128" s="49">
        <v>126</v>
      </c>
    </row>
    <row r="129" spans="1:21">
      <c r="A129" s="23">
        <v>2698</v>
      </c>
      <c r="B129" s="23">
        <v>127</v>
      </c>
      <c r="C129" s="23" t="s">
        <v>3812</v>
      </c>
      <c r="D129" s="23" t="s">
        <v>3813</v>
      </c>
      <c r="E129" s="53" t="str">
        <f>IF($H129="","",(VLOOKUP($H129,所属・種目コード!$A$3:$B$67,2)))</f>
        <v>水沢第一</v>
      </c>
      <c r="F129" s="23">
        <v>1</v>
      </c>
      <c r="H129" s="23">
        <v>1098</v>
      </c>
      <c r="I129" s="23">
        <v>127</v>
      </c>
      <c r="L129" s="49">
        <v>2677</v>
      </c>
      <c r="M129" s="49">
        <v>127</v>
      </c>
      <c r="N129" s="49">
        <v>1097</v>
      </c>
      <c r="O129" s="49" t="s">
        <v>3773</v>
      </c>
      <c r="P129" s="49" t="s">
        <v>3774</v>
      </c>
      <c r="Q129" s="51" t="str">
        <f>IF($N129="","",(VLOOKUP($N129,所属・種目コード!$A$3:$B$67,2)))</f>
        <v>水沢商</v>
      </c>
      <c r="R129" s="49">
        <v>2</v>
      </c>
      <c r="S129" s="49"/>
      <c r="T129" s="49"/>
      <c r="U129" s="49">
        <v>127</v>
      </c>
    </row>
    <row r="130" spans="1:21">
      <c r="A130" s="23">
        <v>2699</v>
      </c>
      <c r="B130" s="23">
        <v>128</v>
      </c>
      <c r="C130" s="23" t="s">
        <v>3814</v>
      </c>
      <c r="D130" s="23" t="s">
        <v>3815</v>
      </c>
      <c r="E130" s="53" t="str">
        <f>IF($H130="","",(VLOOKUP($H130,所属・種目コード!$A$3:$B$67,2)))</f>
        <v>水沢第一</v>
      </c>
      <c r="F130" s="23">
        <v>1</v>
      </c>
      <c r="H130" s="23">
        <v>1098</v>
      </c>
      <c r="I130" s="23">
        <v>128</v>
      </c>
      <c r="L130" s="49">
        <v>2679</v>
      </c>
      <c r="M130" s="49">
        <v>128</v>
      </c>
      <c r="N130" s="49">
        <v>1097</v>
      </c>
      <c r="O130" s="49" t="s">
        <v>3777</v>
      </c>
      <c r="P130" s="49" t="s">
        <v>3778</v>
      </c>
      <c r="Q130" s="51" t="str">
        <f>IF($N130="","",(VLOOKUP($N130,所属・種目コード!$A$3:$B$67,2)))</f>
        <v>水沢商</v>
      </c>
      <c r="R130" s="49">
        <v>2</v>
      </c>
      <c r="S130" s="49"/>
      <c r="T130" s="49"/>
      <c r="U130" s="49">
        <v>128</v>
      </c>
    </row>
    <row r="131" spans="1:21">
      <c r="A131" s="23">
        <v>2702</v>
      </c>
      <c r="B131" s="23">
        <v>129</v>
      </c>
      <c r="C131" s="23" t="s">
        <v>3820</v>
      </c>
      <c r="D131" s="23" t="s">
        <v>3821</v>
      </c>
      <c r="E131" s="53" t="str">
        <f>IF($H131="","",(VLOOKUP($H131,所属・種目コード!$A$3:$B$67,2)))</f>
        <v>水沢第一</v>
      </c>
      <c r="F131" s="23">
        <v>1</v>
      </c>
      <c r="H131" s="23">
        <v>1098</v>
      </c>
      <c r="I131" s="23">
        <v>129</v>
      </c>
      <c r="L131" s="49">
        <v>2680</v>
      </c>
      <c r="M131" s="49">
        <v>129</v>
      </c>
      <c r="N131" s="49">
        <v>1097</v>
      </c>
      <c r="O131" s="49" t="s">
        <v>3779</v>
      </c>
      <c r="P131" s="49" t="s">
        <v>3780</v>
      </c>
      <c r="Q131" s="51" t="str">
        <f>IF($N131="","",(VLOOKUP($N131,所属・種目コード!$A$3:$B$67,2)))</f>
        <v>水沢商</v>
      </c>
      <c r="R131" s="49">
        <v>2</v>
      </c>
      <c r="S131" s="49"/>
      <c r="T131" s="49"/>
      <c r="U131" s="49">
        <v>129</v>
      </c>
    </row>
    <row r="132" spans="1:21">
      <c r="A132" s="23">
        <v>2719</v>
      </c>
      <c r="B132" s="23">
        <v>130</v>
      </c>
      <c r="C132" s="23" t="s">
        <v>3852</v>
      </c>
      <c r="D132" s="23" t="s">
        <v>3853</v>
      </c>
      <c r="E132" s="53" t="str">
        <f>IF($H132="","",(VLOOKUP($H132,所属・種目コード!$A$3:$B$67,2)))</f>
        <v>水沢第一</v>
      </c>
      <c r="F132" s="23">
        <v>1</v>
      </c>
      <c r="H132" s="23">
        <v>1098</v>
      </c>
      <c r="I132" s="23">
        <v>130</v>
      </c>
      <c r="L132" s="49">
        <v>2681</v>
      </c>
      <c r="M132" s="49">
        <v>130</v>
      </c>
      <c r="N132" s="49">
        <v>1097</v>
      </c>
      <c r="O132" s="49" t="s">
        <v>3781</v>
      </c>
      <c r="P132" s="49" t="s">
        <v>3782</v>
      </c>
      <c r="Q132" s="51" t="str">
        <f>IF($N132="","",(VLOOKUP($N132,所属・種目コード!$A$3:$B$67,2)))</f>
        <v>水沢商</v>
      </c>
      <c r="R132" s="49">
        <v>2</v>
      </c>
      <c r="S132" s="49"/>
      <c r="T132" s="49"/>
      <c r="U132" s="49">
        <v>130</v>
      </c>
    </row>
    <row r="133" spans="1:21">
      <c r="A133" s="23">
        <v>2729</v>
      </c>
      <c r="B133" s="23">
        <v>131</v>
      </c>
      <c r="C133" s="23" t="s">
        <v>3870</v>
      </c>
      <c r="D133" s="23" t="s">
        <v>3871</v>
      </c>
      <c r="E133" s="53" t="str">
        <f>IF($H133="","",(VLOOKUP($H133,所属・種目コード!$A$3:$B$67,2)))</f>
        <v>水沢第一</v>
      </c>
      <c r="F133" s="23">
        <v>1</v>
      </c>
      <c r="H133" s="23">
        <v>1098</v>
      </c>
      <c r="I133" s="23">
        <v>131</v>
      </c>
      <c r="L133" s="49">
        <v>2667</v>
      </c>
      <c r="M133" s="49">
        <v>131</v>
      </c>
      <c r="N133" s="49">
        <v>1097</v>
      </c>
      <c r="O133" s="49" t="s">
        <v>423</v>
      </c>
      <c r="P133" s="49" t="s">
        <v>3756</v>
      </c>
      <c r="Q133" s="51" t="str">
        <f>IF($N133="","",(VLOOKUP($N133,所属・種目コード!$A$3:$B$67,2)))</f>
        <v>水沢商</v>
      </c>
      <c r="R133" s="49">
        <v>2</v>
      </c>
      <c r="S133" s="49"/>
      <c r="T133" s="49"/>
      <c r="U133" s="49">
        <v>131</v>
      </c>
    </row>
    <row r="134" spans="1:21">
      <c r="A134" s="23">
        <v>2734</v>
      </c>
      <c r="B134" s="23">
        <v>132</v>
      </c>
      <c r="C134" s="23" t="s">
        <v>3880</v>
      </c>
      <c r="D134" s="23" t="s">
        <v>3881</v>
      </c>
      <c r="E134" s="53" t="str">
        <f>IF($H134="","",(VLOOKUP($H134,所属・種目コード!$A$3:$B$67,2)))</f>
        <v>水沢第一</v>
      </c>
      <c r="F134" s="23">
        <v>1</v>
      </c>
      <c r="H134" s="23">
        <v>1098</v>
      </c>
      <c r="I134" s="23">
        <v>132</v>
      </c>
      <c r="L134" s="49">
        <v>2673</v>
      </c>
      <c r="M134" s="49">
        <v>132</v>
      </c>
      <c r="N134" s="49">
        <v>1097</v>
      </c>
      <c r="O134" s="49" t="s">
        <v>424</v>
      </c>
      <c r="P134" s="49" t="s">
        <v>3767</v>
      </c>
      <c r="Q134" s="51" t="str">
        <f>IF($N134="","",(VLOOKUP($N134,所属・種目コード!$A$3:$B$67,2)))</f>
        <v>水沢商</v>
      </c>
      <c r="R134" s="49">
        <v>2</v>
      </c>
      <c r="S134" s="49"/>
      <c r="T134" s="49"/>
      <c r="U134" s="49">
        <v>132</v>
      </c>
    </row>
    <row r="135" spans="1:21">
      <c r="A135" s="23">
        <v>2746</v>
      </c>
      <c r="B135" s="23">
        <v>133</v>
      </c>
      <c r="C135" s="23" t="s">
        <v>3904</v>
      </c>
      <c r="D135" s="23" t="s">
        <v>3905</v>
      </c>
      <c r="E135" s="53" t="str">
        <f>IF($H135="","",(VLOOKUP($H135,所属・種目コード!$A$3:$B$67,2)))</f>
        <v>水沢第一</v>
      </c>
      <c r="F135" s="23">
        <v>1</v>
      </c>
      <c r="H135" s="23">
        <v>1098</v>
      </c>
      <c r="I135" s="23">
        <v>133</v>
      </c>
      <c r="L135" s="49">
        <v>2683</v>
      </c>
      <c r="M135" s="49">
        <v>133</v>
      </c>
      <c r="N135" s="49">
        <v>1097</v>
      </c>
      <c r="O135" s="49" t="s">
        <v>425</v>
      </c>
      <c r="P135" s="49" t="s">
        <v>3785</v>
      </c>
      <c r="Q135" s="51" t="str">
        <f>IF($N135="","",(VLOOKUP($N135,所属・種目コード!$A$3:$B$67,2)))</f>
        <v>水沢商</v>
      </c>
      <c r="R135" s="49">
        <v>2</v>
      </c>
      <c r="S135" s="49"/>
      <c r="T135" s="49"/>
      <c r="U135" s="49">
        <v>133</v>
      </c>
    </row>
    <row r="136" spans="1:21">
      <c r="A136" s="23">
        <v>2747</v>
      </c>
      <c r="B136" s="23">
        <v>134</v>
      </c>
      <c r="C136" s="23" t="s">
        <v>3906</v>
      </c>
      <c r="D136" s="23" t="s">
        <v>3907</v>
      </c>
      <c r="E136" s="53" t="str">
        <f>IF($H136="","",(VLOOKUP($H136,所属・種目コード!$A$3:$B$67,2)))</f>
        <v>水沢第一</v>
      </c>
      <c r="F136" s="23">
        <v>1</v>
      </c>
      <c r="H136" s="23">
        <v>1098</v>
      </c>
      <c r="I136" s="23">
        <v>134</v>
      </c>
      <c r="L136" s="49">
        <v>3047</v>
      </c>
      <c r="M136" s="49">
        <v>134</v>
      </c>
      <c r="N136" s="49">
        <v>1109</v>
      </c>
      <c r="O136" s="49" t="s">
        <v>4474</v>
      </c>
      <c r="P136" s="49" t="s">
        <v>4475</v>
      </c>
      <c r="Q136" s="51" t="str">
        <f>IF($N136="","",(VLOOKUP($N136,所属・種目コード!$A$3:$B$67,2)))</f>
        <v>盛岡誠桜</v>
      </c>
      <c r="R136" s="49">
        <v>2</v>
      </c>
      <c r="S136" s="49"/>
      <c r="T136" s="49"/>
      <c r="U136" s="49">
        <v>134</v>
      </c>
    </row>
    <row r="137" spans="1:21">
      <c r="A137" s="23">
        <v>2703</v>
      </c>
      <c r="B137" s="23">
        <v>135</v>
      </c>
      <c r="C137" s="23" t="s">
        <v>3822</v>
      </c>
      <c r="D137" s="23" t="s">
        <v>3823</v>
      </c>
      <c r="E137" s="53" t="str">
        <f>IF($H137="","",(VLOOKUP($H137,所属・種目コード!$A$3:$B$67,2)))</f>
        <v>水沢第一</v>
      </c>
      <c r="F137" s="23">
        <v>1</v>
      </c>
      <c r="H137" s="23">
        <v>1098</v>
      </c>
      <c r="I137" s="23">
        <v>135</v>
      </c>
      <c r="L137" s="49">
        <v>3048</v>
      </c>
      <c r="M137" s="49">
        <v>135</v>
      </c>
      <c r="N137" s="49">
        <v>1109</v>
      </c>
      <c r="O137" s="49" t="s">
        <v>4476</v>
      </c>
      <c r="P137" s="49" t="s">
        <v>4477</v>
      </c>
      <c r="Q137" s="51" t="str">
        <f>IF($N137="","",(VLOOKUP($N137,所属・種目コード!$A$3:$B$67,2)))</f>
        <v>盛岡誠桜</v>
      </c>
      <c r="R137" s="49">
        <v>2</v>
      </c>
      <c r="S137" s="49"/>
      <c r="T137" s="49"/>
      <c r="U137" s="49">
        <v>135</v>
      </c>
    </row>
    <row r="138" spans="1:21">
      <c r="A138" s="23">
        <v>2711</v>
      </c>
      <c r="B138" s="23">
        <v>136</v>
      </c>
      <c r="C138" s="23" t="s">
        <v>3837</v>
      </c>
      <c r="D138" s="23" t="s">
        <v>3838</v>
      </c>
      <c r="E138" s="53" t="str">
        <f>IF($H138="","",(VLOOKUP($H138,所属・種目コード!$A$3:$B$67,2)))</f>
        <v>水沢第一</v>
      </c>
      <c r="F138" s="23">
        <v>1</v>
      </c>
      <c r="H138" s="23">
        <v>1098</v>
      </c>
      <c r="I138" s="23">
        <v>136</v>
      </c>
      <c r="L138" s="49">
        <v>3051</v>
      </c>
      <c r="M138" s="49">
        <v>136</v>
      </c>
      <c r="N138" s="49">
        <v>1109</v>
      </c>
      <c r="O138" s="49" t="s">
        <v>4481</v>
      </c>
      <c r="P138" s="49" t="s">
        <v>3024</v>
      </c>
      <c r="Q138" s="51" t="str">
        <f>IF($N138="","",(VLOOKUP($N138,所属・種目コード!$A$3:$B$67,2)))</f>
        <v>盛岡誠桜</v>
      </c>
      <c r="R138" s="49">
        <v>2</v>
      </c>
      <c r="S138" s="49"/>
      <c r="T138" s="49"/>
      <c r="U138" s="49">
        <v>136</v>
      </c>
    </row>
    <row r="139" spans="1:21">
      <c r="A139" s="23">
        <v>2714</v>
      </c>
      <c r="B139" s="23">
        <v>137</v>
      </c>
      <c r="C139" s="23" t="s">
        <v>3843</v>
      </c>
      <c r="D139" s="23" t="s">
        <v>3844</v>
      </c>
      <c r="E139" s="53" t="str">
        <f>IF($H139="","",(VLOOKUP($H139,所属・種目コード!$A$3:$B$67,2)))</f>
        <v>水沢第一</v>
      </c>
      <c r="F139" s="23">
        <v>1</v>
      </c>
      <c r="H139" s="23">
        <v>1098</v>
      </c>
      <c r="I139" s="23">
        <v>137</v>
      </c>
      <c r="L139" s="49">
        <v>3053</v>
      </c>
      <c r="M139" s="49">
        <v>137</v>
      </c>
      <c r="N139" s="49">
        <v>1109</v>
      </c>
      <c r="O139" s="49" t="s">
        <v>4483</v>
      </c>
      <c r="P139" s="49" t="s">
        <v>4484</v>
      </c>
      <c r="Q139" s="51" t="str">
        <f>IF($N139="","",(VLOOKUP($N139,所属・種目コード!$A$3:$B$67,2)))</f>
        <v>盛岡誠桜</v>
      </c>
      <c r="R139" s="49">
        <v>2</v>
      </c>
      <c r="S139" s="49"/>
      <c r="T139" s="49"/>
      <c r="U139" s="49">
        <v>137</v>
      </c>
    </row>
    <row r="140" spans="1:21">
      <c r="A140" s="23">
        <v>2716</v>
      </c>
      <c r="B140" s="23">
        <v>138</v>
      </c>
      <c r="C140" s="23" t="s">
        <v>3846</v>
      </c>
      <c r="D140" s="23" t="s">
        <v>3847</v>
      </c>
      <c r="E140" s="53" t="str">
        <f>IF($H140="","",(VLOOKUP($H140,所属・種目コード!$A$3:$B$67,2)))</f>
        <v>水沢第一</v>
      </c>
      <c r="F140" s="23">
        <v>1</v>
      </c>
      <c r="H140" s="23">
        <v>1098</v>
      </c>
      <c r="I140" s="23">
        <v>138</v>
      </c>
      <c r="L140" s="49">
        <v>3058</v>
      </c>
      <c r="M140" s="49">
        <v>138</v>
      </c>
      <c r="N140" s="49">
        <v>1109</v>
      </c>
      <c r="O140" s="49" t="s">
        <v>4489</v>
      </c>
      <c r="P140" s="49" t="s">
        <v>4490</v>
      </c>
      <c r="Q140" s="51" t="str">
        <f>IF($N140="","",(VLOOKUP($N140,所属・種目コード!$A$3:$B$67,2)))</f>
        <v>盛岡誠桜</v>
      </c>
      <c r="R140" s="49">
        <v>2</v>
      </c>
      <c r="S140" s="49"/>
      <c r="T140" s="49"/>
      <c r="U140" s="49">
        <v>138</v>
      </c>
    </row>
    <row r="141" spans="1:21">
      <c r="A141" s="23">
        <v>2717</v>
      </c>
      <c r="B141" s="23">
        <v>139</v>
      </c>
      <c r="C141" s="23" t="s">
        <v>3848</v>
      </c>
      <c r="D141" s="23" t="s">
        <v>3849</v>
      </c>
      <c r="E141" s="53" t="str">
        <f>IF($H141="","",(VLOOKUP($H141,所属・種目コード!$A$3:$B$67,2)))</f>
        <v>水沢第一</v>
      </c>
      <c r="F141" s="23">
        <v>1</v>
      </c>
      <c r="H141" s="23">
        <v>1098</v>
      </c>
      <c r="I141" s="23">
        <v>139</v>
      </c>
      <c r="L141" s="49">
        <v>3059</v>
      </c>
      <c r="M141" s="49">
        <v>139</v>
      </c>
      <c r="N141" s="49">
        <v>1109</v>
      </c>
      <c r="O141" s="49" t="s">
        <v>4491</v>
      </c>
      <c r="P141" s="49" t="s">
        <v>4492</v>
      </c>
      <c r="Q141" s="51" t="str">
        <f>IF($N141="","",(VLOOKUP($N141,所属・種目コード!$A$3:$B$67,2)))</f>
        <v>盛岡誠桜</v>
      </c>
      <c r="R141" s="49">
        <v>2</v>
      </c>
      <c r="S141" s="49"/>
      <c r="T141" s="49"/>
      <c r="U141" s="49">
        <v>139</v>
      </c>
    </row>
    <row r="142" spans="1:21">
      <c r="A142" s="23">
        <v>2720</v>
      </c>
      <c r="B142" s="23">
        <v>140</v>
      </c>
      <c r="C142" s="23" t="s">
        <v>3854</v>
      </c>
      <c r="D142" s="23" t="s">
        <v>3855</v>
      </c>
      <c r="E142" s="53" t="str">
        <f>IF($H142="","",(VLOOKUP($H142,所属・種目コード!$A$3:$B$67,2)))</f>
        <v>水沢第一</v>
      </c>
      <c r="F142" s="23">
        <v>1</v>
      </c>
      <c r="H142" s="23">
        <v>1098</v>
      </c>
      <c r="I142" s="23">
        <v>140</v>
      </c>
      <c r="L142" s="49">
        <v>3063</v>
      </c>
      <c r="M142" s="49">
        <v>140</v>
      </c>
      <c r="N142" s="49">
        <v>1109</v>
      </c>
      <c r="O142" s="49" t="s">
        <v>4498</v>
      </c>
      <c r="P142" s="49" t="s">
        <v>4499</v>
      </c>
      <c r="Q142" s="51" t="str">
        <f>IF($N142="","",(VLOOKUP($N142,所属・種目コード!$A$3:$B$67,2)))</f>
        <v>盛岡誠桜</v>
      </c>
      <c r="R142" s="49">
        <v>2</v>
      </c>
      <c r="S142" s="49"/>
      <c r="T142" s="49"/>
      <c r="U142" s="49">
        <v>140</v>
      </c>
    </row>
    <row r="143" spans="1:21">
      <c r="A143" s="23">
        <v>2728</v>
      </c>
      <c r="B143" s="23">
        <v>141</v>
      </c>
      <c r="C143" s="23" t="s">
        <v>3868</v>
      </c>
      <c r="D143" s="23" t="s">
        <v>3869</v>
      </c>
      <c r="E143" s="53" t="str">
        <f>IF($H143="","",(VLOOKUP($H143,所属・種目コード!$A$3:$B$67,2)))</f>
        <v>水沢第一</v>
      </c>
      <c r="F143" s="23">
        <v>1</v>
      </c>
      <c r="H143" s="23">
        <v>1098</v>
      </c>
      <c r="I143" s="23">
        <v>141</v>
      </c>
      <c r="L143" s="49">
        <v>3064</v>
      </c>
      <c r="M143" s="49">
        <v>141</v>
      </c>
      <c r="N143" s="49">
        <v>1109</v>
      </c>
      <c r="O143" s="49" t="s">
        <v>4500</v>
      </c>
      <c r="P143" s="49" t="s">
        <v>4501</v>
      </c>
      <c r="Q143" s="51" t="str">
        <f>IF($N143="","",(VLOOKUP($N143,所属・種目コード!$A$3:$B$67,2)))</f>
        <v>盛岡誠桜</v>
      </c>
      <c r="R143" s="49">
        <v>2</v>
      </c>
      <c r="S143" s="49"/>
      <c r="T143" s="49"/>
      <c r="U143" s="49">
        <v>141</v>
      </c>
    </row>
    <row r="144" spans="1:21">
      <c r="A144" s="23">
        <v>2732</v>
      </c>
      <c r="B144" s="23">
        <v>142</v>
      </c>
      <c r="C144" s="23" t="s">
        <v>3876</v>
      </c>
      <c r="D144" s="23" t="s">
        <v>3877</v>
      </c>
      <c r="E144" s="53" t="str">
        <f>IF($H144="","",(VLOOKUP($H144,所属・種目コード!$A$3:$B$67,2)))</f>
        <v>水沢第一</v>
      </c>
      <c r="F144" s="23">
        <v>1</v>
      </c>
      <c r="H144" s="23">
        <v>1098</v>
      </c>
      <c r="I144" s="23">
        <v>142</v>
      </c>
      <c r="L144" s="49">
        <v>3070</v>
      </c>
      <c r="M144" s="49">
        <v>142</v>
      </c>
      <c r="N144" s="49">
        <v>1109</v>
      </c>
      <c r="O144" s="49" t="s">
        <v>4512</v>
      </c>
      <c r="P144" s="49" t="s">
        <v>4513</v>
      </c>
      <c r="Q144" s="51" t="str">
        <f>IF($N144="","",(VLOOKUP($N144,所属・種目コード!$A$3:$B$67,2)))</f>
        <v>盛岡誠桜</v>
      </c>
      <c r="R144" s="49">
        <v>2</v>
      </c>
      <c r="S144" s="49"/>
      <c r="T144" s="49"/>
      <c r="U144" s="49">
        <v>142</v>
      </c>
    </row>
    <row r="145" spans="1:21">
      <c r="A145" s="23">
        <v>2736</v>
      </c>
      <c r="B145" s="23">
        <v>143</v>
      </c>
      <c r="C145" s="23" t="s">
        <v>3884</v>
      </c>
      <c r="D145" s="23" t="s">
        <v>3885</v>
      </c>
      <c r="E145" s="53" t="str">
        <f>IF($H145="","",(VLOOKUP($H145,所属・種目コード!$A$3:$B$67,2)))</f>
        <v>水沢第一</v>
      </c>
      <c r="F145" s="23">
        <v>1</v>
      </c>
      <c r="H145" s="23">
        <v>1098</v>
      </c>
      <c r="I145" s="23">
        <v>143</v>
      </c>
      <c r="L145" s="49">
        <v>3052</v>
      </c>
      <c r="M145" s="49">
        <v>143</v>
      </c>
      <c r="N145" s="49">
        <v>1109</v>
      </c>
      <c r="O145" s="49" t="s">
        <v>493</v>
      </c>
      <c r="P145" s="49" t="s">
        <v>4482</v>
      </c>
      <c r="Q145" s="51" t="str">
        <f>IF($N145="","",(VLOOKUP($N145,所属・種目コード!$A$3:$B$67,2)))</f>
        <v>盛岡誠桜</v>
      </c>
      <c r="R145" s="49">
        <v>2</v>
      </c>
      <c r="S145" s="49"/>
      <c r="T145" s="49"/>
      <c r="U145" s="49">
        <v>143</v>
      </c>
    </row>
    <row r="146" spans="1:21">
      <c r="A146" s="23">
        <v>2737</v>
      </c>
      <c r="B146" s="23">
        <v>144</v>
      </c>
      <c r="C146" s="23" t="s">
        <v>3886</v>
      </c>
      <c r="D146" s="23" t="s">
        <v>3887</v>
      </c>
      <c r="E146" s="53" t="str">
        <f>IF($H146="","",(VLOOKUP($H146,所属・種目コード!$A$3:$B$67,2)))</f>
        <v>水沢第一</v>
      </c>
      <c r="F146" s="23">
        <v>1</v>
      </c>
      <c r="H146" s="23">
        <v>1098</v>
      </c>
      <c r="I146" s="23">
        <v>144</v>
      </c>
      <c r="L146" s="49">
        <v>3055</v>
      </c>
      <c r="M146" s="49">
        <v>144</v>
      </c>
      <c r="N146" s="49">
        <v>1109</v>
      </c>
      <c r="O146" s="49" t="s">
        <v>489</v>
      </c>
      <c r="P146" s="49" t="s">
        <v>4485</v>
      </c>
      <c r="Q146" s="51" t="str">
        <f>IF($N146="","",(VLOOKUP($N146,所属・種目コード!$A$3:$B$67,2)))</f>
        <v>盛岡誠桜</v>
      </c>
      <c r="R146" s="49">
        <v>2</v>
      </c>
      <c r="S146" s="49"/>
      <c r="T146" s="49"/>
      <c r="U146" s="49">
        <v>144</v>
      </c>
    </row>
    <row r="147" spans="1:21">
      <c r="A147" s="23">
        <v>2738</v>
      </c>
      <c r="B147" s="23">
        <v>145</v>
      </c>
      <c r="C147" s="23" t="s">
        <v>3888</v>
      </c>
      <c r="D147" s="23" t="s">
        <v>3889</v>
      </c>
      <c r="E147" s="53" t="str">
        <f>IF($H147="","",(VLOOKUP($H147,所属・種目コード!$A$3:$B$67,2)))</f>
        <v>水沢第一</v>
      </c>
      <c r="F147" s="23">
        <v>1</v>
      </c>
      <c r="H147" s="23">
        <v>1098</v>
      </c>
      <c r="I147" s="23">
        <v>145</v>
      </c>
      <c r="L147" s="49">
        <v>3056</v>
      </c>
      <c r="M147" s="49">
        <v>145</v>
      </c>
      <c r="N147" s="49">
        <v>1109</v>
      </c>
      <c r="O147" s="49" t="s">
        <v>4486</v>
      </c>
      <c r="P147" s="49" t="s">
        <v>2186</v>
      </c>
      <c r="Q147" s="51" t="str">
        <f>IF($N147="","",(VLOOKUP($N147,所属・種目コード!$A$3:$B$67,2)))</f>
        <v>盛岡誠桜</v>
      </c>
      <c r="R147" s="49">
        <v>2</v>
      </c>
      <c r="S147" s="49"/>
      <c r="T147" s="49"/>
      <c r="U147" s="49">
        <v>145</v>
      </c>
    </row>
    <row r="148" spans="1:21">
      <c r="A148" s="23">
        <v>1738</v>
      </c>
      <c r="B148" s="23">
        <v>146</v>
      </c>
      <c r="C148" s="23" t="s">
        <v>2025</v>
      </c>
      <c r="D148" s="23" t="s">
        <v>2026</v>
      </c>
      <c r="E148" s="53" t="str">
        <f>IF($H148="","",(VLOOKUP($H148,所属・種目コード!$A$3:$B$67,2)))</f>
        <v>一関第二</v>
      </c>
      <c r="F148" s="23">
        <v>1</v>
      </c>
      <c r="H148" s="23">
        <v>1058</v>
      </c>
      <c r="I148" s="23">
        <v>146</v>
      </c>
      <c r="L148" s="49">
        <v>3060</v>
      </c>
      <c r="M148" s="49">
        <v>146</v>
      </c>
      <c r="N148" s="49">
        <v>1109</v>
      </c>
      <c r="O148" s="49" t="s">
        <v>568</v>
      </c>
      <c r="P148" s="49" t="s">
        <v>4493</v>
      </c>
      <c r="Q148" s="51" t="str">
        <f>IF($N148="","",(VLOOKUP($N148,所属・種目コード!$A$3:$B$67,2)))</f>
        <v>盛岡誠桜</v>
      </c>
      <c r="R148" s="49">
        <v>2</v>
      </c>
      <c r="S148" s="49"/>
      <c r="T148" s="49"/>
      <c r="U148" s="49">
        <v>146</v>
      </c>
    </row>
    <row r="149" spans="1:21">
      <c r="A149" s="23">
        <v>1739</v>
      </c>
      <c r="B149" s="23">
        <v>147</v>
      </c>
      <c r="C149" s="23" t="s">
        <v>2027</v>
      </c>
      <c r="D149" s="23" t="s">
        <v>2028</v>
      </c>
      <c r="E149" s="53" t="str">
        <f>IF($H149="","",(VLOOKUP($H149,所属・種目コード!$A$3:$B$67,2)))</f>
        <v>一関第二</v>
      </c>
      <c r="F149" s="23">
        <v>1</v>
      </c>
      <c r="H149" s="23">
        <v>1058</v>
      </c>
      <c r="I149" s="23">
        <v>147</v>
      </c>
      <c r="L149" s="49">
        <v>3061</v>
      </c>
      <c r="M149" s="49">
        <v>147</v>
      </c>
      <c r="N149" s="49">
        <v>1109</v>
      </c>
      <c r="O149" s="49" t="s">
        <v>4494</v>
      </c>
      <c r="P149" s="49" t="s">
        <v>4495</v>
      </c>
      <c r="Q149" s="51" t="str">
        <f>IF($N149="","",(VLOOKUP($N149,所属・種目コード!$A$3:$B$67,2)))</f>
        <v>盛岡誠桜</v>
      </c>
      <c r="R149" s="49">
        <v>2</v>
      </c>
      <c r="S149" s="49"/>
      <c r="T149" s="49"/>
      <c r="U149" s="49">
        <v>147</v>
      </c>
    </row>
    <row r="150" spans="1:21">
      <c r="A150" s="23">
        <v>1747</v>
      </c>
      <c r="B150" s="23">
        <v>148</v>
      </c>
      <c r="C150" s="23" t="s">
        <v>2041</v>
      </c>
      <c r="D150" s="23" t="s">
        <v>2042</v>
      </c>
      <c r="E150" s="53" t="str">
        <f>IF($H150="","",(VLOOKUP($H150,所属・種目コード!$A$3:$B$67,2)))</f>
        <v>一関第二</v>
      </c>
      <c r="F150" s="23">
        <v>1</v>
      </c>
      <c r="H150" s="23">
        <v>1058</v>
      </c>
      <c r="I150" s="23">
        <v>148</v>
      </c>
      <c r="L150" s="49">
        <v>3067</v>
      </c>
      <c r="M150" s="49">
        <v>148</v>
      </c>
      <c r="N150" s="49">
        <v>1109</v>
      </c>
      <c r="O150" s="49" t="s">
        <v>4506</v>
      </c>
      <c r="P150" s="49" t="s">
        <v>4507</v>
      </c>
      <c r="Q150" s="51" t="str">
        <f>IF($N150="","",(VLOOKUP($N150,所属・種目コード!$A$3:$B$67,2)))</f>
        <v>盛岡誠桜</v>
      </c>
      <c r="R150" s="49">
        <v>2</v>
      </c>
      <c r="S150" s="49"/>
      <c r="T150" s="49"/>
      <c r="U150" s="49">
        <v>148</v>
      </c>
    </row>
    <row r="151" spans="1:21">
      <c r="A151" s="23">
        <v>1749</v>
      </c>
      <c r="B151" s="23">
        <v>149</v>
      </c>
      <c r="C151" s="23" t="s">
        <v>2045</v>
      </c>
      <c r="D151" s="23" t="s">
        <v>2046</v>
      </c>
      <c r="E151" s="53" t="str">
        <f>IF($H151="","",(VLOOKUP($H151,所属・種目コード!$A$3:$B$67,2)))</f>
        <v>一関第二</v>
      </c>
      <c r="F151" s="23">
        <v>1</v>
      </c>
      <c r="H151" s="23">
        <v>1058</v>
      </c>
      <c r="I151" s="23">
        <v>149</v>
      </c>
      <c r="L151" s="49">
        <v>3069</v>
      </c>
      <c r="M151" s="49">
        <v>149</v>
      </c>
      <c r="N151" s="49">
        <v>1109</v>
      </c>
      <c r="O151" s="49" t="s">
        <v>4510</v>
      </c>
      <c r="P151" s="49" t="s">
        <v>4511</v>
      </c>
      <c r="Q151" s="51" t="str">
        <f>IF($N151="","",(VLOOKUP($N151,所属・種目コード!$A$3:$B$67,2)))</f>
        <v>盛岡誠桜</v>
      </c>
      <c r="R151" s="49">
        <v>2</v>
      </c>
      <c r="S151" s="49"/>
      <c r="T151" s="49"/>
      <c r="U151" s="49">
        <v>149</v>
      </c>
    </row>
    <row r="152" spans="1:21">
      <c r="A152" s="23">
        <v>1754</v>
      </c>
      <c r="B152" s="23">
        <v>150</v>
      </c>
      <c r="C152" s="23" t="s">
        <v>2054</v>
      </c>
      <c r="D152" s="23" t="s">
        <v>2055</v>
      </c>
      <c r="E152" s="53" t="str">
        <f>IF($H152="","",(VLOOKUP($H152,所属・種目コード!$A$3:$B$67,2)))</f>
        <v>一関第二</v>
      </c>
      <c r="F152" s="23">
        <v>1</v>
      </c>
      <c r="H152" s="23">
        <v>1058</v>
      </c>
      <c r="I152" s="23">
        <v>150</v>
      </c>
      <c r="L152" s="49">
        <v>3073</v>
      </c>
      <c r="M152" s="49">
        <v>150</v>
      </c>
      <c r="N152" s="49">
        <v>1109</v>
      </c>
      <c r="O152" s="49" t="s">
        <v>488</v>
      </c>
      <c r="P152" s="49" t="s">
        <v>4518</v>
      </c>
      <c r="Q152" s="51" t="str">
        <f>IF($N152="","",(VLOOKUP($N152,所属・種目コード!$A$3:$B$67,2)))</f>
        <v>盛岡誠桜</v>
      </c>
      <c r="R152" s="49">
        <v>2</v>
      </c>
      <c r="S152" s="49"/>
      <c r="T152" s="49"/>
      <c r="U152" s="49">
        <v>150</v>
      </c>
    </row>
    <row r="153" spans="1:21">
      <c r="A153" s="23">
        <v>1755</v>
      </c>
      <c r="B153" s="23">
        <v>151</v>
      </c>
      <c r="C153" s="23" t="s">
        <v>2056</v>
      </c>
      <c r="D153" s="23" t="s">
        <v>2057</v>
      </c>
      <c r="E153" s="53" t="str">
        <f>IF($H153="","",(VLOOKUP($H153,所属・種目コード!$A$3:$B$67,2)))</f>
        <v>一関第二</v>
      </c>
      <c r="F153" s="23">
        <v>1</v>
      </c>
      <c r="H153" s="23">
        <v>1058</v>
      </c>
      <c r="I153" s="23">
        <v>151</v>
      </c>
      <c r="L153" s="49">
        <v>3043</v>
      </c>
      <c r="M153" s="49">
        <v>151</v>
      </c>
      <c r="N153" s="49">
        <v>1109</v>
      </c>
      <c r="O153" s="49" t="s">
        <v>4466</v>
      </c>
      <c r="P153" s="49" t="s">
        <v>4467</v>
      </c>
      <c r="Q153" s="51" t="str">
        <f>IF($N153="","",(VLOOKUP($N153,所属・種目コード!$A$3:$B$67,2)))</f>
        <v>盛岡誠桜</v>
      </c>
      <c r="R153" s="49">
        <v>2</v>
      </c>
      <c r="S153" s="49"/>
      <c r="T153" s="49"/>
      <c r="U153" s="49">
        <v>151</v>
      </c>
    </row>
    <row r="154" spans="1:21">
      <c r="A154" s="23">
        <v>1759</v>
      </c>
      <c r="B154" s="23">
        <v>152</v>
      </c>
      <c r="C154" s="23" t="s">
        <v>2063</v>
      </c>
      <c r="D154" s="23" t="s">
        <v>2064</v>
      </c>
      <c r="E154" s="53" t="str">
        <f>IF($H154="","",(VLOOKUP($H154,所属・種目コード!$A$3:$B$67,2)))</f>
        <v>一関第二</v>
      </c>
      <c r="F154" s="23">
        <v>1</v>
      </c>
      <c r="H154" s="23">
        <v>1058</v>
      </c>
      <c r="I154" s="23">
        <v>152</v>
      </c>
      <c r="L154" s="49">
        <v>3044</v>
      </c>
      <c r="M154" s="49">
        <v>152</v>
      </c>
      <c r="N154" s="49">
        <v>1109</v>
      </c>
      <c r="O154" s="49" t="s">
        <v>4468</v>
      </c>
      <c r="P154" s="49" t="s">
        <v>4469</v>
      </c>
      <c r="Q154" s="51" t="str">
        <f>IF($N154="","",(VLOOKUP($N154,所属・種目コード!$A$3:$B$67,2)))</f>
        <v>盛岡誠桜</v>
      </c>
      <c r="R154" s="49">
        <v>2</v>
      </c>
      <c r="S154" s="49"/>
      <c r="T154" s="49"/>
      <c r="U154" s="49">
        <v>152</v>
      </c>
    </row>
    <row r="155" spans="1:21">
      <c r="A155" s="23">
        <v>1761</v>
      </c>
      <c r="B155" s="23">
        <v>153</v>
      </c>
      <c r="C155" s="23" t="s">
        <v>2067</v>
      </c>
      <c r="D155" s="23" t="s">
        <v>1138</v>
      </c>
      <c r="E155" s="53" t="str">
        <f>IF($H155="","",(VLOOKUP($H155,所属・種目コード!$A$3:$B$67,2)))</f>
        <v>一関第二</v>
      </c>
      <c r="F155" s="23">
        <v>1</v>
      </c>
      <c r="H155" s="23">
        <v>1058</v>
      </c>
      <c r="I155" s="23">
        <v>153</v>
      </c>
      <c r="L155" s="49">
        <v>3046</v>
      </c>
      <c r="M155" s="49">
        <v>153</v>
      </c>
      <c r="N155" s="49">
        <v>1109</v>
      </c>
      <c r="O155" s="49" t="s">
        <v>4472</v>
      </c>
      <c r="P155" s="49" t="s">
        <v>4473</v>
      </c>
      <c r="Q155" s="51" t="str">
        <f>IF($N155="","",(VLOOKUP($N155,所属・種目コード!$A$3:$B$67,2)))</f>
        <v>盛岡誠桜</v>
      </c>
      <c r="R155" s="49">
        <v>2</v>
      </c>
      <c r="S155" s="49"/>
      <c r="T155" s="49"/>
      <c r="U155" s="49">
        <v>153</v>
      </c>
    </row>
    <row r="156" spans="1:21">
      <c r="A156" s="23">
        <v>1764</v>
      </c>
      <c r="B156" s="23">
        <v>154</v>
      </c>
      <c r="C156" s="23" t="s">
        <v>2071</v>
      </c>
      <c r="D156" s="23" t="s">
        <v>2072</v>
      </c>
      <c r="E156" s="53" t="str">
        <f>IF($H156="","",(VLOOKUP($H156,所属・種目コード!$A$3:$B$67,2)))</f>
        <v>一関第二</v>
      </c>
      <c r="F156" s="23">
        <v>1</v>
      </c>
      <c r="H156" s="23">
        <v>1058</v>
      </c>
      <c r="I156" s="23">
        <v>154</v>
      </c>
      <c r="L156" s="49">
        <v>3049</v>
      </c>
      <c r="M156" s="49">
        <v>154</v>
      </c>
      <c r="N156" s="49">
        <v>1109</v>
      </c>
      <c r="O156" s="49" t="s">
        <v>4478</v>
      </c>
      <c r="P156" s="49" t="s">
        <v>4479</v>
      </c>
      <c r="Q156" s="51" t="str">
        <f>IF($N156="","",(VLOOKUP($N156,所属・種目コード!$A$3:$B$67,2)))</f>
        <v>盛岡誠桜</v>
      </c>
      <c r="R156" s="49">
        <v>2</v>
      </c>
      <c r="S156" s="49"/>
      <c r="T156" s="49"/>
      <c r="U156" s="49">
        <v>154</v>
      </c>
    </row>
    <row r="157" spans="1:21">
      <c r="A157" s="23">
        <v>1768</v>
      </c>
      <c r="B157" s="23">
        <v>155</v>
      </c>
      <c r="C157" s="23" t="s">
        <v>2079</v>
      </c>
      <c r="D157" s="23" t="s">
        <v>2080</v>
      </c>
      <c r="E157" s="53" t="str">
        <f>IF($H157="","",(VLOOKUP($H157,所属・種目コード!$A$3:$B$67,2)))</f>
        <v>一関第二</v>
      </c>
      <c r="F157" s="23">
        <v>1</v>
      </c>
      <c r="H157" s="23">
        <v>1058</v>
      </c>
      <c r="I157" s="23">
        <v>155</v>
      </c>
      <c r="L157" s="49">
        <v>3050</v>
      </c>
      <c r="M157" s="49">
        <v>155</v>
      </c>
      <c r="N157" s="49">
        <v>1109</v>
      </c>
      <c r="O157" s="49" t="s">
        <v>491</v>
      </c>
      <c r="P157" s="49" t="s">
        <v>4480</v>
      </c>
      <c r="Q157" s="51" t="str">
        <f>IF($N157="","",(VLOOKUP($N157,所属・種目コード!$A$3:$B$67,2)))</f>
        <v>盛岡誠桜</v>
      </c>
      <c r="R157" s="49">
        <v>2</v>
      </c>
      <c r="S157" s="49"/>
      <c r="T157" s="49"/>
      <c r="U157" s="49">
        <v>155</v>
      </c>
    </row>
    <row r="158" spans="1:21">
      <c r="A158" s="23">
        <v>1741</v>
      </c>
      <c r="B158" s="23">
        <v>156</v>
      </c>
      <c r="C158" s="23" t="s">
        <v>2030</v>
      </c>
      <c r="D158" s="23" t="s">
        <v>2031</v>
      </c>
      <c r="E158" s="53" t="str">
        <f>IF($H158="","",(VLOOKUP($H158,所属・種目コード!$A$3:$B$67,2)))</f>
        <v>一関第二</v>
      </c>
      <c r="F158" s="23">
        <v>1</v>
      </c>
      <c r="H158" s="23">
        <v>1058</v>
      </c>
      <c r="I158" s="23">
        <v>156</v>
      </c>
      <c r="L158" s="49">
        <v>3054</v>
      </c>
      <c r="M158" s="49">
        <v>156</v>
      </c>
      <c r="N158" s="49">
        <v>1109</v>
      </c>
      <c r="O158" s="49" t="s">
        <v>490</v>
      </c>
      <c r="P158" s="49" t="s">
        <v>3834</v>
      </c>
      <c r="Q158" s="51" t="str">
        <f>IF($N158="","",(VLOOKUP($N158,所属・種目コード!$A$3:$B$67,2)))</f>
        <v>盛岡誠桜</v>
      </c>
      <c r="R158" s="49">
        <v>2</v>
      </c>
      <c r="S158" s="49"/>
      <c r="T158" s="49"/>
      <c r="U158" s="49">
        <v>156</v>
      </c>
    </row>
    <row r="159" spans="1:21">
      <c r="A159" s="23">
        <v>1745</v>
      </c>
      <c r="B159" s="23">
        <v>157</v>
      </c>
      <c r="C159" s="23" t="s">
        <v>2038</v>
      </c>
      <c r="D159" s="23" t="s">
        <v>2039</v>
      </c>
      <c r="E159" s="53" t="str">
        <f>IF($H159="","",(VLOOKUP($H159,所属・種目コード!$A$3:$B$67,2)))</f>
        <v>一関第二</v>
      </c>
      <c r="F159" s="23">
        <v>1</v>
      </c>
      <c r="H159" s="23">
        <v>1058</v>
      </c>
      <c r="I159" s="23">
        <v>157</v>
      </c>
      <c r="L159" s="49">
        <v>3057</v>
      </c>
      <c r="M159" s="49">
        <v>157</v>
      </c>
      <c r="N159" s="49">
        <v>1109</v>
      </c>
      <c r="O159" s="49" t="s">
        <v>4487</v>
      </c>
      <c r="P159" s="49" t="s">
        <v>4488</v>
      </c>
      <c r="Q159" s="51" t="str">
        <f>IF($N159="","",(VLOOKUP($N159,所属・種目コード!$A$3:$B$67,2)))</f>
        <v>盛岡誠桜</v>
      </c>
      <c r="R159" s="49">
        <v>2</v>
      </c>
      <c r="S159" s="49"/>
      <c r="T159" s="49"/>
      <c r="U159" s="49">
        <v>157</v>
      </c>
    </row>
    <row r="160" spans="1:21">
      <c r="A160" s="23">
        <v>1758</v>
      </c>
      <c r="B160" s="23">
        <v>158</v>
      </c>
      <c r="C160" s="23" t="s">
        <v>2061</v>
      </c>
      <c r="D160" s="23" t="s">
        <v>2062</v>
      </c>
      <c r="E160" s="53" t="str">
        <f>IF($H160="","",(VLOOKUP($H160,所属・種目コード!$A$3:$B$67,2)))</f>
        <v>一関第二</v>
      </c>
      <c r="F160" s="23">
        <v>1</v>
      </c>
      <c r="H160" s="23">
        <v>1058</v>
      </c>
      <c r="I160" s="23">
        <v>158</v>
      </c>
      <c r="L160" s="49">
        <v>3062</v>
      </c>
      <c r="M160" s="49">
        <v>158</v>
      </c>
      <c r="N160" s="49">
        <v>1109</v>
      </c>
      <c r="O160" s="49" t="s">
        <v>4496</v>
      </c>
      <c r="P160" s="49" t="s">
        <v>4497</v>
      </c>
      <c r="Q160" s="51" t="str">
        <f>IF($N160="","",(VLOOKUP($N160,所属・種目コード!$A$3:$B$67,2)))</f>
        <v>盛岡誠桜</v>
      </c>
      <c r="R160" s="49">
        <v>2</v>
      </c>
      <c r="S160" s="49"/>
      <c r="T160" s="49"/>
      <c r="U160" s="49">
        <v>158</v>
      </c>
    </row>
    <row r="161" spans="1:21">
      <c r="A161" s="23">
        <v>1762</v>
      </c>
      <c r="B161" s="23">
        <v>159</v>
      </c>
      <c r="C161" s="23" t="s">
        <v>2068</v>
      </c>
      <c r="D161" s="23" t="s">
        <v>1988</v>
      </c>
      <c r="E161" s="53" t="str">
        <f>IF($H161="","",(VLOOKUP($H161,所属・種目コード!$A$3:$B$67,2)))</f>
        <v>一関第二</v>
      </c>
      <c r="F161" s="23">
        <v>1</v>
      </c>
      <c r="H161" s="23">
        <v>1058</v>
      </c>
      <c r="I161" s="23">
        <v>159</v>
      </c>
      <c r="L161" s="49">
        <v>3065</v>
      </c>
      <c r="M161" s="49">
        <v>159</v>
      </c>
      <c r="N161" s="49">
        <v>1109</v>
      </c>
      <c r="O161" s="49" t="s">
        <v>4502</v>
      </c>
      <c r="P161" s="49" t="s">
        <v>4503</v>
      </c>
      <c r="Q161" s="51" t="str">
        <f>IF($N161="","",(VLOOKUP($N161,所属・種目コード!$A$3:$B$67,2)))</f>
        <v>盛岡誠桜</v>
      </c>
      <c r="R161" s="49">
        <v>2</v>
      </c>
      <c r="S161" s="49"/>
      <c r="T161" s="49"/>
      <c r="U161" s="49">
        <v>159</v>
      </c>
    </row>
    <row r="162" spans="1:21">
      <c r="A162" s="23">
        <v>2637</v>
      </c>
      <c r="B162" s="23">
        <v>160</v>
      </c>
      <c r="C162" s="23" t="s">
        <v>3701</v>
      </c>
      <c r="D162" s="23" t="s">
        <v>3702</v>
      </c>
      <c r="E162" s="53" t="str">
        <f>IF($H162="","",(VLOOKUP($H162,所属・種目コード!$A$3:$B$67,2)))</f>
        <v>水沢工</v>
      </c>
      <c r="F162" s="23">
        <v>1</v>
      </c>
      <c r="H162" s="23">
        <v>1096</v>
      </c>
      <c r="I162" s="23">
        <v>160</v>
      </c>
      <c r="L162" s="49">
        <v>3071</v>
      </c>
      <c r="M162" s="49">
        <v>160</v>
      </c>
      <c r="N162" s="49">
        <v>1109</v>
      </c>
      <c r="O162" s="49" t="s">
        <v>4514</v>
      </c>
      <c r="P162" s="49" t="s">
        <v>4515</v>
      </c>
      <c r="Q162" s="51" t="str">
        <f>IF($N162="","",(VLOOKUP($N162,所属・種目コード!$A$3:$B$67,2)))</f>
        <v>盛岡誠桜</v>
      </c>
      <c r="R162" s="49">
        <v>2</v>
      </c>
      <c r="S162" s="49"/>
      <c r="T162" s="49"/>
      <c r="U162" s="49">
        <v>160</v>
      </c>
    </row>
    <row r="163" spans="1:21">
      <c r="A163" s="23">
        <v>2639</v>
      </c>
      <c r="B163" s="23">
        <v>161</v>
      </c>
      <c r="C163" s="23" t="s">
        <v>3705</v>
      </c>
      <c r="D163" s="23" t="s">
        <v>1806</v>
      </c>
      <c r="E163" s="53" t="str">
        <f>IF($H163="","",(VLOOKUP($H163,所属・種目コード!$A$3:$B$67,2)))</f>
        <v>水沢工</v>
      </c>
      <c r="F163" s="23">
        <v>1</v>
      </c>
      <c r="H163" s="23">
        <v>1096</v>
      </c>
      <c r="I163" s="23">
        <v>161</v>
      </c>
      <c r="L163" s="49">
        <v>3072</v>
      </c>
      <c r="M163" s="49">
        <v>161</v>
      </c>
      <c r="N163" s="49">
        <v>1109</v>
      </c>
      <c r="O163" s="49" t="s">
        <v>4516</v>
      </c>
      <c r="P163" s="49" t="s">
        <v>4517</v>
      </c>
      <c r="Q163" s="51" t="str">
        <f>IF($N163="","",(VLOOKUP($N163,所属・種目コード!$A$3:$B$67,2)))</f>
        <v>盛岡誠桜</v>
      </c>
      <c r="R163" s="49">
        <v>2</v>
      </c>
      <c r="S163" s="49"/>
      <c r="T163" s="49"/>
      <c r="U163" s="49">
        <v>161</v>
      </c>
    </row>
    <row r="164" spans="1:21">
      <c r="A164" s="23">
        <v>2640</v>
      </c>
      <c r="B164" s="23">
        <v>162</v>
      </c>
      <c r="C164" s="23" t="s">
        <v>3706</v>
      </c>
      <c r="D164" s="23" t="s">
        <v>3707</v>
      </c>
      <c r="E164" s="53" t="str">
        <f>IF($H164="","",(VLOOKUP($H164,所属・種目コード!$A$3:$B$67,2)))</f>
        <v>水沢工</v>
      </c>
      <c r="F164" s="23">
        <v>1</v>
      </c>
      <c r="H164" s="23">
        <v>1096</v>
      </c>
      <c r="I164" s="23">
        <v>162</v>
      </c>
      <c r="L164" s="49">
        <v>3076</v>
      </c>
      <c r="M164" s="49">
        <v>162</v>
      </c>
      <c r="N164" s="49">
        <v>1110</v>
      </c>
      <c r="O164" s="49" t="s">
        <v>4523</v>
      </c>
      <c r="P164" s="49" t="s">
        <v>4524</v>
      </c>
      <c r="Q164" s="51" t="str">
        <f>IF($N164="","",(VLOOKUP($N164,所属・種目コード!$A$3:$B$67,2)))</f>
        <v>盛岡第一</v>
      </c>
      <c r="R164" s="49">
        <v>2</v>
      </c>
      <c r="S164" s="49"/>
      <c r="T164" s="49"/>
      <c r="U164" s="49">
        <v>162</v>
      </c>
    </row>
    <row r="165" spans="1:21">
      <c r="A165" s="23">
        <v>2648</v>
      </c>
      <c r="B165" s="23">
        <v>163</v>
      </c>
      <c r="C165" s="23" t="s">
        <v>3722</v>
      </c>
      <c r="D165" s="23" t="s">
        <v>3723</v>
      </c>
      <c r="E165" s="53" t="str">
        <f>IF($H165="","",(VLOOKUP($H165,所属・種目コード!$A$3:$B$67,2)))</f>
        <v>水沢工</v>
      </c>
      <c r="F165" s="23">
        <v>1</v>
      </c>
      <c r="H165" s="23">
        <v>1096</v>
      </c>
      <c r="I165" s="23">
        <v>163</v>
      </c>
      <c r="L165" s="49">
        <v>3080</v>
      </c>
      <c r="M165" s="49">
        <v>163</v>
      </c>
      <c r="N165" s="49">
        <v>1110</v>
      </c>
      <c r="O165" s="49" t="s">
        <v>4531</v>
      </c>
      <c r="P165" s="49" t="s">
        <v>4532</v>
      </c>
      <c r="Q165" s="51" t="str">
        <f>IF($N165="","",(VLOOKUP($N165,所属・種目コード!$A$3:$B$67,2)))</f>
        <v>盛岡第一</v>
      </c>
      <c r="R165" s="49">
        <v>2</v>
      </c>
      <c r="S165" s="49"/>
      <c r="T165" s="49"/>
      <c r="U165" s="49">
        <v>163</v>
      </c>
    </row>
    <row r="166" spans="1:21">
      <c r="A166" s="23">
        <v>2652</v>
      </c>
      <c r="B166" s="23">
        <v>164</v>
      </c>
      <c r="C166" s="23" t="s">
        <v>3729</v>
      </c>
      <c r="D166" s="23" t="s">
        <v>3730</v>
      </c>
      <c r="E166" s="53" t="str">
        <f>IF($H166="","",(VLOOKUP($H166,所属・種目コード!$A$3:$B$67,2)))</f>
        <v>水沢工</v>
      </c>
      <c r="F166" s="23">
        <v>1</v>
      </c>
      <c r="H166" s="23">
        <v>1096</v>
      </c>
      <c r="I166" s="23">
        <v>164</v>
      </c>
      <c r="L166" s="49">
        <v>3089</v>
      </c>
      <c r="M166" s="49">
        <v>164</v>
      </c>
      <c r="N166" s="49">
        <v>1110</v>
      </c>
      <c r="O166" s="49" t="s">
        <v>4547</v>
      </c>
      <c r="P166" s="49" t="s">
        <v>4548</v>
      </c>
      <c r="Q166" s="51" t="str">
        <f>IF($N166="","",(VLOOKUP($N166,所属・種目コード!$A$3:$B$67,2)))</f>
        <v>盛岡第一</v>
      </c>
      <c r="R166" s="49">
        <v>2</v>
      </c>
      <c r="S166" s="49"/>
      <c r="T166" s="49"/>
      <c r="U166" s="49">
        <v>164</v>
      </c>
    </row>
    <row r="167" spans="1:21">
      <c r="A167" s="23">
        <v>2656</v>
      </c>
      <c r="B167" s="23">
        <v>165</v>
      </c>
      <c r="C167" s="23" t="s">
        <v>3737</v>
      </c>
      <c r="D167" s="23" t="s">
        <v>3738</v>
      </c>
      <c r="E167" s="53" t="str">
        <f>IF($H167="","",(VLOOKUP($H167,所属・種目コード!$A$3:$B$67,2)))</f>
        <v>水沢工</v>
      </c>
      <c r="F167" s="23">
        <v>1</v>
      </c>
      <c r="H167" s="23">
        <v>1096</v>
      </c>
      <c r="I167" s="23">
        <v>165</v>
      </c>
      <c r="L167" s="49">
        <v>3092</v>
      </c>
      <c r="M167" s="49">
        <v>165</v>
      </c>
      <c r="N167" s="49">
        <v>1110</v>
      </c>
      <c r="O167" s="49" t="s">
        <v>4553</v>
      </c>
      <c r="P167" s="49" t="s">
        <v>4554</v>
      </c>
      <c r="Q167" s="51" t="str">
        <f>IF($N167="","",(VLOOKUP($N167,所属・種目コード!$A$3:$B$67,2)))</f>
        <v>盛岡第一</v>
      </c>
      <c r="R167" s="49">
        <v>2</v>
      </c>
      <c r="S167" s="49"/>
      <c r="T167" s="49"/>
      <c r="U167" s="49">
        <v>165</v>
      </c>
    </row>
    <row r="168" spans="1:21" ht="15" customHeight="1">
      <c r="A168" s="24">
        <v>2657</v>
      </c>
      <c r="B168" s="24">
        <v>166</v>
      </c>
      <c r="C168" s="42" t="s">
        <v>3739</v>
      </c>
      <c r="D168" s="23" t="s">
        <v>3740</v>
      </c>
      <c r="E168" s="53" t="str">
        <f>IF($H168="","",(VLOOKUP($H168,所属・種目コード!$A$3:$B$67,2)))</f>
        <v>水沢工</v>
      </c>
      <c r="F168" s="23">
        <v>1</v>
      </c>
      <c r="H168" s="23">
        <v>1096</v>
      </c>
      <c r="I168" s="24">
        <v>166</v>
      </c>
      <c r="L168" s="49">
        <v>3095</v>
      </c>
      <c r="M168" s="49">
        <v>166</v>
      </c>
      <c r="N168" s="49">
        <v>1110</v>
      </c>
      <c r="O168" s="49" t="s">
        <v>4559</v>
      </c>
      <c r="P168" s="49" t="s">
        <v>4560</v>
      </c>
      <c r="Q168" s="51" t="str">
        <f>IF($N168="","",(VLOOKUP($N168,所属・種目コード!$A$3:$B$67,2)))</f>
        <v>盛岡第一</v>
      </c>
      <c r="R168" s="49">
        <v>2</v>
      </c>
      <c r="S168" s="49"/>
      <c r="T168" s="49"/>
      <c r="U168" s="49">
        <v>166</v>
      </c>
    </row>
    <row r="169" spans="1:21">
      <c r="A169" s="23">
        <v>2658</v>
      </c>
      <c r="B169" s="23">
        <v>167</v>
      </c>
      <c r="C169" s="23" t="s">
        <v>3741</v>
      </c>
      <c r="D169" s="23" t="s">
        <v>3742</v>
      </c>
      <c r="E169" s="53" t="str">
        <f>IF($H169="","",(VLOOKUP($H169,所属・種目コード!$A$3:$B$67,2)))</f>
        <v>水沢工</v>
      </c>
      <c r="F169" s="23">
        <v>1</v>
      </c>
      <c r="H169" s="23">
        <v>1096</v>
      </c>
      <c r="I169" s="23">
        <v>167</v>
      </c>
      <c r="L169" s="49">
        <v>3074</v>
      </c>
      <c r="M169" s="49">
        <v>167</v>
      </c>
      <c r="N169" s="49">
        <v>1110</v>
      </c>
      <c r="O169" s="49" t="s">
        <v>4519</v>
      </c>
      <c r="P169" s="49" t="s">
        <v>4520</v>
      </c>
      <c r="Q169" s="51" t="str">
        <f>IF($N169="","",(VLOOKUP($N169,所属・種目コード!$A$3:$B$67,2)))</f>
        <v>盛岡第一</v>
      </c>
      <c r="R169" s="49">
        <v>2</v>
      </c>
      <c r="S169" s="49"/>
      <c r="T169" s="49"/>
      <c r="U169" s="49">
        <v>167</v>
      </c>
    </row>
    <row r="170" spans="1:21">
      <c r="A170" s="23">
        <v>2660</v>
      </c>
      <c r="B170" s="23">
        <v>168</v>
      </c>
      <c r="C170" s="23" t="s">
        <v>3745</v>
      </c>
      <c r="D170" s="23" t="s">
        <v>3746</v>
      </c>
      <c r="E170" s="53" t="str">
        <f>IF($H170="","",(VLOOKUP($H170,所属・種目コード!$A$3:$B$67,2)))</f>
        <v>水沢工</v>
      </c>
      <c r="F170" s="23">
        <v>1</v>
      </c>
      <c r="H170" s="23">
        <v>1096</v>
      </c>
      <c r="I170" s="23">
        <v>168</v>
      </c>
      <c r="L170" s="49">
        <v>3075</v>
      </c>
      <c r="M170" s="49">
        <v>168</v>
      </c>
      <c r="N170" s="49">
        <v>1110</v>
      </c>
      <c r="O170" s="49" t="s">
        <v>4521</v>
      </c>
      <c r="P170" s="49" t="s">
        <v>4522</v>
      </c>
      <c r="Q170" s="51" t="str">
        <f>IF($N170="","",(VLOOKUP($N170,所属・種目コード!$A$3:$B$67,2)))</f>
        <v>盛岡第一</v>
      </c>
      <c r="R170" s="49">
        <v>2</v>
      </c>
      <c r="S170" s="49"/>
      <c r="T170" s="49"/>
      <c r="U170" s="49">
        <v>168</v>
      </c>
    </row>
    <row r="171" spans="1:21">
      <c r="A171" s="23">
        <v>2638</v>
      </c>
      <c r="B171" s="23">
        <v>169</v>
      </c>
      <c r="C171" s="23" t="s">
        <v>3703</v>
      </c>
      <c r="D171" s="23" t="s">
        <v>3704</v>
      </c>
      <c r="E171" s="53" t="str">
        <f>IF($H171="","",(VLOOKUP($H171,所属・種目コード!$A$3:$B$67,2)))</f>
        <v>水沢工</v>
      </c>
      <c r="F171" s="23">
        <v>1</v>
      </c>
      <c r="H171" s="23">
        <v>1096</v>
      </c>
      <c r="I171" s="23">
        <v>169</v>
      </c>
      <c r="L171" s="49">
        <v>3081</v>
      </c>
      <c r="M171" s="49">
        <v>169</v>
      </c>
      <c r="N171" s="49">
        <v>1110</v>
      </c>
      <c r="O171" s="49" t="s">
        <v>4533</v>
      </c>
      <c r="P171" s="49" t="s">
        <v>4534</v>
      </c>
      <c r="Q171" s="51" t="str">
        <f>IF($N171="","",(VLOOKUP($N171,所属・種目コード!$A$3:$B$67,2)))</f>
        <v>盛岡第一</v>
      </c>
      <c r="R171" s="49">
        <v>2</v>
      </c>
      <c r="S171" s="49"/>
      <c r="T171" s="49"/>
      <c r="U171" s="49">
        <v>169</v>
      </c>
    </row>
    <row r="172" spans="1:21">
      <c r="A172" s="23">
        <v>2643</v>
      </c>
      <c r="B172" s="23">
        <v>170</v>
      </c>
      <c r="C172" s="23" t="s">
        <v>3712</v>
      </c>
      <c r="D172" s="23" t="s">
        <v>3713</v>
      </c>
      <c r="E172" s="53" t="str">
        <f>IF($H172="","",(VLOOKUP($H172,所属・種目コード!$A$3:$B$67,2)))</f>
        <v>水沢工</v>
      </c>
      <c r="F172" s="23">
        <v>1</v>
      </c>
      <c r="H172" s="23">
        <v>1096</v>
      </c>
      <c r="I172" s="23">
        <v>170</v>
      </c>
      <c r="L172" s="49">
        <v>3087</v>
      </c>
      <c r="M172" s="49">
        <v>170</v>
      </c>
      <c r="N172" s="49">
        <v>1110</v>
      </c>
      <c r="O172" s="49" t="s">
        <v>4543</v>
      </c>
      <c r="P172" s="49" t="s">
        <v>4544</v>
      </c>
      <c r="Q172" s="51" t="str">
        <f>IF($N172="","",(VLOOKUP($N172,所属・種目コード!$A$3:$B$67,2)))</f>
        <v>盛岡第一</v>
      </c>
      <c r="R172" s="49">
        <v>2</v>
      </c>
      <c r="S172" s="49"/>
      <c r="T172" s="49"/>
      <c r="U172" s="49">
        <v>170</v>
      </c>
    </row>
    <row r="173" spans="1:21">
      <c r="A173" s="23">
        <v>2646</v>
      </c>
      <c r="B173" s="23">
        <v>171</v>
      </c>
      <c r="C173" s="23" t="s">
        <v>3718</v>
      </c>
      <c r="D173" s="23" t="s">
        <v>3719</v>
      </c>
      <c r="E173" s="53" t="str">
        <f>IF($H173="","",(VLOOKUP($H173,所属・種目コード!$A$3:$B$67,2)))</f>
        <v>水沢工</v>
      </c>
      <c r="F173" s="23">
        <v>1</v>
      </c>
      <c r="H173" s="23">
        <v>1096</v>
      </c>
      <c r="I173" s="23">
        <v>171</v>
      </c>
      <c r="L173" s="49">
        <v>2974</v>
      </c>
      <c r="M173" s="49">
        <v>171</v>
      </c>
      <c r="N173" s="49">
        <v>1107</v>
      </c>
      <c r="O173" s="49" t="s">
        <v>4335</v>
      </c>
      <c r="P173" s="49" t="s">
        <v>4336</v>
      </c>
      <c r="Q173" s="51" t="str">
        <f>IF($N173="","",(VLOOKUP($N173,所属・種目コード!$A$3:$B$67,2)))</f>
        <v>盛岡市立</v>
      </c>
      <c r="R173" s="49">
        <v>2</v>
      </c>
      <c r="S173" s="49"/>
      <c r="T173" s="49"/>
      <c r="U173" s="49">
        <v>171</v>
      </c>
    </row>
    <row r="174" spans="1:21">
      <c r="A174" s="23">
        <v>2647</v>
      </c>
      <c r="B174" s="23">
        <v>172</v>
      </c>
      <c r="C174" s="23" t="s">
        <v>3720</v>
      </c>
      <c r="D174" s="23" t="s">
        <v>3721</v>
      </c>
      <c r="E174" s="53" t="str">
        <f>IF($H174="","",(VLOOKUP($H174,所属・種目コード!$A$3:$B$67,2)))</f>
        <v>水沢工</v>
      </c>
      <c r="F174" s="23">
        <v>1</v>
      </c>
      <c r="H174" s="23">
        <v>1096</v>
      </c>
      <c r="I174" s="23">
        <v>172</v>
      </c>
      <c r="L174" s="49">
        <v>2975</v>
      </c>
      <c r="M174" s="49">
        <v>172</v>
      </c>
      <c r="N174" s="49">
        <v>1107</v>
      </c>
      <c r="O174" s="49" t="s">
        <v>4337</v>
      </c>
      <c r="P174" s="49" t="s">
        <v>4338</v>
      </c>
      <c r="Q174" s="51" t="str">
        <f>IF($N174="","",(VLOOKUP($N174,所属・種目コード!$A$3:$B$67,2)))</f>
        <v>盛岡市立</v>
      </c>
      <c r="R174" s="49">
        <v>2</v>
      </c>
      <c r="S174" s="49"/>
      <c r="T174" s="49"/>
      <c r="U174" s="49">
        <v>172</v>
      </c>
    </row>
    <row r="175" spans="1:21">
      <c r="A175" s="23">
        <v>2651</v>
      </c>
      <c r="B175" s="23">
        <v>173</v>
      </c>
      <c r="C175" s="23" t="s">
        <v>3727</v>
      </c>
      <c r="D175" s="23" t="s">
        <v>3728</v>
      </c>
      <c r="E175" s="53" t="str">
        <f>IF($H175="","",(VLOOKUP($H175,所属・種目コード!$A$3:$B$67,2)))</f>
        <v>水沢工</v>
      </c>
      <c r="F175" s="23">
        <v>1</v>
      </c>
      <c r="H175" s="23">
        <v>1096</v>
      </c>
      <c r="I175" s="23">
        <v>173</v>
      </c>
      <c r="L175" s="49">
        <v>2985</v>
      </c>
      <c r="M175" s="49">
        <v>173</v>
      </c>
      <c r="N175" s="49">
        <v>1107</v>
      </c>
      <c r="O175" s="49" t="s">
        <v>4357</v>
      </c>
      <c r="P175" s="49" t="s">
        <v>4358</v>
      </c>
      <c r="Q175" s="51" t="str">
        <f>IF($N175="","",(VLOOKUP($N175,所属・種目コード!$A$3:$B$67,2)))</f>
        <v>盛岡市立</v>
      </c>
      <c r="R175" s="49">
        <v>2</v>
      </c>
      <c r="S175" s="49"/>
      <c r="T175" s="49"/>
      <c r="U175" s="49">
        <v>173</v>
      </c>
    </row>
    <row r="176" spans="1:21">
      <c r="A176" s="23">
        <v>2653</v>
      </c>
      <c r="B176" s="23">
        <v>174</v>
      </c>
      <c r="C176" s="23" t="s">
        <v>3731</v>
      </c>
      <c r="D176" s="23" t="s">
        <v>3732</v>
      </c>
      <c r="E176" s="53" t="str">
        <f>IF($H176="","",(VLOOKUP($H176,所属・種目コード!$A$3:$B$67,2)))</f>
        <v>水沢工</v>
      </c>
      <c r="F176" s="23">
        <v>1</v>
      </c>
      <c r="H176" s="23">
        <v>1096</v>
      </c>
      <c r="I176" s="23">
        <v>174</v>
      </c>
      <c r="L176" s="49">
        <v>3020</v>
      </c>
      <c r="M176" s="49">
        <v>174</v>
      </c>
      <c r="N176" s="49">
        <v>1107</v>
      </c>
      <c r="O176" s="49" t="s">
        <v>4423</v>
      </c>
      <c r="P176" s="49" t="s">
        <v>4424</v>
      </c>
      <c r="Q176" s="51" t="str">
        <f>IF($N176="","",(VLOOKUP($N176,所属・種目コード!$A$3:$B$67,2)))</f>
        <v>盛岡市立</v>
      </c>
      <c r="R176" s="49">
        <v>2</v>
      </c>
      <c r="S176" s="49"/>
      <c r="T176" s="49"/>
      <c r="U176" s="49">
        <v>174</v>
      </c>
    </row>
    <row r="177" spans="1:21">
      <c r="A177" s="23">
        <v>2662</v>
      </c>
      <c r="B177" s="23">
        <v>175</v>
      </c>
      <c r="C177" s="23" t="s">
        <v>3748</v>
      </c>
      <c r="D177" s="23" t="s">
        <v>3749</v>
      </c>
      <c r="E177" s="53" t="str">
        <f>IF($H177="","",(VLOOKUP($H177,所属・種目コード!$A$3:$B$67,2)))</f>
        <v>水沢工</v>
      </c>
      <c r="F177" s="23">
        <v>1</v>
      </c>
      <c r="H177" s="23">
        <v>1096</v>
      </c>
      <c r="I177" s="23">
        <v>175</v>
      </c>
      <c r="L177" s="49">
        <v>3031</v>
      </c>
      <c r="M177" s="49">
        <v>175</v>
      </c>
      <c r="N177" s="49">
        <v>1107</v>
      </c>
      <c r="O177" s="49" t="s">
        <v>4443</v>
      </c>
      <c r="P177" s="49" t="s">
        <v>4444</v>
      </c>
      <c r="Q177" s="51" t="str">
        <f>IF($N177="","",(VLOOKUP($N177,所属・種目コード!$A$3:$B$67,2)))</f>
        <v>盛岡市立</v>
      </c>
      <c r="R177" s="49">
        <v>2</v>
      </c>
      <c r="S177" s="49"/>
      <c r="T177" s="49"/>
      <c r="U177" s="49">
        <v>175</v>
      </c>
    </row>
    <row r="178" spans="1:21">
      <c r="A178" s="23">
        <v>2319</v>
      </c>
      <c r="B178" s="23">
        <v>176</v>
      </c>
      <c r="C178" s="23" t="s">
        <v>3106</v>
      </c>
      <c r="D178" s="23" t="s">
        <v>3107</v>
      </c>
      <c r="E178" s="53" t="str">
        <f>IF($H178="","",(VLOOKUP($H178,所属・種目コード!$A$3:$B$67,2)))</f>
        <v>高田</v>
      </c>
      <c r="F178" s="23">
        <v>1</v>
      </c>
      <c r="H178" s="23">
        <v>1084</v>
      </c>
      <c r="I178" s="23">
        <v>176</v>
      </c>
      <c r="L178" s="49">
        <v>3032</v>
      </c>
      <c r="M178" s="49">
        <v>176</v>
      </c>
      <c r="N178" s="49">
        <v>1107</v>
      </c>
      <c r="O178" s="49" t="s">
        <v>4445</v>
      </c>
      <c r="P178" s="49" t="s">
        <v>4446</v>
      </c>
      <c r="Q178" s="51" t="str">
        <f>IF($N178="","",(VLOOKUP($N178,所属・種目コード!$A$3:$B$67,2)))</f>
        <v>盛岡市立</v>
      </c>
      <c r="R178" s="49">
        <v>2</v>
      </c>
      <c r="S178" s="49"/>
      <c r="T178" s="49"/>
      <c r="U178" s="49">
        <v>176</v>
      </c>
    </row>
    <row r="179" spans="1:21">
      <c r="A179" s="23">
        <v>2323</v>
      </c>
      <c r="B179" s="23">
        <v>177</v>
      </c>
      <c r="C179" s="23" t="s">
        <v>3113</v>
      </c>
      <c r="D179" s="23" t="s">
        <v>3114</v>
      </c>
      <c r="E179" s="53" t="str">
        <f>IF($H179="","",(VLOOKUP($H179,所属・種目コード!$A$3:$B$67,2)))</f>
        <v>高田</v>
      </c>
      <c r="F179" s="23">
        <v>1</v>
      </c>
      <c r="H179" s="23">
        <v>1084</v>
      </c>
      <c r="I179" s="23">
        <v>177</v>
      </c>
      <c r="L179" s="49">
        <v>3037</v>
      </c>
      <c r="M179" s="49">
        <v>177</v>
      </c>
      <c r="N179" s="49">
        <v>1107</v>
      </c>
      <c r="O179" s="49" t="s">
        <v>4454</v>
      </c>
      <c r="P179" s="49" t="s">
        <v>4455</v>
      </c>
      <c r="Q179" s="51" t="str">
        <f>IF($N179="","",(VLOOKUP($N179,所属・種目コード!$A$3:$B$67,2)))</f>
        <v>盛岡市立</v>
      </c>
      <c r="R179" s="49">
        <v>2</v>
      </c>
      <c r="S179" s="49"/>
      <c r="T179" s="49"/>
      <c r="U179" s="49">
        <v>177</v>
      </c>
    </row>
    <row r="180" spans="1:21">
      <c r="A180" s="23">
        <v>2330</v>
      </c>
      <c r="B180" s="23">
        <v>178</v>
      </c>
      <c r="C180" s="23" t="s">
        <v>3126</v>
      </c>
      <c r="D180" s="23" t="s">
        <v>3127</v>
      </c>
      <c r="E180" s="53" t="str">
        <f>IF($H180="","",(VLOOKUP($H180,所属・種目コード!$A$3:$B$67,2)))</f>
        <v>高田</v>
      </c>
      <c r="F180" s="23">
        <v>1</v>
      </c>
      <c r="H180" s="23">
        <v>1084</v>
      </c>
      <c r="I180" s="23">
        <v>178</v>
      </c>
      <c r="L180" s="49">
        <v>2981</v>
      </c>
      <c r="M180" s="49">
        <v>178</v>
      </c>
      <c r="N180" s="49">
        <v>1107</v>
      </c>
      <c r="O180" s="49" t="s">
        <v>4349</v>
      </c>
      <c r="P180" s="49" t="s">
        <v>4350</v>
      </c>
      <c r="Q180" s="51" t="str">
        <f>IF($N180="","",(VLOOKUP($N180,所属・種目コード!$A$3:$B$67,2)))</f>
        <v>盛岡市立</v>
      </c>
      <c r="R180" s="49">
        <v>2</v>
      </c>
      <c r="S180" s="49"/>
      <c r="T180" s="49"/>
      <c r="U180" s="49">
        <v>178</v>
      </c>
    </row>
    <row r="181" spans="1:21">
      <c r="A181" s="23">
        <v>2336</v>
      </c>
      <c r="B181" s="23">
        <v>179</v>
      </c>
      <c r="C181" s="23" t="s">
        <v>3138</v>
      </c>
      <c r="D181" s="23" t="s">
        <v>843</v>
      </c>
      <c r="E181" s="53" t="str">
        <f>IF($H181="","",(VLOOKUP($H181,所属・種目コード!$A$3:$B$67,2)))</f>
        <v>高田</v>
      </c>
      <c r="F181" s="23">
        <v>1</v>
      </c>
      <c r="H181" s="23">
        <v>1084</v>
      </c>
      <c r="I181" s="23">
        <v>179</v>
      </c>
      <c r="L181" s="49">
        <v>2984</v>
      </c>
      <c r="M181" s="49">
        <v>179</v>
      </c>
      <c r="N181" s="49">
        <v>1107</v>
      </c>
      <c r="O181" s="49" t="s">
        <v>4355</v>
      </c>
      <c r="P181" s="49" t="s">
        <v>4356</v>
      </c>
      <c r="Q181" s="51" t="str">
        <f>IF($N181="","",(VLOOKUP($N181,所属・種目コード!$A$3:$B$67,2)))</f>
        <v>盛岡市立</v>
      </c>
      <c r="R181" s="49">
        <v>2</v>
      </c>
      <c r="S181" s="49"/>
      <c r="T181" s="49"/>
      <c r="U181" s="49">
        <v>179</v>
      </c>
    </row>
    <row r="182" spans="1:21">
      <c r="A182" s="23">
        <v>2340</v>
      </c>
      <c r="B182" s="23">
        <v>180</v>
      </c>
      <c r="C182" s="23" t="s">
        <v>3143</v>
      </c>
      <c r="D182" s="23" t="s">
        <v>3144</v>
      </c>
      <c r="E182" s="53" t="str">
        <f>IF($H182="","",(VLOOKUP($H182,所属・種目コード!$A$3:$B$67,2)))</f>
        <v>高田</v>
      </c>
      <c r="F182" s="23">
        <v>1</v>
      </c>
      <c r="H182" s="23">
        <v>1084</v>
      </c>
      <c r="I182" s="23">
        <v>180</v>
      </c>
      <c r="L182" s="49">
        <v>2989</v>
      </c>
      <c r="M182" s="49">
        <v>180</v>
      </c>
      <c r="N182" s="49">
        <v>1107</v>
      </c>
      <c r="O182" s="49" t="s">
        <v>4365</v>
      </c>
      <c r="P182" s="49" t="s">
        <v>4366</v>
      </c>
      <c r="Q182" s="51" t="str">
        <f>IF($N182="","",(VLOOKUP($N182,所属・種目コード!$A$3:$B$67,2)))</f>
        <v>盛岡市立</v>
      </c>
      <c r="R182" s="49">
        <v>2</v>
      </c>
      <c r="S182" s="49"/>
      <c r="T182" s="49"/>
      <c r="U182" s="49">
        <v>180</v>
      </c>
    </row>
    <row r="183" spans="1:21">
      <c r="A183" s="23">
        <v>2341</v>
      </c>
      <c r="B183" s="23">
        <v>181</v>
      </c>
      <c r="C183" s="23" t="s">
        <v>3145</v>
      </c>
      <c r="D183" s="23" t="s">
        <v>3146</v>
      </c>
      <c r="E183" s="53" t="str">
        <f>IF($H183="","",(VLOOKUP($H183,所属・種目コード!$A$3:$B$67,2)))</f>
        <v>高田</v>
      </c>
      <c r="F183" s="23">
        <v>1</v>
      </c>
      <c r="H183" s="23">
        <v>1084</v>
      </c>
      <c r="I183" s="23">
        <v>181</v>
      </c>
      <c r="L183" s="49">
        <v>2991</v>
      </c>
      <c r="M183" s="49">
        <v>181</v>
      </c>
      <c r="N183" s="49">
        <v>1107</v>
      </c>
      <c r="O183" s="49" t="s">
        <v>4369</v>
      </c>
      <c r="P183" s="49" t="s">
        <v>4370</v>
      </c>
      <c r="Q183" s="51" t="str">
        <f>IF($N183="","",(VLOOKUP($N183,所属・種目コード!$A$3:$B$67,2)))</f>
        <v>盛岡市立</v>
      </c>
      <c r="R183" s="49">
        <v>2</v>
      </c>
      <c r="S183" s="49"/>
      <c r="T183" s="49"/>
      <c r="U183" s="49">
        <v>181</v>
      </c>
    </row>
    <row r="184" spans="1:21">
      <c r="A184" s="23">
        <v>2312</v>
      </c>
      <c r="B184" s="23">
        <v>182</v>
      </c>
      <c r="C184" s="23" t="s">
        <v>3094</v>
      </c>
      <c r="D184" s="23" t="s">
        <v>3095</v>
      </c>
      <c r="E184" s="53" t="str">
        <f>IF($H184="","",(VLOOKUP($H184,所属・種目コード!$A$3:$B$67,2)))</f>
        <v>高田</v>
      </c>
      <c r="F184" s="23">
        <v>1</v>
      </c>
      <c r="H184" s="23">
        <v>1084</v>
      </c>
      <c r="I184" s="23">
        <v>182</v>
      </c>
      <c r="L184" s="49">
        <v>2997</v>
      </c>
      <c r="M184" s="49">
        <v>182</v>
      </c>
      <c r="N184" s="49">
        <v>1107</v>
      </c>
      <c r="O184" s="49" t="s">
        <v>4381</v>
      </c>
      <c r="P184" s="49" t="s">
        <v>4382</v>
      </c>
      <c r="Q184" s="51" t="str">
        <f>IF($N184="","",(VLOOKUP($N184,所属・種目コード!$A$3:$B$67,2)))</f>
        <v>盛岡市立</v>
      </c>
      <c r="R184" s="49">
        <v>2</v>
      </c>
      <c r="S184" s="49"/>
      <c r="T184" s="49"/>
      <c r="U184" s="49">
        <v>182</v>
      </c>
    </row>
    <row r="185" spans="1:21">
      <c r="A185" s="23">
        <v>2315</v>
      </c>
      <c r="B185" s="23">
        <v>183</v>
      </c>
      <c r="C185" s="23" t="s">
        <v>3100</v>
      </c>
      <c r="D185" s="23" t="s">
        <v>1057</v>
      </c>
      <c r="E185" s="53" t="str">
        <f>IF($H185="","",(VLOOKUP($H185,所属・種目コード!$A$3:$B$67,2)))</f>
        <v>高田</v>
      </c>
      <c r="F185" s="23">
        <v>1</v>
      </c>
      <c r="H185" s="23">
        <v>1084</v>
      </c>
      <c r="I185" s="23">
        <v>183</v>
      </c>
      <c r="L185" s="49">
        <v>3000</v>
      </c>
      <c r="M185" s="49">
        <v>183</v>
      </c>
      <c r="N185" s="49">
        <v>1107</v>
      </c>
      <c r="O185" s="49" t="s">
        <v>4387</v>
      </c>
      <c r="P185" s="49" t="s">
        <v>4388</v>
      </c>
      <c r="Q185" s="51" t="str">
        <f>IF($N185="","",(VLOOKUP($N185,所属・種目コード!$A$3:$B$67,2)))</f>
        <v>盛岡市立</v>
      </c>
      <c r="R185" s="49">
        <v>2</v>
      </c>
      <c r="S185" s="49"/>
      <c r="T185" s="49"/>
      <c r="U185" s="49">
        <v>183</v>
      </c>
    </row>
    <row r="186" spans="1:21">
      <c r="A186" s="23">
        <v>2324</v>
      </c>
      <c r="B186" s="23">
        <v>184</v>
      </c>
      <c r="C186" s="23" t="s">
        <v>3115</v>
      </c>
      <c r="D186" s="23" t="s">
        <v>3116</v>
      </c>
      <c r="E186" s="53" t="str">
        <f>IF($H186="","",(VLOOKUP($H186,所属・種目コード!$A$3:$B$67,2)))</f>
        <v>高田</v>
      </c>
      <c r="F186" s="23">
        <v>1</v>
      </c>
      <c r="H186" s="23">
        <v>1084</v>
      </c>
      <c r="I186" s="23">
        <v>184</v>
      </c>
      <c r="L186" s="49">
        <v>3002</v>
      </c>
      <c r="M186" s="49">
        <v>184</v>
      </c>
      <c r="N186" s="49">
        <v>1107</v>
      </c>
      <c r="O186" s="49" t="s">
        <v>4390</v>
      </c>
      <c r="P186" s="49" t="s">
        <v>4391</v>
      </c>
      <c r="Q186" s="51" t="str">
        <f>IF($N186="","",(VLOOKUP($N186,所属・種目コード!$A$3:$B$67,2)))</f>
        <v>盛岡市立</v>
      </c>
      <c r="R186" s="49">
        <v>2</v>
      </c>
      <c r="S186" s="49"/>
      <c r="T186" s="49"/>
      <c r="U186" s="49">
        <v>184</v>
      </c>
    </row>
    <row r="187" spans="1:21">
      <c r="A187" s="23">
        <v>2669</v>
      </c>
      <c r="B187" s="23">
        <v>185</v>
      </c>
      <c r="C187" s="23" t="s">
        <v>3759</v>
      </c>
      <c r="D187" s="23" t="s">
        <v>3760</v>
      </c>
      <c r="E187" s="53" t="str">
        <f>IF($H187="","",(VLOOKUP($H187,所属・種目コード!$A$3:$B$67,2)))</f>
        <v>水沢商</v>
      </c>
      <c r="F187" s="23">
        <v>1</v>
      </c>
      <c r="H187" s="23">
        <v>1097</v>
      </c>
      <c r="I187" s="23">
        <v>185</v>
      </c>
      <c r="L187" s="49">
        <v>3010</v>
      </c>
      <c r="M187" s="49">
        <v>185</v>
      </c>
      <c r="N187" s="49">
        <v>1107</v>
      </c>
      <c r="O187" s="49" t="s">
        <v>4406</v>
      </c>
      <c r="P187" s="49" t="s">
        <v>4407</v>
      </c>
      <c r="Q187" s="51" t="str">
        <f>IF($N187="","",(VLOOKUP($N187,所属・種目コード!$A$3:$B$67,2)))</f>
        <v>盛岡市立</v>
      </c>
      <c r="R187" s="49">
        <v>2</v>
      </c>
      <c r="S187" s="49"/>
      <c r="T187" s="49"/>
      <c r="U187" s="49">
        <v>185</v>
      </c>
    </row>
    <row r="188" spans="1:21">
      <c r="A188" s="23">
        <v>2684</v>
      </c>
      <c r="B188" s="23">
        <v>186</v>
      </c>
      <c r="C188" s="23" t="s">
        <v>3786</v>
      </c>
      <c r="D188" s="23" t="s">
        <v>3787</v>
      </c>
      <c r="E188" s="53" t="str">
        <f>IF($H188="","",(VLOOKUP($H188,所属・種目コード!$A$3:$B$67,2)))</f>
        <v>水沢商</v>
      </c>
      <c r="F188" s="23">
        <v>1</v>
      </c>
      <c r="H188" s="23">
        <v>1097</v>
      </c>
      <c r="I188" s="23">
        <v>186</v>
      </c>
      <c r="L188" s="49">
        <v>3015</v>
      </c>
      <c r="M188" s="49">
        <v>186</v>
      </c>
      <c r="N188" s="49">
        <v>1107</v>
      </c>
      <c r="O188" s="49" t="s">
        <v>494</v>
      </c>
      <c r="P188" s="49" t="s">
        <v>4414</v>
      </c>
      <c r="Q188" s="51" t="str">
        <f>IF($N188="","",(VLOOKUP($N188,所属・種目コード!$A$3:$B$67,2)))</f>
        <v>盛岡市立</v>
      </c>
      <c r="R188" s="49">
        <v>2</v>
      </c>
      <c r="S188" s="49"/>
      <c r="T188" s="49"/>
      <c r="U188" s="49">
        <v>186</v>
      </c>
    </row>
    <row r="189" spans="1:21">
      <c r="A189" s="23">
        <v>3045</v>
      </c>
      <c r="B189" s="23">
        <v>187</v>
      </c>
      <c r="C189" s="23" t="s">
        <v>4470</v>
      </c>
      <c r="D189" s="23" t="s">
        <v>4471</v>
      </c>
      <c r="E189" s="53" t="str">
        <f>IF($H189="","",(VLOOKUP($H189,所属・種目コード!$A$3:$B$67,2)))</f>
        <v>盛岡誠桜</v>
      </c>
      <c r="F189" s="23">
        <v>1</v>
      </c>
      <c r="H189" s="23">
        <v>1109</v>
      </c>
      <c r="I189" s="23">
        <v>187</v>
      </c>
      <c r="L189" s="49">
        <v>3021</v>
      </c>
      <c r="M189" s="49">
        <v>187</v>
      </c>
      <c r="N189" s="49">
        <v>1107</v>
      </c>
      <c r="O189" s="49" t="s">
        <v>4425</v>
      </c>
      <c r="P189" s="49" t="s">
        <v>4426</v>
      </c>
      <c r="Q189" s="51" t="str">
        <f>IF($N189="","",(VLOOKUP($N189,所属・種目コード!$A$3:$B$67,2)))</f>
        <v>盛岡市立</v>
      </c>
      <c r="R189" s="49">
        <v>2</v>
      </c>
      <c r="S189" s="49"/>
      <c r="T189" s="49"/>
      <c r="U189" s="49">
        <v>187</v>
      </c>
    </row>
    <row r="190" spans="1:21">
      <c r="A190" s="23">
        <v>3066</v>
      </c>
      <c r="B190" s="23">
        <v>188</v>
      </c>
      <c r="C190" s="23" t="s">
        <v>4504</v>
      </c>
      <c r="D190" s="23" t="s">
        <v>4505</v>
      </c>
      <c r="E190" s="53" t="str">
        <f>IF($H190="","",(VLOOKUP($H190,所属・種目コード!$A$3:$B$67,2)))</f>
        <v>盛岡誠桜</v>
      </c>
      <c r="F190" s="23">
        <v>1</v>
      </c>
      <c r="H190" s="23">
        <v>1109</v>
      </c>
      <c r="I190" s="23">
        <v>188</v>
      </c>
      <c r="L190" s="49">
        <v>3025</v>
      </c>
      <c r="M190" s="49">
        <v>188</v>
      </c>
      <c r="N190" s="49">
        <v>1107</v>
      </c>
      <c r="O190" s="49" t="s">
        <v>4433</v>
      </c>
      <c r="P190" s="49" t="s">
        <v>4434</v>
      </c>
      <c r="Q190" s="51" t="str">
        <f>IF($N190="","",(VLOOKUP($N190,所属・種目コード!$A$3:$B$67,2)))</f>
        <v>盛岡市立</v>
      </c>
      <c r="R190" s="49">
        <v>2</v>
      </c>
      <c r="S190" s="49"/>
      <c r="T190" s="49"/>
      <c r="U190" s="49">
        <v>188</v>
      </c>
    </row>
    <row r="191" spans="1:21">
      <c r="A191" s="23">
        <v>3079</v>
      </c>
      <c r="B191" s="23">
        <v>189</v>
      </c>
      <c r="C191" s="23" t="s">
        <v>4529</v>
      </c>
      <c r="D191" s="23" t="s">
        <v>4530</v>
      </c>
      <c r="E191" s="53" t="str">
        <f>IF($H191="","",(VLOOKUP($H191,所属・種目コード!$A$3:$B$67,2)))</f>
        <v>盛岡第一</v>
      </c>
      <c r="F191" s="23">
        <v>1</v>
      </c>
      <c r="H191" s="23">
        <v>1110</v>
      </c>
      <c r="I191" s="23">
        <v>189</v>
      </c>
      <c r="L191" s="49">
        <v>3028</v>
      </c>
      <c r="M191" s="49">
        <v>189</v>
      </c>
      <c r="N191" s="49">
        <v>1107</v>
      </c>
      <c r="O191" s="49" t="s">
        <v>495</v>
      </c>
      <c r="P191" s="49" t="s">
        <v>4438</v>
      </c>
      <c r="Q191" s="51" t="str">
        <f>IF($N191="","",(VLOOKUP($N191,所属・種目コード!$A$3:$B$67,2)))</f>
        <v>盛岡市立</v>
      </c>
      <c r="R191" s="49">
        <v>2</v>
      </c>
      <c r="S191" s="49"/>
      <c r="T191" s="49"/>
      <c r="U191" s="49">
        <v>189</v>
      </c>
    </row>
    <row r="192" spans="1:21">
      <c r="A192" s="23">
        <v>3083</v>
      </c>
      <c r="B192" s="23">
        <v>190</v>
      </c>
      <c r="C192" s="23" t="s">
        <v>4536</v>
      </c>
      <c r="D192" s="23" t="s">
        <v>4537</v>
      </c>
      <c r="E192" s="53" t="str">
        <f>IF($H192="","",(VLOOKUP($H192,所属・種目コード!$A$3:$B$67,2)))</f>
        <v>盛岡第一</v>
      </c>
      <c r="F192" s="23">
        <v>1</v>
      </c>
      <c r="H192" s="23">
        <v>1110</v>
      </c>
      <c r="I192" s="23">
        <v>190</v>
      </c>
      <c r="L192" s="49">
        <v>3033</v>
      </c>
      <c r="M192" s="49">
        <v>190</v>
      </c>
      <c r="N192" s="49">
        <v>1107</v>
      </c>
      <c r="O192" s="49" t="s">
        <v>4447</v>
      </c>
      <c r="P192" s="49" t="s">
        <v>4448</v>
      </c>
      <c r="Q192" s="51" t="str">
        <f>IF($N192="","",(VLOOKUP($N192,所属・種目コード!$A$3:$B$67,2)))</f>
        <v>盛岡市立</v>
      </c>
      <c r="R192" s="49">
        <v>2</v>
      </c>
      <c r="S192" s="49"/>
      <c r="T192" s="49"/>
      <c r="U192" s="49">
        <v>190</v>
      </c>
    </row>
    <row r="193" spans="1:21">
      <c r="A193" s="23">
        <v>3096</v>
      </c>
      <c r="B193" s="23">
        <v>191</v>
      </c>
      <c r="C193" s="23" t="s">
        <v>4561</v>
      </c>
      <c r="D193" s="23" t="s">
        <v>4562</v>
      </c>
      <c r="E193" s="53" t="str">
        <f>IF($H193="","",(VLOOKUP($H193,所属・種目コード!$A$3:$B$67,2)))</f>
        <v>盛岡第一</v>
      </c>
      <c r="F193" s="23">
        <v>1</v>
      </c>
      <c r="H193" s="23">
        <v>1110</v>
      </c>
      <c r="I193" s="23">
        <v>191</v>
      </c>
      <c r="L193" s="49">
        <v>3107</v>
      </c>
      <c r="M193" s="49">
        <v>191</v>
      </c>
      <c r="N193" s="49">
        <v>1111</v>
      </c>
      <c r="O193" s="49" t="s">
        <v>4583</v>
      </c>
      <c r="P193" s="49" t="s">
        <v>4584</v>
      </c>
      <c r="Q193" s="51" t="str">
        <f>IF($N193="","",(VLOOKUP($N193,所属・種目コード!$A$3:$B$67,2)))</f>
        <v>盛大附</v>
      </c>
      <c r="R193" s="49">
        <v>2</v>
      </c>
      <c r="S193" s="49"/>
      <c r="T193" s="49"/>
      <c r="U193" s="49">
        <v>191</v>
      </c>
    </row>
    <row r="194" spans="1:21">
      <c r="A194" s="23">
        <v>3098</v>
      </c>
      <c r="B194" s="23">
        <v>192</v>
      </c>
      <c r="C194" s="23" t="s">
        <v>4565</v>
      </c>
      <c r="D194" s="23" t="s">
        <v>4566</v>
      </c>
      <c r="E194" s="53" t="str">
        <f>IF($H194="","",(VLOOKUP($H194,所属・種目コード!$A$3:$B$67,2)))</f>
        <v>盛岡第一</v>
      </c>
      <c r="F194" s="23">
        <v>1</v>
      </c>
      <c r="H194" s="23">
        <v>1110</v>
      </c>
      <c r="I194" s="23">
        <v>192</v>
      </c>
      <c r="L194" s="49">
        <v>3111</v>
      </c>
      <c r="M194" s="49">
        <v>192</v>
      </c>
      <c r="N194" s="49">
        <v>1111</v>
      </c>
      <c r="O194" s="49" t="s">
        <v>4591</v>
      </c>
      <c r="P194" s="49" t="s">
        <v>4485</v>
      </c>
      <c r="Q194" s="51" t="str">
        <f>IF($N194="","",(VLOOKUP($N194,所属・種目コード!$A$3:$B$67,2)))</f>
        <v>盛大附</v>
      </c>
      <c r="R194" s="49">
        <v>2</v>
      </c>
      <c r="S194" s="49"/>
      <c r="T194" s="49"/>
      <c r="U194" s="49">
        <v>192</v>
      </c>
    </row>
    <row r="195" spans="1:21">
      <c r="A195" s="23">
        <v>3078</v>
      </c>
      <c r="B195" s="23">
        <v>193</v>
      </c>
      <c r="C195" s="23" t="s">
        <v>4527</v>
      </c>
      <c r="D195" s="23" t="s">
        <v>4528</v>
      </c>
      <c r="E195" s="53" t="str">
        <f>IF($H195="","",(VLOOKUP($H195,所属・種目コード!$A$3:$B$67,2)))</f>
        <v>盛岡第一</v>
      </c>
      <c r="F195" s="23">
        <v>1</v>
      </c>
      <c r="H195" s="23">
        <v>1110</v>
      </c>
      <c r="I195" s="23">
        <v>193</v>
      </c>
      <c r="L195" s="49">
        <v>3122</v>
      </c>
      <c r="M195" s="49">
        <v>193</v>
      </c>
      <c r="N195" s="49">
        <v>1111</v>
      </c>
      <c r="O195" s="49" t="s">
        <v>4611</v>
      </c>
      <c r="P195" s="49" t="s">
        <v>4612</v>
      </c>
      <c r="Q195" s="51" t="str">
        <f>IF($N195="","",(VLOOKUP($N195,所属・種目コード!$A$3:$B$67,2)))</f>
        <v>盛大附</v>
      </c>
      <c r="R195" s="49">
        <v>2</v>
      </c>
      <c r="S195" s="49"/>
      <c r="T195" s="49"/>
      <c r="U195" s="49">
        <v>193</v>
      </c>
    </row>
    <row r="196" spans="1:21">
      <c r="A196" s="23">
        <v>3090</v>
      </c>
      <c r="B196" s="23">
        <v>194</v>
      </c>
      <c r="C196" s="23" t="s">
        <v>4549</v>
      </c>
      <c r="D196" s="23" t="s">
        <v>4550</v>
      </c>
      <c r="E196" s="53" t="str">
        <f>IF($H196="","",(VLOOKUP($H196,所属・種目コード!$A$3:$B$67,2)))</f>
        <v>盛岡第一</v>
      </c>
      <c r="F196" s="23">
        <v>1</v>
      </c>
      <c r="H196" s="23">
        <v>1110</v>
      </c>
      <c r="I196" s="23">
        <v>194</v>
      </c>
      <c r="L196" s="49">
        <v>3110</v>
      </c>
      <c r="M196" s="49">
        <v>194</v>
      </c>
      <c r="N196" s="49">
        <v>1111</v>
      </c>
      <c r="O196" s="49" t="s">
        <v>4589</v>
      </c>
      <c r="P196" s="49" t="s">
        <v>4590</v>
      </c>
      <c r="Q196" s="51" t="str">
        <f>IF($N196="","",(VLOOKUP($N196,所属・種目コード!$A$3:$B$67,2)))</f>
        <v>盛大附</v>
      </c>
      <c r="R196" s="49">
        <v>2</v>
      </c>
      <c r="S196" s="49"/>
      <c r="T196" s="49"/>
      <c r="U196" s="49">
        <v>194</v>
      </c>
    </row>
    <row r="197" spans="1:21">
      <c r="A197" s="23">
        <v>3091</v>
      </c>
      <c r="B197" s="23">
        <v>195</v>
      </c>
      <c r="C197" s="23" t="s">
        <v>4551</v>
      </c>
      <c r="D197" s="23" t="s">
        <v>4552</v>
      </c>
      <c r="E197" s="53" t="str">
        <f>IF($H197="","",(VLOOKUP($H197,所属・種目コード!$A$3:$B$67,2)))</f>
        <v>盛岡第一</v>
      </c>
      <c r="F197" s="23">
        <v>1</v>
      </c>
      <c r="H197" s="23">
        <v>1110</v>
      </c>
      <c r="I197" s="23">
        <v>195</v>
      </c>
      <c r="L197" s="49">
        <v>2482</v>
      </c>
      <c r="M197" s="49">
        <v>195</v>
      </c>
      <c r="N197" s="49">
        <v>1092</v>
      </c>
      <c r="O197" s="49" t="s">
        <v>3416</v>
      </c>
      <c r="P197" s="49" t="s">
        <v>3417</v>
      </c>
      <c r="Q197" s="51" t="str">
        <f>IF($N197="","",(VLOOKUP($N197,所属・種目コード!$A$3:$B$67,2)))</f>
        <v>花巻東</v>
      </c>
      <c r="R197" s="49">
        <v>2</v>
      </c>
      <c r="S197" s="49"/>
      <c r="T197" s="49"/>
      <c r="U197" s="49">
        <v>195</v>
      </c>
    </row>
    <row r="198" spans="1:21">
      <c r="A198" s="23">
        <v>2987</v>
      </c>
      <c r="B198" s="23">
        <v>196</v>
      </c>
      <c r="C198" s="23" t="s">
        <v>4361</v>
      </c>
      <c r="D198" s="23" t="s">
        <v>4362</v>
      </c>
      <c r="E198" s="53" t="str">
        <f>IF($H198="","",(VLOOKUP($H198,所属・種目コード!$A$3:$B$67,2)))</f>
        <v>盛岡市立</v>
      </c>
      <c r="F198" s="23">
        <v>1</v>
      </c>
      <c r="H198" s="23">
        <v>1107</v>
      </c>
      <c r="I198" s="23">
        <v>196</v>
      </c>
      <c r="L198" s="49">
        <v>2487</v>
      </c>
      <c r="M198" s="49">
        <v>196</v>
      </c>
      <c r="N198" s="49">
        <v>1092</v>
      </c>
      <c r="O198" s="49" t="s">
        <v>3426</v>
      </c>
      <c r="P198" s="49" t="s">
        <v>3427</v>
      </c>
      <c r="Q198" s="51" t="str">
        <f>IF($N198="","",(VLOOKUP($N198,所属・種目コード!$A$3:$B$67,2)))</f>
        <v>花巻東</v>
      </c>
      <c r="R198" s="49">
        <v>2</v>
      </c>
      <c r="S198" s="49"/>
      <c r="T198" s="49"/>
      <c r="U198" s="49">
        <v>196</v>
      </c>
    </row>
    <row r="199" spans="1:21">
      <c r="A199" s="23">
        <v>3001</v>
      </c>
      <c r="B199" s="23">
        <v>197</v>
      </c>
      <c r="C199" s="23" t="s">
        <v>4389</v>
      </c>
      <c r="D199" s="23" t="s">
        <v>735</v>
      </c>
      <c r="E199" s="53" t="str">
        <f>IF($H199="","",(VLOOKUP($H199,所属・種目コード!$A$3:$B$67,2)))</f>
        <v>盛岡市立</v>
      </c>
      <c r="F199" s="23">
        <v>1</v>
      </c>
      <c r="H199" s="23">
        <v>1107</v>
      </c>
      <c r="I199" s="23">
        <v>197</v>
      </c>
      <c r="L199" s="49">
        <v>2494</v>
      </c>
      <c r="M199" s="49">
        <v>197</v>
      </c>
      <c r="N199" s="49">
        <v>1092</v>
      </c>
      <c r="O199" s="49" t="s">
        <v>3440</v>
      </c>
      <c r="P199" s="49" t="s">
        <v>3441</v>
      </c>
      <c r="Q199" s="51" t="str">
        <f>IF($N199="","",(VLOOKUP($N199,所属・種目コード!$A$3:$B$67,2)))</f>
        <v>花巻東</v>
      </c>
      <c r="R199" s="49">
        <v>2</v>
      </c>
      <c r="S199" s="49"/>
      <c r="T199" s="49"/>
      <c r="U199" s="49">
        <v>197</v>
      </c>
    </row>
    <row r="200" spans="1:21">
      <c r="A200" s="23">
        <v>3009</v>
      </c>
      <c r="B200" s="23">
        <v>198</v>
      </c>
      <c r="C200" s="23" t="s">
        <v>4404</v>
      </c>
      <c r="D200" s="23" t="s">
        <v>4405</v>
      </c>
      <c r="E200" s="53" t="str">
        <f>IF($H200="","",(VLOOKUP($H200,所属・種目コード!$A$3:$B$67,2)))</f>
        <v>盛岡市立</v>
      </c>
      <c r="F200" s="23">
        <v>1</v>
      </c>
      <c r="H200" s="23">
        <v>1107</v>
      </c>
      <c r="I200" s="23">
        <v>198</v>
      </c>
      <c r="L200" s="49">
        <v>2502</v>
      </c>
      <c r="M200" s="49">
        <v>198</v>
      </c>
      <c r="N200" s="49">
        <v>1092</v>
      </c>
      <c r="O200" s="49" t="s">
        <v>3454</v>
      </c>
      <c r="P200" s="49" t="s">
        <v>3455</v>
      </c>
      <c r="Q200" s="51" t="str">
        <f>IF($N200="","",(VLOOKUP($N200,所属・種目コード!$A$3:$B$67,2)))</f>
        <v>花巻東</v>
      </c>
      <c r="R200" s="49">
        <v>2</v>
      </c>
      <c r="S200" s="49"/>
      <c r="T200" s="49"/>
      <c r="U200" s="49">
        <v>198</v>
      </c>
    </row>
    <row r="201" spans="1:21">
      <c r="A201" s="23">
        <v>3011</v>
      </c>
      <c r="B201" s="23">
        <v>199</v>
      </c>
      <c r="C201" s="23" t="s">
        <v>4408</v>
      </c>
      <c r="D201" s="23" t="s">
        <v>4409</v>
      </c>
      <c r="E201" s="53" t="str">
        <f>IF($H201="","",(VLOOKUP($H201,所属・種目コード!$A$3:$B$67,2)))</f>
        <v>盛岡市立</v>
      </c>
      <c r="F201" s="23">
        <v>1</v>
      </c>
      <c r="H201" s="23">
        <v>1107</v>
      </c>
      <c r="I201" s="23">
        <v>199</v>
      </c>
      <c r="L201" s="49">
        <v>2517</v>
      </c>
      <c r="M201" s="49">
        <v>199</v>
      </c>
      <c r="N201" s="49">
        <v>1092</v>
      </c>
      <c r="O201" s="49" t="s">
        <v>3482</v>
      </c>
      <c r="P201" s="49" t="s">
        <v>3483</v>
      </c>
      <c r="Q201" s="51" t="str">
        <f>IF($N201="","",(VLOOKUP($N201,所属・種目コード!$A$3:$B$67,2)))</f>
        <v>花巻東</v>
      </c>
      <c r="R201" s="49">
        <v>2</v>
      </c>
      <c r="S201" s="49"/>
      <c r="T201" s="49"/>
      <c r="U201" s="49">
        <v>199</v>
      </c>
    </row>
    <row r="202" spans="1:21">
      <c r="A202" s="23">
        <v>3013</v>
      </c>
      <c r="B202" s="23">
        <v>200</v>
      </c>
      <c r="C202" s="23" t="s">
        <v>4411</v>
      </c>
      <c r="D202" s="23" t="s">
        <v>4412</v>
      </c>
      <c r="E202" s="53" t="str">
        <f>IF($H202="","",(VLOOKUP($H202,所属・種目コード!$A$3:$B$67,2)))</f>
        <v>盛岡市立</v>
      </c>
      <c r="F202" s="23">
        <v>1</v>
      </c>
      <c r="H202" s="23">
        <v>1107</v>
      </c>
      <c r="I202" s="23">
        <v>200</v>
      </c>
      <c r="L202" s="49">
        <v>2523</v>
      </c>
      <c r="M202" s="49">
        <v>200</v>
      </c>
      <c r="N202" s="49">
        <v>1092</v>
      </c>
      <c r="O202" s="49" t="s">
        <v>3492</v>
      </c>
      <c r="P202" s="49" t="s">
        <v>3493</v>
      </c>
      <c r="Q202" s="51" t="str">
        <f>IF($N202="","",(VLOOKUP($N202,所属・種目コード!$A$3:$B$67,2)))</f>
        <v>花巻東</v>
      </c>
      <c r="R202" s="49">
        <v>2</v>
      </c>
      <c r="S202" s="49"/>
      <c r="T202" s="49"/>
      <c r="U202" s="49">
        <v>200</v>
      </c>
    </row>
    <row r="203" spans="1:21">
      <c r="A203" s="23">
        <v>2988</v>
      </c>
      <c r="B203" s="23">
        <v>201</v>
      </c>
      <c r="C203" s="23" t="s">
        <v>4363</v>
      </c>
      <c r="D203" s="23" t="s">
        <v>4364</v>
      </c>
      <c r="E203" s="53" t="str">
        <f>IF($H203="","",(VLOOKUP($H203,所属・種目コード!$A$3:$B$67,2)))</f>
        <v>盛岡市立</v>
      </c>
      <c r="F203" s="23">
        <v>1</v>
      </c>
      <c r="H203" s="23">
        <v>1107</v>
      </c>
      <c r="I203" s="23">
        <v>201</v>
      </c>
      <c r="L203" s="49">
        <v>2478</v>
      </c>
      <c r="M203" s="49">
        <v>201</v>
      </c>
      <c r="N203" s="49">
        <v>1092</v>
      </c>
      <c r="O203" s="49" t="s">
        <v>3408</v>
      </c>
      <c r="P203" s="49" t="s">
        <v>3409</v>
      </c>
      <c r="Q203" s="51" t="str">
        <f>IF($N203="","",(VLOOKUP($N203,所属・種目コード!$A$3:$B$67,2)))</f>
        <v>花巻東</v>
      </c>
      <c r="R203" s="49">
        <v>2</v>
      </c>
      <c r="S203" s="49"/>
      <c r="T203" s="49"/>
      <c r="U203" s="49">
        <v>201</v>
      </c>
    </row>
    <row r="204" spans="1:21">
      <c r="A204" s="23">
        <v>2992</v>
      </c>
      <c r="B204" s="23">
        <v>202</v>
      </c>
      <c r="C204" s="23" t="s">
        <v>4371</v>
      </c>
      <c r="D204" s="23" t="s">
        <v>4372</v>
      </c>
      <c r="E204" s="53" t="str">
        <f>IF($H204="","",(VLOOKUP($H204,所属・種目コード!$A$3:$B$67,2)))</f>
        <v>盛岡市立</v>
      </c>
      <c r="F204" s="23">
        <v>1</v>
      </c>
      <c r="H204" s="23">
        <v>1107</v>
      </c>
      <c r="I204" s="23">
        <v>202</v>
      </c>
      <c r="L204" s="49">
        <v>2484</v>
      </c>
      <c r="M204" s="49">
        <v>202</v>
      </c>
      <c r="N204" s="49">
        <v>1092</v>
      </c>
      <c r="O204" s="49" t="s">
        <v>3420</v>
      </c>
      <c r="P204" s="49" t="s">
        <v>3421</v>
      </c>
      <c r="Q204" s="51" t="str">
        <f>IF($N204="","",(VLOOKUP($N204,所属・種目コード!$A$3:$B$67,2)))</f>
        <v>花巻東</v>
      </c>
      <c r="R204" s="49">
        <v>2</v>
      </c>
      <c r="S204" s="49"/>
      <c r="T204" s="49"/>
      <c r="U204" s="49">
        <v>202</v>
      </c>
    </row>
    <row r="205" spans="1:21">
      <c r="A205" s="23">
        <v>2994</v>
      </c>
      <c r="B205" s="23">
        <v>203</v>
      </c>
      <c r="C205" s="23" t="s">
        <v>4375</v>
      </c>
      <c r="D205" s="23" t="s">
        <v>4376</v>
      </c>
      <c r="E205" s="53" t="str">
        <f>IF($H205="","",(VLOOKUP($H205,所属・種目コード!$A$3:$B$67,2)))</f>
        <v>盛岡市立</v>
      </c>
      <c r="F205" s="23">
        <v>1</v>
      </c>
      <c r="H205" s="23">
        <v>1107</v>
      </c>
      <c r="I205" s="23">
        <v>203</v>
      </c>
      <c r="L205" s="49">
        <v>2490</v>
      </c>
      <c r="M205" s="49">
        <v>203</v>
      </c>
      <c r="N205" s="49">
        <v>1092</v>
      </c>
      <c r="O205" s="49" t="s">
        <v>3432</v>
      </c>
      <c r="P205" s="49" t="s">
        <v>3433</v>
      </c>
      <c r="Q205" s="51" t="str">
        <f>IF($N205="","",(VLOOKUP($N205,所属・種目コード!$A$3:$B$67,2)))</f>
        <v>花巻東</v>
      </c>
      <c r="R205" s="49">
        <v>2</v>
      </c>
      <c r="S205" s="49"/>
      <c r="T205" s="49"/>
      <c r="U205" s="49">
        <v>203</v>
      </c>
    </row>
    <row r="206" spans="1:21">
      <c r="A206" s="23">
        <v>2996</v>
      </c>
      <c r="B206" s="23">
        <v>204</v>
      </c>
      <c r="C206" s="23" t="s">
        <v>4379</v>
      </c>
      <c r="D206" s="23" t="s">
        <v>4380</v>
      </c>
      <c r="E206" s="53" t="str">
        <f>IF($H206="","",(VLOOKUP($H206,所属・種目コード!$A$3:$B$67,2)))</f>
        <v>盛岡市立</v>
      </c>
      <c r="F206" s="23">
        <v>1</v>
      </c>
      <c r="H206" s="23">
        <v>1107</v>
      </c>
      <c r="I206" s="23">
        <v>204</v>
      </c>
      <c r="L206" s="49">
        <v>2499</v>
      </c>
      <c r="M206" s="49">
        <v>204</v>
      </c>
      <c r="N206" s="49">
        <v>1092</v>
      </c>
      <c r="O206" s="49" t="s">
        <v>3449</v>
      </c>
      <c r="P206" s="49" t="s">
        <v>3450</v>
      </c>
      <c r="Q206" s="51" t="str">
        <f>IF($N206="","",(VLOOKUP($N206,所属・種目コード!$A$3:$B$67,2)))</f>
        <v>花巻東</v>
      </c>
      <c r="R206" s="49">
        <v>2</v>
      </c>
      <c r="S206" s="49"/>
      <c r="T206" s="49"/>
      <c r="U206" s="49">
        <v>204</v>
      </c>
    </row>
    <row r="207" spans="1:21">
      <c r="A207" s="23">
        <v>2998</v>
      </c>
      <c r="B207" s="23">
        <v>205</v>
      </c>
      <c r="C207" s="23" t="s">
        <v>4383</v>
      </c>
      <c r="D207" s="23" t="s">
        <v>4384</v>
      </c>
      <c r="E207" s="53" t="str">
        <f>IF($H207="","",(VLOOKUP($H207,所属・種目コード!$A$3:$B$67,2)))</f>
        <v>盛岡市立</v>
      </c>
      <c r="F207" s="23">
        <v>1</v>
      </c>
      <c r="H207" s="23">
        <v>1107</v>
      </c>
      <c r="I207" s="23">
        <v>205</v>
      </c>
      <c r="L207" s="50">
        <v>2506</v>
      </c>
      <c r="M207" s="50">
        <v>205</v>
      </c>
      <c r="N207" s="50">
        <v>1092</v>
      </c>
      <c r="O207" s="50" t="s">
        <v>522</v>
      </c>
      <c r="P207" s="50" t="s">
        <v>3462</v>
      </c>
      <c r="Q207" s="52" t="str">
        <f>IF($N207="","",(VLOOKUP($N207,所属・種目コード!$A$3:$B$67,2)))</f>
        <v>花巻東</v>
      </c>
      <c r="R207" s="49">
        <v>2</v>
      </c>
      <c r="S207" s="49"/>
      <c r="T207" s="50"/>
      <c r="U207" s="49">
        <v>205</v>
      </c>
    </row>
    <row r="208" spans="1:21">
      <c r="A208" s="23">
        <v>3005</v>
      </c>
      <c r="B208" s="23">
        <v>206</v>
      </c>
      <c r="C208" s="23" t="s">
        <v>4396</v>
      </c>
      <c r="D208" s="23" t="s">
        <v>4397</v>
      </c>
      <c r="E208" s="53" t="str">
        <f>IF($H208="","",(VLOOKUP($H208,所属・種目コード!$A$3:$B$67,2)))</f>
        <v>盛岡市立</v>
      </c>
      <c r="F208" s="23">
        <v>1</v>
      </c>
      <c r="H208" s="23">
        <v>1107</v>
      </c>
      <c r="I208" s="23">
        <v>206</v>
      </c>
      <c r="L208" s="49">
        <v>2511</v>
      </c>
      <c r="M208" s="49">
        <v>206</v>
      </c>
      <c r="N208" s="49">
        <v>1092</v>
      </c>
      <c r="O208" s="49" t="s">
        <v>3471</v>
      </c>
      <c r="P208" s="49" t="s">
        <v>3472</v>
      </c>
      <c r="Q208" s="51" t="str">
        <f>IF($N208="","",(VLOOKUP($N208,所属・種目コード!$A$3:$B$67,2)))</f>
        <v>花巻東</v>
      </c>
      <c r="R208" s="49">
        <v>2</v>
      </c>
      <c r="S208" s="49"/>
      <c r="T208" s="49"/>
      <c r="U208" s="49">
        <v>206</v>
      </c>
    </row>
    <row r="209" spans="1:21">
      <c r="A209" s="23">
        <v>3016</v>
      </c>
      <c r="B209" s="23">
        <v>207</v>
      </c>
      <c r="C209" s="23" t="s">
        <v>4415</v>
      </c>
      <c r="D209" s="23" t="s">
        <v>4416</v>
      </c>
      <c r="E209" s="53" t="str">
        <f>IF($H209="","",(VLOOKUP($H209,所属・種目コード!$A$3:$B$67,2)))</f>
        <v>盛岡市立</v>
      </c>
      <c r="F209" s="23">
        <v>1</v>
      </c>
      <c r="H209" s="23">
        <v>1107</v>
      </c>
      <c r="I209" s="23">
        <v>207</v>
      </c>
      <c r="L209" s="49">
        <v>2480</v>
      </c>
      <c r="M209" s="49">
        <v>207</v>
      </c>
      <c r="N209" s="49">
        <v>1092</v>
      </c>
      <c r="O209" s="49" t="s">
        <v>3412</v>
      </c>
      <c r="P209" s="49" t="s">
        <v>3413</v>
      </c>
      <c r="Q209" s="51" t="str">
        <f>IF($N209="","",(VLOOKUP($N209,所属・種目コード!$A$3:$B$67,2)))</f>
        <v>花巻東</v>
      </c>
      <c r="R209" s="49">
        <v>2</v>
      </c>
      <c r="S209" s="49"/>
      <c r="T209" s="49"/>
      <c r="U209" s="49">
        <v>207</v>
      </c>
    </row>
    <row r="210" spans="1:21">
      <c r="A210" s="23">
        <v>3017</v>
      </c>
      <c r="B210" s="23">
        <v>208</v>
      </c>
      <c r="C210" s="23" t="s">
        <v>4417</v>
      </c>
      <c r="D210" s="23" t="s">
        <v>4418</v>
      </c>
      <c r="E210" s="53" t="str">
        <f>IF($H210="","",(VLOOKUP($H210,所属・種目コード!$A$3:$B$67,2)))</f>
        <v>盛岡市立</v>
      </c>
      <c r="F210" s="23">
        <v>1</v>
      </c>
      <c r="H210" s="23">
        <v>1107</v>
      </c>
      <c r="I210" s="23">
        <v>208</v>
      </c>
      <c r="L210" s="49">
        <v>2489</v>
      </c>
      <c r="M210" s="49">
        <v>208</v>
      </c>
      <c r="N210" s="49">
        <v>1092</v>
      </c>
      <c r="O210" s="49" t="s">
        <v>3430</v>
      </c>
      <c r="P210" s="49" t="s">
        <v>3431</v>
      </c>
      <c r="Q210" s="51" t="str">
        <f>IF($N210="","",(VLOOKUP($N210,所属・種目コード!$A$3:$B$67,2)))</f>
        <v>花巻東</v>
      </c>
      <c r="R210" s="49">
        <v>2</v>
      </c>
      <c r="S210" s="49"/>
      <c r="T210" s="49"/>
      <c r="U210" s="49">
        <v>208</v>
      </c>
    </row>
    <row r="211" spans="1:21">
      <c r="A211" s="23">
        <v>3029</v>
      </c>
      <c r="B211" s="23">
        <v>209</v>
      </c>
      <c r="C211" s="23" t="s">
        <v>4439</v>
      </c>
      <c r="D211" s="23" t="s">
        <v>4440</v>
      </c>
      <c r="E211" s="53" t="str">
        <f>IF($H211="","",(VLOOKUP($H211,所属・種目コード!$A$3:$B$67,2)))</f>
        <v>盛岡市立</v>
      </c>
      <c r="F211" s="23">
        <v>1</v>
      </c>
      <c r="H211" s="23">
        <v>1107</v>
      </c>
      <c r="I211" s="23">
        <v>209</v>
      </c>
      <c r="L211" s="49">
        <v>2492</v>
      </c>
      <c r="M211" s="49">
        <v>209</v>
      </c>
      <c r="N211" s="49">
        <v>1092</v>
      </c>
      <c r="O211" s="49" t="s">
        <v>3436</v>
      </c>
      <c r="P211" s="49" t="s">
        <v>3437</v>
      </c>
      <c r="Q211" s="51" t="str">
        <f>IF($N211="","",(VLOOKUP($N211,所属・種目コード!$A$3:$B$67,2)))</f>
        <v>花巻東</v>
      </c>
      <c r="R211" s="49">
        <v>2</v>
      </c>
      <c r="S211" s="49"/>
      <c r="T211" s="49"/>
      <c r="U211" s="49">
        <v>209</v>
      </c>
    </row>
    <row r="212" spans="1:21">
      <c r="A212" s="23">
        <v>3030</v>
      </c>
      <c r="B212" s="23">
        <v>210</v>
      </c>
      <c r="C212" s="23" t="s">
        <v>4441</v>
      </c>
      <c r="D212" s="23" t="s">
        <v>4442</v>
      </c>
      <c r="E212" s="53" t="str">
        <f>IF($H212="","",(VLOOKUP($H212,所属・種目コード!$A$3:$B$67,2)))</f>
        <v>盛岡市立</v>
      </c>
      <c r="F212" s="23">
        <v>1</v>
      </c>
      <c r="H212" s="23">
        <v>1107</v>
      </c>
      <c r="I212" s="23">
        <v>210</v>
      </c>
      <c r="L212" s="49">
        <v>2493</v>
      </c>
      <c r="M212" s="49">
        <v>210</v>
      </c>
      <c r="N212" s="49">
        <v>1092</v>
      </c>
      <c r="O212" s="49" t="s">
        <v>3438</v>
      </c>
      <c r="P212" s="49" t="s">
        <v>3439</v>
      </c>
      <c r="Q212" s="51" t="str">
        <f>IF($N212="","",(VLOOKUP($N212,所属・種目コード!$A$3:$B$67,2)))</f>
        <v>花巻東</v>
      </c>
      <c r="R212" s="49">
        <v>2</v>
      </c>
      <c r="S212" s="49"/>
      <c r="T212" s="49"/>
      <c r="U212" s="49">
        <v>210</v>
      </c>
    </row>
    <row r="213" spans="1:21">
      <c r="A213" s="23">
        <v>3035</v>
      </c>
      <c r="B213" s="23">
        <v>211</v>
      </c>
      <c r="C213" s="23" t="s">
        <v>4450</v>
      </c>
      <c r="D213" s="23" t="s">
        <v>4451</v>
      </c>
      <c r="E213" s="53" t="str">
        <f>IF($H213="","",(VLOOKUP($H213,所属・種目コード!$A$3:$B$67,2)))</f>
        <v>盛岡市立</v>
      </c>
      <c r="F213" s="23">
        <v>1</v>
      </c>
      <c r="H213" s="23">
        <v>1107</v>
      </c>
      <c r="I213" s="23">
        <v>211</v>
      </c>
      <c r="L213" s="49">
        <v>2495</v>
      </c>
      <c r="M213" s="49">
        <v>211</v>
      </c>
      <c r="N213" s="49">
        <v>1092</v>
      </c>
      <c r="O213" s="49" t="s">
        <v>523</v>
      </c>
      <c r="P213" s="49" t="s">
        <v>3442</v>
      </c>
      <c r="Q213" s="51" t="str">
        <f>IF($N213="","",(VLOOKUP($N213,所属・種目コード!$A$3:$B$67,2)))</f>
        <v>花巻東</v>
      </c>
      <c r="R213" s="49">
        <v>2</v>
      </c>
      <c r="S213" s="49"/>
      <c r="T213" s="49"/>
      <c r="U213" s="49">
        <v>211</v>
      </c>
    </row>
    <row r="214" spans="1:21">
      <c r="A214" s="23">
        <v>3036</v>
      </c>
      <c r="B214" s="23">
        <v>212</v>
      </c>
      <c r="C214" s="23" t="s">
        <v>4452</v>
      </c>
      <c r="D214" s="23" t="s">
        <v>4453</v>
      </c>
      <c r="E214" s="53" t="str">
        <f>IF($H214="","",(VLOOKUP($H214,所属・種目コード!$A$3:$B$67,2)))</f>
        <v>盛岡市立</v>
      </c>
      <c r="F214" s="23">
        <v>1</v>
      </c>
      <c r="H214" s="23">
        <v>1107</v>
      </c>
      <c r="I214" s="23">
        <v>212</v>
      </c>
      <c r="L214" s="49">
        <v>2496</v>
      </c>
      <c r="M214" s="49">
        <v>212</v>
      </c>
      <c r="N214" s="49">
        <v>1092</v>
      </c>
      <c r="O214" s="49" t="s">
        <v>3443</v>
      </c>
      <c r="P214" s="49" t="s">
        <v>3444</v>
      </c>
      <c r="Q214" s="51" t="str">
        <f>IF($N214="","",(VLOOKUP($N214,所属・種目コード!$A$3:$B$67,2)))</f>
        <v>花巻東</v>
      </c>
      <c r="R214" s="49">
        <v>2</v>
      </c>
      <c r="S214" s="49"/>
      <c r="T214" s="49"/>
      <c r="U214" s="49">
        <v>212</v>
      </c>
    </row>
    <row r="215" spans="1:21">
      <c r="A215" s="23">
        <v>3102</v>
      </c>
      <c r="B215" s="23">
        <v>213</v>
      </c>
      <c r="C215" s="23" t="s">
        <v>4573</v>
      </c>
      <c r="D215" s="23" t="s">
        <v>4574</v>
      </c>
      <c r="E215" s="53" t="str">
        <f>IF($H215="","",(VLOOKUP($H215,所属・種目コード!$A$3:$B$67,2)))</f>
        <v>盛大附</v>
      </c>
      <c r="F215" s="23">
        <v>1</v>
      </c>
      <c r="H215" s="23">
        <v>1111</v>
      </c>
      <c r="I215" s="23">
        <v>213</v>
      </c>
      <c r="L215" s="49">
        <v>2498</v>
      </c>
      <c r="M215" s="49">
        <v>213</v>
      </c>
      <c r="N215" s="49">
        <v>1092</v>
      </c>
      <c r="O215" s="49" t="s">
        <v>3447</v>
      </c>
      <c r="P215" s="49" t="s">
        <v>3448</v>
      </c>
      <c r="Q215" s="51" t="str">
        <f>IF($N215="","",(VLOOKUP($N215,所属・種目コード!$A$3:$B$67,2)))</f>
        <v>花巻東</v>
      </c>
      <c r="R215" s="49">
        <v>2</v>
      </c>
      <c r="S215" s="49"/>
      <c r="T215" s="49"/>
      <c r="U215" s="49">
        <v>213</v>
      </c>
    </row>
    <row r="216" spans="1:21">
      <c r="A216" s="23">
        <v>3105</v>
      </c>
      <c r="B216" s="23">
        <v>214</v>
      </c>
      <c r="C216" s="23" t="s">
        <v>4579</v>
      </c>
      <c r="D216" s="23" t="s">
        <v>4580</v>
      </c>
      <c r="E216" s="53" t="str">
        <f>IF($H216="","",(VLOOKUP($H216,所属・種目コード!$A$3:$B$67,2)))</f>
        <v>盛大附</v>
      </c>
      <c r="F216" s="23">
        <v>1</v>
      </c>
      <c r="H216" s="23">
        <v>1111</v>
      </c>
      <c r="I216" s="23">
        <v>214</v>
      </c>
      <c r="L216" s="49">
        <v>2500</v>
      </c>
      <c r="M216" s="49">
        <v>214</v>
      </c>
      <c r="N216" s="49">
        <v>1092</v>
      </c>
      <c r="O216" s="49" t="s">
        <v>524</v>
      </c>
      <c r="P216" s="49" t="s">
        <v>3451</v>
      </c>
      <c r="Q216" s="51" t="str">
        <f>IF($N216="","",(VLOOKUP($N216,所属・種目コード!$A$3:$B$67,2)))</f>
        <v>花巻東</v>
      </c>
      <c r="R216" s="49">
        <v>2</v>
      </c>
      <c r="S216" s="49"/>
      <c r="T216" s="49"/>
      <c r="U216" s="49">
        <v>214</v>
      </c>
    </row>
    <row r="217" spans="1:21">
      <c r="A217" s="23">
        <v>3106</v>
      </c>
      <c r="B217" s="23">
        <v>215</v>
      </c>
      <c r="C217" s="23" t="s">
        <v>4581</v>
      </c>
      <c r="D217" s="23" t="s">
        <v>4582</v>
      </c>
      <c r="E217" s="53" t="str">
        <f>IF($H217="","",(VLOOKUP($H217,所属・種目コード!$A$3:$B$67,2)))</f>
        <v>盛大附</v>
      </c>
      <c r="F217" s="23">
        <v>1</v>
      </c>
      <c r="H217" s="23">
        <v>1111</v>
      </c>
      <c r="I217" s="23">
        <v>215</v>
      </c>
      <c r="L217" s="49">
        <v>2503</v>
      </c>
      <c r="M217" s="49">
        <v>215</v>
      </c>
      <c r="N217" s="49">
        <v>1092</v>
      </c>
      <c r="O217" s="49" t="s">
        <v>3456</v>
      </c>
      <c r="P217" s="49" t="s">
        <v>3457</v>
      </c>
      <c r="Q217" s="51" t="str">
        <f>IF($N217="","",(VLOOKUP($N217,所属・種目コード!$A$3:$B$67,2)))</f>
        <v>花巻東</v>
      </c>
      <c r="R217" s="49">
        <v>2</v>
      </c>
      <c r="S217" s="49"/>
      <c r="T217" s="49"/>
      <c r="U217" s="49">
        <v>215</v>
      </c>
    </row>
    <row r="218" spans="1:21">
      <c r="A218" s="23">
        <v>3108</v>
      </c>
      <c r="B218" s="23">
        <v>216</v>
      </c>
      <c r="C218" s="23" t="s">
        <v>4585</v>
      </c>
      <c r="D218" s="23" t="s">
        <v>4586</v>
      </c>
      <c r="E218" s="53" t="str">
        <f>IF($H218="","",(VLOOKUP($H218,所属・種目コード!$A$3:$B$67,2)))</f>
        <v>盛大附</v>
      </c>
      <c r="F218" s="23">
        <v>1</v>
      </c>
      <c r="H218" s="23">
        <v>1111</v>
      </c>
      <c r="I218" s="23">
        <v>216</v>
      </c>
      <c r="L218" s="49">
        <v>2509</v>
      </c>
      <c r="M218" s="49">
        <v>216</v>
      </c>
      <c r="N218" s="49">
        <v>1092</v>
      </c>
      <c r="O218" s="49" t="s">
        <v>3467</v>
      </c>
      <c r="P218" s="49" t="s">
        <v>3468</v>
      </c>
      <c r="Q218" s="51" t="str">
        <f>IF($N218="","",(VLOOKUP($N218,所属・種目コード!$A$3:$B$67,2)))</f>
        <v>花巻東</v>
      </c>
      <c r="R218" s="49">
        <v>2</v>
      </c>
      <c r="S218" s="49"/>
      <c r="T218" s="49"/>
      <c r="U218" s="49">
        <v>216</v>
      </c>
    </row>
    <row r="219" spans="1:21">
      <c r="A219" s="23">
        <v>3109</v>
      </c>
      <c r="B219" s="23">
        <v>217</v>
      </c>
      <c r="C219" s="23" t="s">
        <v>4587</v>
      </c>
      <c r="D219" s="23" t="s">
        <v>4588</v>
      </c>
      <c r="E219" s="53" t="str">
        <f>IF($H219="","",(VLOOKUP($H219,所属・種目コード!$A$3:$B$67,2)))</f>
        <v>盛大附</v>
      </c>
      <c r="F219" s="23">
        <v>1</v>
      </c>
      <c r="H219" s="23">
        <v>1111</v>
      </c>
      <c r="I219" s="23">
        <v>217</v>
      </c>
      <c r="L219" s="49">
        <v>2514</v>
      </c>
      <c r="M219" s="49">
        <v>217</v>
      </c>
      <c r="N219" s="49">
        <v>1092</v>
      </c>
      <c r="O219" s="49" t="s">
        <v>525</v>
      </c>
      <c r="P219" s="49" t="s">
        <v>3477</v>
      </c>
      <c r="Q219" s="51" t="str">
        <f>IF($N219="","",(VLOOKUP($N219,所属・種目コード!$A$3:$B$67,2)))</f>
        <v>花巻東</v>
      </c>
      <c r="R219" s="49">
        <v>2</v>
      </c>
      <c r="S219" s="49"/>
      <c r="T219" s="49"/>
      <c r="U219" s="49">
        <v>217</v>
      </c>
    </row>
    <row r="220" spans="1:21">
      <c r="A220" s="23">
        <v>3117</v>
      </c>
      <c r="B220" s="23">
        <v>218</v>
      </c>
      <c r="C220" s="23" t="s">
        <v>4601</v>
      </c>
      <c r="D220" s="23" t="s">
        <v>4602</v>
      </c>
      <c r="E220" s="53" t="str">
        <f>IF($H220="","",(VLOOKUP($H220,所属・種目コード!$A$3:$B$67,2)))</f>
        <v>盛大附</v>
      </c>
      <c r="F220" s="23">
        <v>1</v>
      </c>
      <c r="H220" s="23">
        <v>1111</v>
      </c>
      <c r="I220" s="23">
        <v>218</v>
      </c>
      <c r="L220" s="49">
        <v>2516</v>
      </c>
      <c r="M220" s="49">
        <v>218</v>
      </c>
      <c r="N220" s="49">
        <v>1092</v>
      </c>
      <c r="O220" s="49" t="s">
        <v>3480</v>
      </c>
      <c r="P220" s="49" t="s">
        <v>3481</v>
      </c>
      <c r="Q220" s="51" t="str">
        <f>IF($N220="","",(VLOOKUP($N220,所属・種目コード!$A$3:$B$67,2)))</f>
        <v>花巻東</v>
      </c>
      <c r="R220" s="49">
        <v>2</v>
      </c>
      <c r="S220" s="49"/>
      <c r="T220" s="49"/>
      <c r="U220" s="49">
        <v>218</v>
      </c>
    </row>
    <row r="221" spans="1:21">
      <c r="A221" s="23">
        <v>3121</v>
      </c>
      <c r="B221" s="23">
        <v>219</v>
      </c>
      <c r="C221" s="23" t="s">
        <v>4609</v>
      </c>
      <c r="D221" s="23" t="s">
        <v>4610</v>
      </c>
      <c r="E221" s="53" t="str">
        <f>IF($H221="","",(VLOOKUP($H221,所属・種目コード!$A$3:$B$67,2)))</f>
        <v>盛大附</v>
      </c>
      <c r="F221" s="23">
        <v>1</v>
      </c>
      <c r="H221" s="23">
        <v>1111</v>
      </c>
      <c r="I221" s="23">
        <v>219</v>
      </c>
      <c r="L221" s="49">
        <v>2519</v>
      </c>
      <c r="M221" s="49">
        <v>219</v>
      </c>
      <c r="N221" s="49">
        <v>1092</v>
      </c>
      <c r="O221" s="49" t="s">
        <v>526</v>
      </c>
      <c r="P221" s="49" t="s">
        <v>3486</v>
      </c>
      <c r="Q221" s="51" t="str">
        <f>IF($N221="","",(VLOOKUP($N221,所属・種目コード!$A$3:$B$67,2)))</f>
        <v>花巻東</v>
      </c>
      <c r="R221" s="49">
        <v>2</v>
      </c>
      <c r="S221" s="49"/>
      <c r="T221" s="49"/>
      <c r="U221" s="49">
        <v>219</v>
      </c>
    </row>
    <row r="222" spans="1:21">
      <c r="A222" s="23">
        <v>3124</v>
      </c>
      <c r="B222" s="23">
        <v>220</v>
      </c>
      <c r="C222" s="23" t="s">
        <v>4615</v>
      </c>
      <c r="D222" s="23" t="s">
        <v>4616</v>
      </c>
      <c r="E222" s="53" t="str">
        <f>IF($H222="","",(VLOOKUP($H222,所属・種目コード!$A$3:$B$67,2)))</f>
        <v>盛大附</v>
      </c>
      <c r="F222" s="23">
        <v>1</v>
      </c>
      <c r="H222" s="23">
        <v>1111</v>
      </c>
      <c r="I222" s="23">
        <v>220</v>
      </c>
      <c r="L222" s="49">
        <v>2522</v>
      </c>
      <c r="M222" s="49">
        <v>220</v>
      </c>
      <c r="N222" s="49">
        <v>1092</v>
      </c>
      <c r="O222" s="49" t="s">
        <v>527</v>
      </c>
      <c r="P222" s="49" t="s">
        <v>3491</v>
      </c>
      <c r="Q222" s="51" t="str">
        <f>IF($N222="","",(VLOOKUP($N222,所属・種目コード!$A$3:$B$67,2)))</f>
        <v>花巻東</v>
      </c>
      <c r="R222" s="49">
        <v>2</v>
      </c>
      <c r="S222" s="49"/>
      <c r="T222" s="49"/>
      <c r="U222" s="49">
        <v>220</v>
      </c>
    </row>
    <row r="223" spans="1:21">
      <c r="A223" s="23">
        <v>3116</v>
      </c>
      <c r="B223" s="23">
        <v>221</v>
      </c>
      <c r="C223" s="23" t="s">
        <v>4599</v>
      </c>
      <c r="D223" s="23" t="s">
        <v>4600</v>
      </c>
      <c r="E223" s="53" t="str">
        <f>IF($H223="","",(VLOOKUP($H223,所属・種目コード!$A$3:$B$67,2)))</f>
        <v>盛大附</v>
      </c>
      <c r="F223" s="23">
        <v>1</v>
      </c>
      <c r="H223" s="23">
        <v>1111</v>
      </c>
      <c r="I223" s="23">
        <v>221</v>
      </c>
      <c r="L223" s="49">
        <v>1938</v>
      </c>
      <c r="M223" s="49">
        <v>221</v>
      </c>
      <c r="N223" s="49">
        <v>1069</v>
      </c>
      <c r="O223" s="49" t="s">
        <v>451</v>
      </c>
      <c r="P223" s="49" t="s">
        <v>2405</v>
      </c>
      <c r="Q223" s="51" t="str">
        <f>IF($N223="","",(VLOOKUP($N223,所属・種目コード!$A$3:$B$67,2)))</f>
        <v>軽米</v>
      </c>
      <c r="R223" s="49">
        <v>2</v>
      </c>
      <c r="S223" s="49"/>
      <c r="T223" s="49"/>
      <c r="U223" s="49">
        <v>221</v>
      </c>
    </row>
    <row r="224" spans="1:21">
      <c r="A224" s="23">
        <v>3119</v>
      </c>
      <c r="B224" s="23">
        <v>222</v>
      </c>
      <c r="C224" s="23" t="s">
        <v>4605</v>
      </c>
      <c r="D224" s="23" t="s">
        <v>4606</v>
      </c>
      <c r="E224" s="53" t="str">
        <f>IF($H224="","",(VLOOKUP($H224,所属・種目コード!$A$3:$B$67,2)))</f>
        <v>盛大附</v>
      </c>
      <c r="F224" s="23">
        <v>1</v>
      </c>
      <c r="H224" s="23">
        <v>1111</v>
      </c>
      <c r="I224" s="23">
        <v>222</v>
      </c>
      <c r="L224" s="49">
        <v>1947</v>
      </c>
      <c r="M224" s="49">
        <v>222</v>
      </c>
      <c r="N224" s="49">
        <v>1069</v>
      </c>
      <c r="O224" s="49" t="s">
        <v>2420</v>
      </c>
      <c r="P224" s="49" t="s">
        <v>2421</v>
      </c>
      <c r="Q224" s="51" t="str">
        <f>IF($N224="","",(VLOOKUP($N224,所属・種目コード!$A$3:$B$67,2)))</f>
        <v>軽米</v>
      </c>
      <c r="R224" s="49">
        <v>2</v>
      </c>
      <c r="S224" s="49"/>
      <c r="T224" s="49"/>
      <c r="U224" s="49">
        <v>222</v>
      </c>
    </row>
    <row r="225" spans="1:21">
      <c r="A225" s="23">
        <v>3120</v>
      </c>
      <c r="B225" s="23">
        <v>223</v>
      </c>
      <c r="C225" s="23" t="s">
        <v>4607</v>
      </c>
      <c r="D225" s="23" t="s">
        <v>4608</v>
      </c>
      <c r="E225" s="53" t="str">
        <f>IF($H225="","",(VLOOKUP($H225,所属・種目コード!$A$3:$B$67,2)))</f>
        <v>盛大附</v>
      </c>
      <c r="F225" s="23">
        <v>1</v>
      </c>
      <c r="H225" s="23">
        <v>1111</v>
      </c>
      <c r="I225" s="23">
        <v>223</v>
      </c>
      <c r="L225" s="49">
        <v>2400</v>
      </c>
      <c r="M225" s="49">
        <v>223</v>
      </c>
      <c r="N225" s="49">
        <v>1088</v>
      </c>
      <c r="O225" s="49" t="s">
        <v>3260</v>
      </c>
      <c r="P225" s="49" t="s">
        <v>3261</v>
      </c>
      <c r="Q225" s="51" t="str">
        <f>IF($N225="","",(VLOOKUP($N225,所属・種目コード!$A$3:$B$67,2)))</f>
        <v>西和賀</v>
      </c>
      <c r="R225" s="49">
        <v>2</v>
      </c>
      <c r="S225" s="49"/>
      <c r="T225" s="49"/>
      <c r="U225" s="49">
        <v>223</v>
      </c>
    </row>
    <row r="226" spans="1:21">
      <c r="A226" s="23">
        <v>3126</v>
      </c>
      <c r="B226" s="23">
        <v>224</v>
      </c>
      <c r="C226" s="23" t="s">
        <v>4619</v>
      </c>
      <c r="D226" s="23" t="s">
        <v>4620</v>
      </c>
      <c r="E226" s="53" t="str">
        <f>IF($H226="","",(VLOOKUP($H226,所属・種目コード!$A$3:$B$67,2)))</f>
        <v>盛大附</v>
      </c>
      <c r="F226" s="23">
        <v>1</v>
      </c>
      <c r="H226" s="23">
        <v>1111</v>
      </c>
      <c r="I226" s="23">
        <v>224</v>
      </c>
      <c r="L226" s="49">
        <v>2406</v>
      </c>
      <c r="M226" s="49">
        <v>224</v>
      </c>
      <c r="N226" s="49">
        <v>1088</v>
      </c>
      <c r="O226" s="49" t="s">
        <v>3272</v>
      </c>
      <c r="P226" s="49" t="s">
        <v>3273</v>
      </c>
      <c r="Q226" s="51" t="str">
        <f>IF($N226="","",(VLOOKUP($N226,所属・種目コード!$A$3:$B$67,2)))</f>
        <v>西和賀</v>
      </c>
      <c r="R226" s="49">
        <v>2</v>
      </c>
      <c r="S226" s="49"/>
      <c r="T226" s="49"/>
      <c r="U226" s="49">
        <v>224</v>
      </c>
    </row>
    <row r="227" spans="1:21">
      <c r="A227" s="23">
        <v>3115</v>
      </c>
      <c r="B227" s="23">
        <v>225</v>
      </c>
      <c r="C227" s="23" t="s">
        <v>4597</v>
      </c>
      <c r="D227" s="23" t="s">
        <v>4598</v>
      </c>
      <c r="E227" s="53" t="str">
        <f>IF($H227="","",(VLOOKUP($H227,所属・種目コード!$A$3:$B$67,2)))</f>
        <v>盛大附</v>
      </c>
      <c r="F227" s="23">
        <v>1</v>
      </c>
      <c r="H227" s="23">
        <v>1111</v>
      </c>
      <c r="I227" s="23">
        <v>225</v>
      </c>
      <c r="L227" s="49">
        <v>2411</v>
      </c>
      <c r="M227" s="49">
        <v>225</v>
      </c>
      <c r="N227" s="49">
        <v>1088</v>
      </c>
      <c r="O227" s="49" t="s">
        <v>3281</v>
      </c>
      <c r="P227" s="49" t="s">
        <v>3282</v>
      </c>
      <c r="Q227" s="51" t="str">
        <f>IF($N227="","",(VLOOKUP($N227,所属・種目コード!$A$3:$B$67,2)))</f>
        <v>西和賀</v>
      </c>
      <c r="R227" s="49">
        <v>2</v>
      </c>
      <c r="S227" s="49"/>
      <c r="T227" s="49"/>
      <c r="U227" s="49">
        <v>225</v>
      </c>
    </row>
    <row r="228" spans="1:21">
      <c r="A228" s="23">
        <v>3125</v>
      </c>
      <c r="B228" s="23">
        <v>226</v>
      </c>
      <c r="C228" s="23" t="s">
        <v>4617</v>
      </c>
      <c r="D228" s="23" t="s">
        <v>4618</v>
      </c>
      <c r="E228" s="53" t="str">
        <f>IF($H228="","",(VLOOKUP($H228,所属・種目コード!$A$3:$B$67,2)))</f>
        <v>盛大附</v>
      </c>
      <c r="F228" s="23">
        <v>1</v>
      </c>
      <c r="H228" s="23">
        <v>1111</v>
      </c>
      <c r="I228" s="23">
        <v>226</v>
      </c>
      <c r="L228" s="49">
        <v>2412</v>
      </c>
      <c r="M228" s="49">
        <v>226</v>
      </c>
      <c r="N228" s="49">
        <v>1088</v>
      </c>
      <c r="O228" s="49" t="s">
        <v>3283</v>
      </c>
      <c r="P228" s="49" t="s">
        <v>3284</v>
      </c>
      <c r="Q228" s="51" t="str">
        <f>IF($N228="","",(VLOOKUP($N228,所属・種目コード!$A$3:$B$67,2)))</f>
        <v>西和賀</v>
      </c>
      <c r="R228" s="49">
        <v>2</v>
      </c>
      <c r="S228" s="49"/>
      <c r="T228" s="49"/>
      <c r="U228" s="49">
        <v>226</v>
      </c>
    </row>
    <row r="229" spans="1:21">
      <c r="A229" s="23">
        <v>2481</v>
      </c>
      <c r="B229" s="23">
        <v>227</v>
      </c>
      <c r="C229" s="23" t="s">
        <v>3414</v>
      </c>
      <c r="D229" s="23" t="s">
        <v>3415</v>
      </c>
      <c r="E229" s="53" t="str">
        <f>IF($H229="","",(VLOOKUP($H229,所属・種目コード!$A$3:$B$67,2)))</f>
        <v>花巻東</v>
      </c>
      <c r="F229" s="23">
        <v>1</v>
      </c>
      <c r="H229" s="23">
        <v>1092</v>
      </c>
      <c r="I229" s="23">
        <v>227</v>
      </c>
      <c r="L229" s="49">
        <v>2402</v>
      </c>
      <c r="M229" s="49">
        <v>227</v>
      </c>
      <c r="N229" s="49">
        <v>1088</v>
      </c>
      <c r="O229" s="49" t="s">
        <v>3264</v>
      </c>
      <c r="P229" s="49" t="s">
        <v>3265</v>
      </c>
      <c r="Q229" s="51" t="str">
        <f>IF($N229="","",(VLOOKUP($N229,所属・種目コード!$A$3:$B$67,2)))</f>
        <v>西和賀</v>
      </c>
      <c r="R229" s="49">
        <v>2</v>
      </c>
      <c r="S229" s="49"/>
      <c r="T229" s="49"/>
      <c r="U229" s="49">
        <v>227</v>
      </c>
    </row>
    <row r="230" spans="1:21">
      <c r="A230" s="23">
        <v>2486</v>
      </c>
      <c r="B230" s="23">
        <v>228</v>
      </c>
      <c r="C230" s="23" t="s">
        <v>3424</v>
      </c>
      <c r="D230" s="23" t="s">
        <v>3425</v>
      </c>
      <c r="E230" s="53" t="str">
        <f>IF($H230="","",(VLOOKUP($H230,所属・種目コード!$A$3:$B$67,2)))</f>
        <v>花巻東</v>
      </c>
      <c r="F230" s="23">
        <v>1</v>
      </c>
      <c r="H230" s="23">
        <v>1092</v>
      </c>
      <c r="I230" s="23">
        <v>228</v>
      </c>
      <c r="L230" s="49">
        <v>2420</v>
      </c>
      <c r="M230" s="49">
        <v>228</v>
      </c>
      <c r="N230" s="49">
        <v>1089</v>
      </c>
      <c r="O230" s="49" t="s">
        <v>3298</v>
      </c>
      <c r="P230" s="49" t="s">
        <v>3299</v>
      </c>
      <c r="Q230" s="51" t="str">
        <f>IF($N230="","",(VLOOKUP($N230,所属・種目コード!$A$3:$B$67,2)))</f>
        <v>花北青雲</v>
      </c>
      <c r="R230" s="49">
        <v>2</v>
      </c>
      <c r="S230" s="49"/>
      <c r="T230" s="49"/>
      <c r="U230" s="49">
        <v>228</v>
      </c>
    </row>
    <row r="231" spans="1:21">
      <c r="A231" s="23">
        <v>2488</v>
      </c>
      <c r="B231" s="23">
        <v>229</v>
      </c>
      <c r="C231" s="23" t="s">
        <v>3428</v>
      </c>
      <c r="D231" s="23" t="s">
        <v>3429</v>
      </c>
      <c r="E231" s="53" t="str">
        <f>IF($H231="","",(VLOOKUP($H231,所属・種目コード!$A$3:$B$67,2)))</f>
        <v>花巻東</v>
      </c>
      <c r="F231" s="23">
        <v>1</v>
      </c>
      <c r="H231" s="23">
        <v>1092</v>
      </c>
      <c r="I231" s="23">
        <v>229</v>
      </c>
      <c r="L231" s="49">
        <v>2424</v>
      </c>
      <c r="M231" s="49">
        <v>229</v>
      </c>
      <c r="N231" s="49">
        <v>1089</v>
      </c>
      <c r="O231" s="49" t="s">
        <v>3306</v>
      </c>
      <c r="P231" s="49" t="s">
        <v>3307</v>
      </c>
      <c r="Q231" s="51" t="str">
        <f>IF($N231="","",(VLOOKUP($N231,所属・種目コード!$A$3:$B$67,2)))</f>
        <v>花北青雲</v>
      </c>
      <c r="R231" s="49">
        <v>2</v>
      </c>
      <c r="S231" s="49"/>
      <c r="T231" s="49"/>
      <c r="U231" s="49">
        <v>229</v>
      </c>
    </row>
    <row r="232" spans="1:21">
      <c r="A232" s="23">
        <v>2491</v>
      </c>
      <c r="B232" s="23">
        <v>230</v>
      </c>
      <c r="C232" s="23" t="s">
        <v>3434</v>
      </c>
      <c r="D232" s="23" t="s">
        <v>3435</v>
      </c>
      <c r="E232" s="53" t="str">
        <f>IF($H232="","",(VLOOKUP($H232,所属・種目コード!$A$3:$B$67,2)))</f>
        <v>花巻東</v>
      </c>
      <c r="F232" s="23">
        <v>1</v>
      </c>
      <c r="H232" s="23">
        <v>1092</v>
      </c>
      <c r="I232" s="23">
        <v>230</v>
      </c>
      <c r="L232" s="49">
        <v>2429</v>
      </c>
      <c r="M232" s="49">
        <v>230</v>
      </c>
      <c r="N232" s="49">
        <v>1089</v>
      </c>
      <c r="O232" s="49" t="s">
        <v>3316</v>
      </c>
      <c r="P232" s="49" t="s">
        <v>3317</v>
      </c>
      <c r="Q232" s="51" t="str">
        <f>IF($N232="","",(VLOOKUP($N232,所属・種目コード!$A$3:$B$67,2)))</f>
        <v>花北青雲</v>
      </c>
      <c r="R232" s="49">
        <v>2</v>
      </c>
      <c r="S232" s="49"/>
      <c r="T232" s="49"/>
      <c r="U232" s="49">
        <v>230</v>
      </c>
    </row>
    <row r="233" spans="1:21">
      <c r="A233" s="23">
        <v>2507</v>
      </c>
      <c r="B233" s="23">
        <v>231</v>
      </c>
      <c r="C233" s="23" t="s">
        <v>3463</v>
      </c>
      <c r="D233" s="23" t="s">
        <v>3464</v>
      </c>
      <c r="E233" s="53" t="str">
        <f>IF($H233="","",(VLOOKUP($H233,所属・種目コード!$A$3:$B$67,2)))</f>
        <v>花巻東</v>
      </c>
      <c r="F233" s="23">
        <v>1</v>
      </c>
      <c r="H233" s="23">
        <v>1092</v>
      </c>
      <c r="I233" s="23">
        <v>231</v>
      </c>
      <c r="L233" s="49">
        <v>2414</v>
      </c>
      <c r="M233" s="49">
        <v>231</v>
      </c>
      <c r="N233" s="49">
        <v>1089</v>
      </c>
      <c r="O233" s="49" t="s">
        <v>3287</v>
      </c>
      <c r="P233" s="49" t="s">
        <v>3288</v>
      </c>
      <c r="Q233" s="51" t="str">
        <f>IF($N233="","",(VLOOKUP($N233,所属・種目コード!$A$3:$B$67,2)))</f>
        <v>花北青雲</v>
      </c>
      <c r="R233" s="49">
        <v>2</v>
      </c>
      <c r="S233" s="49"/>
      <c r="T233" s="49"/>
      <c r="U233" s="49">
        <v>231</v>
      </c>
    </row>
    <row r="234" spans="1:21">
      <c r="A234" s="23">
        <v>2520</v>
      </c>
      <c r="B234" s="23">
        <v>232</v>
      </c>
      <c r="C234" s="23" t="s">
        <v>3487</v>
      </c>
      <c r="D234" s="23" t="s">
        <v>3488</v>
      </c>
      <c r="E234" s="53" t="str">
        <f>IF($H234="","",(VLOOKUP($H234,所属・種目コード!$A$3:$B$67,2)))</f>
        <v>花巻東</v>
      </c>
      <c r="F234" s="23">
        <v>1</v>
      </c>
      <c r="H234" s="23">
        <v>1092</v>
      </c>
      <c r="I234" s="23">
        <v>232</v>
      </c>
      <c r="L234" s="49">
        <v>2418</v>
      </c>
      <c r="M234" s="49">
        <v>232</v>
      </c>
      <c r="N234" s="49">
        <v>1089</v>
      </c>
      <c r="O234" s="49" t="s">
        <v>3295</v>
      </c>
      <c r="P234" s="49" t="s">
        <v>3296</v>
      </c>
      <c r="Q234" s="51" t="str">
        <f>IF($N234="","",(VLOOKUP($N234,所属・種目コード!$A$3:$B$67,2)))</f>
        <v>花北青雲</v>
      </c>
      <c r="R234" s="49">
        <v>2</v>
      </c>
      <c r="S234" s="49"/>
      <c r="T234" s="49"/>
      <c r="U234" s="49">
        <v>232</v>
      </c>
    </row>
    <row r="235" spans="1:21">
      <c r="A235" s="23">
        <v>2521</v>
      </c>
      <c r="B235" s="23">
        <v>233</v>
      </c>
      <c r="C235" s="23" t="s">
        <v>3489</v>
      </c>
      <c r="D235" s="23" t="s">
        <v>3490</v>
      </c>
      <c r="E235" s="53" t="str">
        <f>IF($H235="","",(VLOOKUP($H235,所属・種目コード!$A$3:$B$67,2)))</f>
        <v>花巻東</v>
      </c>
      <c r="F235" s="23">
        <v>1</v>
      </c>
      <c r="H235" s="23">
        <v>1092</v>
      </c>
      <c r="I235" s="23">
        <v>233</v>
      </c>
      <c r="L235" s="49">
        <v>2419</v>
      </c>
      <c r="M235" s="49">
        <v>233</v>
      </c>
      <c r="N235" s="49">
        <v>1089</v>
      </c>
      <c r="O235" s="49" t="s">
        <v>3297</v>
      </c>
      <c r="P235" s="49" t="s">
        <v>843</v>
      </c>
      <c r="Q235" s="51" t="str">
        <f>IF($N235="","",(VLOOKUP($N235,所属・種目コード!$A$3:$B$67,2)))</f>
        <v>花北青雲</v>
      </c>
      <c r="R235" s="49">
        <v>2</v>
      </c>
      <c r="S235" s="49"/>
      <c r="T235" s="49"/>
      <c r="U235" s="49">
        <v>233</v>
      </c>
    </row>
    <row r="236" spans="1:21">
      <c r="A236" s="23">
        <v>2477</v>
      </c>
      <c r="B236" s="23">
        <v>234</v>
      </c>
      <c r="C236" s="23" t="s">
        <v>3406</v>
      </c>
      <c r="D236" s="23" t="s">
        <v>3407</v>
      </c>
      <c r="E236" s="53" t="str">
        <f>IF($H236="","",(VLOOKUP($H236,所属・種目コード!$A$3:$B$67,2)))</f>
        <v>花巻東</v>
      </c>
      <c r="F236" s="23">
        <v>1</v>
      </c>
      <c r="H236" s="23">
        <v>1092</v>
      </c>
      <c r="I236" s="23">
        <v>234</v>
      </c>
      <c r="L236" s="49">
        <v>2423</v>
      </c>
      <c r="M236" s="49">
        <v>234</v>
      </c>
      <c r="N236" s="49">
        <v>1089</v>
      </c>
      <c r="O236" s="49" t="s">
        <v>3304</v>
      </c>
      <c r="P236" s="49" t="s">
        <v>3305</v>
      </c>
      <c r="Q236" s="51" t="str">
        <f>IF($N236="","",(VLOOKUP($N236,所属・種目コード!$A$3:$B$67,2)))</f>
        <v>花北青雲</v>
      </c>
      <c r="R236" s="49">
        <v>2</v>
      </c>
      <c r="S236" s="49"/>
      <c r="T236" s="49"/>
      <c r="U236" s="49">
        <v>234</v>
      </c>
    </row>
    <row r="237" spans="1:21">
      <c r="A237" s="23">
        <v>2479</v>
      </c>
      <c r="B237" s="23">
        <v>235</v>
      </c>
      <c r="C237" s="23" t="s">
        <v>3410</v>
      </c>
      <c r="D237" s="23" t="s">
        <v>3411</v>
      </c>
      <c r="E237" s="53" t="str">
        <f>IF($H237="","",(VLOOKUP($H237,所属・種目コード!$A$3:$B$67,2)))</f>
        <v>花巻東</v>
      </c>
      <c r="F237" s="23">
        <v>1</v>
      </c>
      <c r="H237" s="23">
        <v>1092</v>
      </c>
      <c r="I237" s="23">
        <v>235</v>
      </c>
      <c r="L237" s="49">
        <v>2158</v>
      </c>
      <c r="M237" s="49">
        <v>235</v>
      </c>
      <c r="N237" s="49">
        <v>1076</v>
      </c>
      <c r="O237" s="49" t="s">
        <v>2800</v>
      </c>
      <c r="P237" s="49" t="s">
        <v>2801</v>
      </c>
      <c r="Q237" s="51" t="str">
        <f>IF($N237="","",(VLOOKUP($N237,所属・種目コード!$A$3:$B$67,2)))</f>
        <v>不来方</v>
      </c>
      <c r="R237" s="49">
        <v>2</v>
      </c>
      <c r="S237" s="49"/>
      <c r="T237" s="49"/>
      <c r="U237" s="49">
        <v>235</v>
      </c>
    </row>
    <row r="238" spans="1:21">
      <c r="A238" s="23">
        <v>2483</v>
      </c>
      <c r="B238" s="23">
        <v>236</v>
      </c>
      <c r="C238" s="23" t="s">
        <v>3418</v>
      </c>
      <c r="D238" s="23" t="s">
        <v>3419</v>
      </c>
      <c r="E238" s="53" t="str">
        <f>IF($H238="","",(VLOOKUP($H238,所属・種目コード!$A$3:$B$67,2)))</f>
        <v>花巻東</v>
      </c>
      <c r="F238" s="23">
        <v>1</v>
      </c>
      <c r="H238" s="23">
        <v>1092</v>
      </c>
      <c r="I238" s="23">
        <v>236</v>
      </c>
      <c r="L238" s="50">
        <v>2147</v>
      </c>
      <c r="M238" s="50">
        <v>236</v>
      </c>
      <c r="N238" s="50">
        <v>1076</v>
      </c>
      <c r="O238" s="50" t="s">
        <v>472</v>
      </c>
      <c r="P238" s="50" t="s">
        <v>2783</v>
      </c>
      <c r="Q238" s="52" t="str">
        <f>IF($N238="","",(VLOOKUP($N238,所属・種目コード!$A$3:$B$67,2)))</f>
        <v>不来方</v>
      </c>
      <c r="R238" s="49">
        <v>2</v>
      </c>
      <c r="S238" s="49"/>
      <c r="T238" s="50"/>
      <c r="U238" s="49">
        <v>236</v>
      </c>
    </row>
    <row r="239" spans="1:21">
      <c r="A239" s="23">
        <v>2485</v>
      </c>
      <c r="B239" s="23">
        <v>237</v>
      </c>
      <c r="C239" s="23" t="s">
        <v>3422</v>
      </c>
      <c r="D239" s="23" t="s">
        <v>3423</v>
      </c>
      <c r="E239" s="53" t="str">
        <f>IF($H239="","",(VLOOKUP($H239,所属・種目コード!$A$3:$B$67,2)))</f>
        <v>花巻東</v>
      </c>
      <c r="F239" s="23">
        <v>1</v>
      </c>
      <c r="H239" s="23">
        <v>1092</v>
      </c>
      <c r="I239" s="23">
        <v>237</v>
      </c>
      <c r="L239" s="49">
        <v>2155</v>
      </c>
      <c r="M239" s="49">
        <v>237</v>
      </c>
      <c r="N239" s="49">
        <v>1076</v>
      </c>
      <c r="O239" s="49" t="s">
        <v>471</v>
      </c>
      <c r="P239" s="49" t="s">
        <v>2796</v>
      </c>
      <c r="Q239" s="51" t="str">
        <f>IF($N239="","",(VLOOKUP($N239,所属・種目コード!$A$3:$B$67,2)))</f>
        <v>不来方</v>
      </c>
      <c r="R239" s="49">
        <v>2</v>
      </c>
      <c r="S239" s="49"/>
      <c r="T239" s="49"/>
      <c r="U239" s="49">
        <v>237</v>
      </c>
    </row>
    <row r="240" spans="1:21">
      <c r="A240" s="23">
        <v>2501</v>
      </c>
      <c r="B240" s="23">
        <v>238</v>
      </c>
      <c r="C240" s="23" t="s">
        <v>3452</v>
      </c>
      <c r="D240" s="23" t="s">
        <v>3453</v>
      </c>
      <c r="E240" s="53" t="str">
        <f>IF($H240="","",(VLOOKUP($H240,所属・種目コード!$A$3:$B$67,2)))</f>
        <v>花巻東</v>
      </c>
      <c r="F240" s="23">
        <v>1</v>
      </c>
      <c r="H240" s="23">
        <v>1092</v>
      </c>
      <c r="I240" s="23">
        <v>238</v>
      </c>
      <c r="L240" s="49">
        <v>2160</v>
      </c>
      <c r="M240" s="49">
        <v>238</v>
      </c>
      <c r="N240" s="49">
        <v>1076</v>
      </c>
      <c r="O240" s="49" t="s">
        <v>2804</v>
      </c>
      <c r="P240" s="49" t="s">
        <v>2805</v>
      </c>
      <c r="Q240" s="51" t="str">
        <f>IF($N240="","",(VLOOKUP($N240,所属・種目コード!$A$3:$B$67,2)))</f>
        <v>不来方</v>
      </c>
      <c r="R240" s="49">
        <v>2</v>
      </c>
      <c r="S240" s="49"/>
      <c r="T240" s="49"/>
      <c r="U240" s="49">
        <v>238</v>
      </c>
    </row>
    <row r="241" spans="1:21">
      <c r="A241" s="23">
        <v>2505</v>
      </c>
      <c r="B241" s="23">
        <v>239</v>
      </c>
      <c r="C241" s="23" t="s">
        <v>3460</v>
      </c>
      <c r="D241" s="23" t="s">
        <v>3461</v>
      </c>
      <c r="E241" s="53" t="str">
        <f>IF($H241="","",(VLOOKUP($H241,所属・種目コード!$A$3:$B$67,2)))</f>
        <v>花巻東</v>
      </c>
      <c r="F241" s="23">
        <v>1</v>
      </c>
      <c r="H241" s="23">
        <v>1092</v>
      </c>
      <c r="I241" s="23">
        <v>239</v>
      </c>
      <c r="L241" s="49">
        <v>2276</v>
      </c>
      <c r="M241" s="49">
        <v>239</v>
      </c>
      <c r="N241" s="49">
        <v>1082</v>
      </c>
      <c r="O241" s="49" t="s">
        <v>3025</v>
      </c>
      <c r="P241" s="49" t="s">
        <v>3026</v>
      </c>
      <c r="Q241" s="51" t="str">
        <f>IF($N241="","",(VLOOKUP($N241,所属・種目コード!$A$3:$B$67,2)))</f>
        <v>大東</v>
      </c>
      <c r="R241" s="49">
        <v>2</v>
      </c>
      <c r="S241" s="49"/>
      <c r="T241" s="49"/>
      <c r="U241" s="49">
        <v>239</v>
      </c>
    </row>
    <row r="242" spans="1:21">
      <c r="A242" s="23">
        <v>2510</v>
      </c>
      <c r="B242" s="23">
        <v>240</v>
      </c>
      <c r="C242" s="23" t="s">
        <v>3469</v>
      </c>
      <c r="D242" s="23" t="s">
        <v>3470</v>
      </c>
      <c r="E242" s="53" t="str">
        <f>IF($H242="","",(VLOOKUP($H242,所属・種目コード!$A$3:$B$67,2)))</f>
        <v>花巻東</v>
      </c>
      <c r="F242" s="23">
        <v>1</v>
      </c>
      <c r="H242" s="23">
        <v>1092</v>
      </c>
      <c r="I242" s="23">
        <v>240</v>
      </c>
      <c r="L242" s="49">
        <v>2279</v>
      </c>
      <c r="M242" s="49">
        <v>240</v>
      </c>
      <c r="N242" s="49">
        <v>1082</v>
      </c>
      <c r="O242" s="49" t="s">
        <v>3030</v>
      </c>
      <c r="P242" s="49" t="s">
        <v>3031</v>
      </c>
      <c r="Q242" s="51" t="str">
        <f>IF($N242="","",(VLOOKUP($N242,所属・種目コード!$A$3:$B$67,2)))</f>
        <v>大東</v>
      </c>
      <c r="R242" s="49">
        <v>2</v>
      </c>
      <c r="S242" s="49"/>
      <c r="T242" s="49"/>
      <c r="U242" s="49">
        <v>240</v>
      </c>
    </row>
    <row r="243" spans="1:21">
      <c r="A243" s="23">
        <v>2518</v>
      </c>
      <c r="B243" s="23">
        <v>241</v>
      </c>
      <c r="C243" s="23" t="s">
        <v>3484</v>
      </c>
      <c r="D243" s="23" t="s">
        <v>3485</v>
      </c>
      <c r="E243" s="53" t="str">
        <f>IF($H243="","",(VLOOKUP($H243,所属・種目コード!$A$3:$B$67,2)))</f>
        <v>花巻東</v>
      </c>
      <c r="F243" s="23">
        <v>1</v>
      </c>
      <c r="H243" s="23">
        <v>1092</v>
      </c>
      <c r="I243" s="23">
        <v>241</v>
      </c>
      <c r="L243" s="49">
        <v>2275</v>
      </c>
      <c r="M243" s="49">
        <v>241</v>
      </c>
      <c r="N243" s="49">
        <v>1082</v>
      </c>
      <c r="O243" s="49" t="s">
        <v>468</v>
      </c>
      <c r="P243" s="49" t="s">
        <v>3024</v>
      </c>
      <c r="Q243" s="51" t="str">
        <f>IF($N243="","",(VLOOKUP($N243,所属・種目コード!$A$3:$B$67,2)))</f>
        <v>大東</v>
      </c>
      <c r="R243" s="49">
        <v>2</v>
      </c>
      <c r="S243" s="49"/>
      <c r="T243" s="49"/>
      <c r="U243" s="49">
        <v>241</v>
      </c>
    </row>
    <row r="244" spans="1:21">
      <c r="A244" s="23">
        <v>2476</v>
      </c>
      <c r="B244" s="23">
        <v>242</v>
      </c>
      <c r="C244" s="23" t="s">
        <v>3404</v>
      </c>
      <c r="D244" s="23" t="s">
        <v>3405</v>
      </c>
      <c r="E244" s="53" t="str">
        <f>IF($H244="","",(VLOOKUP($H244,所属・種目コード!$A$3:$B$67,2)))</f>
        <v>花巻東</v>
      </c>
      <c r="F244" s="23">
        <v>1</v>
      </c>
      <c r="H244" s="23">
        <v>1092</v>
      </c>
      <c r="I244" s="23">
        <v>242</v>
      </c>
      <c r="L244" s="49">
        <v>2284</v>
      </c>
      <c r="M244" s="49">
        <v>242</v>
      </c>
      <c r="N244" s="49">
        <v>1082</v>
      </c>
      <c r="O244" s="49" t="s">
        <v>467</v>
      </c>
      <c r="P244" s="49" t="s">
        <v>3039</v>
      </c>
      <c r="Q244" s="51" t="str">
        <f>IF($N244="","",(VLOOKUP($N244,所属・種目コード!$A$3:$B$67,2)))</f>
        <v>大東</v>
      </c>
      <c r="R244" s="49">
        <v>2</v>
      </c>
      <c r="S244" s="49"/>
      <c r="T244" s="49"/>
      <c r="U244" s="49">
        <v>242</v>
      </c>
    </row>
    <row r="245" spans="1:21">
      <c r="A245" s="23">
        <v>2497</v>
      </c>
      <c r="B245" s="23">
        <v>243</v>
      </c>
      <c r="C245" s="23" t="s">
        <v>3445</v>
      </c>
      <c r="D245" s="23" t="s">
        <v>3446</v>
      </c>
      <c r="E245" s="53" t="str">
        <f>IF($H245="","",(VLOOKUP($H245,所属・種目コード!$A$3:$B$67,2)))</f>
        <v>花巻東</v>
      </c>
      <c r="F245" s="23">
        <v>1</v>
      </c>
      <c r="H245" s="23">
        <v>1092</v>
      </c>
      <c r="I245" s="23">
        <v>243</v>
      </c>
      <c r="L245" s="49">
        <v>1918</v>
      </c>
      <c r="M245" s="49">
        <v>243</v>
      </c>
      <c r="N245" s="49">
        <v>1067</v>
      </c>
      <c r="O245" s="49" t="s">
        <v>2366</v>
      </c>
      <c r="P245" s="49" t="s">
        <v>2367</v>
      </c>
      <c r="Q245" s="51" t="str">
        <f>IF($N245="","",(VLOOKUP($N245,所属・種目コード!$A$3:$B$67,2)))</f>
        <v>釜石</v>
      </c>
      <c r="R245" s="49">
        <v>2</v>
      </c>
      <c r="S245" s="49"/>
      <c r="T245" s="49"/>
      <c r="U245" s="49">
        <v>243</v>
      </c>
    </row>
    <row r="246" spans="1:21">
      <c r="A246" s="23">
        <v>2504</v>
      </c>
      <c r="B246" s="23">
        <v>244</v>
      </c>
      <c r="C246" s="23" t="s">
        <v>3458</v>
      </c>
      <c r="D246" s="23" t="s">
        <v>3459</v>
      </c>
      <c r="E246" s="53" t="str">
        <f>IF($H246="","",(VLOOKUP($H246,所属・種目コード!$A$3:$B$67,2)))</f>
        <v>花巻東</v>
      </c>
      <c r="F246" s="23">
        <v>1</v>
      </c>
      <c r="H246" s="23">
        <v>1092</v>
      </c>
      <c r="I246" s="23">
        <v>244</v>
      </c>
      <c r="L246" s="49">
        <v>1924</v>
      </c>
      <c r="M246" s="49">
        <v>244</v>
      </c>
      <c r="N246" s="49">
        <v>1067</v>
      </c>
      <c r="O246" s="49" t="s">
        <v>2377</v>
      </c>
      <c r="P246" s="49" t="s">
        <v>2378</v>
      </c>
      <c r="Q246" s="51" t="str">
        <f>IF($N246="","",(VLOOKUP($N246,所属・種目コード!$A$3:$B$67,2)))</f>
        <v>釜石</v>
      </c>
      <c r="R246" s="49">
        <v>2</v>
      </c>
      <c r="S246" s="49"/>
      <c r="T246" s="49"/>
      <c r="U246" s="49">
        <v>244</v>
      </c>
    </row>
    <row r="247" spans="1:21">
      <c r="A247" s="23">
        <v>2512</v>
      </c>
      <c r="B247" s="23">
        <v>245</v>
      </c>
      <c r="C247" s="23" t="s">
        <v>3473</v>
      </c>
      <c r="D247" s="23" t="s">
        <v>3474</v>
      </c>
      <c r="E247" s="53" t="str">
        <f>IF($H247="","",(VLOOKUP($H247,所属・種目コード!$A$3:$B$67,2)))</f>
        <v>花巻東</v>
      </c>
      <c r="F247" s="23">
        <v>1</v>
      </c>
      <c r="H247" s="23">
        <v>1092</v>
      </c>
      <c r="I247" s="23">
        <v>245</v>
      </c>
      <c r="L247" s="49">
        <v>1925</v>
      </c>
      <c r="M247" s="49">
        <v>245</v>
      </c>
      <c r="N247" s="49">
        <v>1067</v>
      </c>
      <c r="O247" s="49" t="s">
        <v>2379</v>
      </c>
      <c r="P247" s="49" t="s">
        <v>2380</v>
      </c>
      <c r="Q247" s="51" t="str">
        <f>IF($N247="","",(VLOOKUP($N247,所属・種目コード!$A$3:$B$67,2)))</f>
        <v>釜石</v>
      </c>
      <c r="R247" s="49">
        <v>2</v>
      </c>
      <c r="S247" s="49"/>
      <c r="T247" s="49"/>
      <c r="U247" s="49">
        <v>245</v>
      </c>
    </row>
    <row r="248" spans="1:21">
      <c r="A248" s="23">
        <v>2513</v>
      </c>
      <c r="B248" s="23">
        <v>246</v>
      </c>
      <c r="C248" s="23" t="s">
        <v>3475</v>
      </c>
      <c r="D248" s="23" t="s">
        <v>3476</v>
      </c>
      <c r="E248" s="53" t="str">
        <f>IF($H248="","",(VLOOKUP($H248,所属・種目コード!$A$3:$B$67,2)))</f>
        <v>花巻東</v>
      </c>
      <c r="F248" s="23">
        <v>1</v>
      </c>
      <c r="H248" s="23">
        <v>1092</v>
      </c>
      <c r="I248" s="23">
        <v>246</v>
      </c>
      <c r="L248" s="49">
        <v>1926</v>
      </c>
      <c r="M248" s="49">
        <v>246</v>
      </c>
      <c r="N248" s="49">
        <v>1067</v>
      </c>
      <c r="O248" s="49" t="s">
        <v>2381</v>
      </c>
      <c r="P248" s="49" t="s">
        <v>2382</v>
      </c>
      <c r="Q248" s="51" t="str">
        <f>IF($N248="","",(VLOOKUP($N248,所属・種目コード!$A$3:$B$67,2)))</f>
        <v>釜石</v>
      </c>
      <c r="R248" s="49">
        <v>2</v>
      </c>
      <c r="S248" s="49"/>
      <c r="T248" s="49"/>
      <c r="U248" s="49">
        <v>246</v>
      </c>
    </row>
    <row r="249" spans="1:21">
      <c r="A249" s="23">
        <v>2515</v>
      </c>
      <c r="B249" s="23">
        <v>247</v>
      </c>
      <c r="C249" s="23" t="s">
        <v>3478</v>
      </c>
      <c r="D249" s="23" t="s">
        <v>3479</v>
      </c>
      <c r="E249" s="53" t="str">
        <f>IF($H249="","",(VLOOKUP($H249,所属・種目コード!$A$3:$B$67,2)))</f>
        <v>花巻東</v>
      </c>
      <c r="F249" s="23">
        <v>1</v>
      </c>
      <c r="H249" s="23">
        <v>1092</v>
      </c>
      <c r="I249" s="23">
        <v>247</v>
      </c>
      <c r="L249" s="49">
        <v>1908</v>
      </c>
      <c r="M249" s="49">
        <v>247</v>
      </c>
      <c r="N249" s="49">
        <v>1067</v>
      </c>
      <c r="O249" s="49" t="s">
        <v>2346</v>
      </c>
      <c r="P249" s="49" t="s">
        <v>2347</v>
      </c>
      <c r="Q249" s="51" t="str">
        <f>IF($N249="","",(VLOOKUP($N249,所属・種目コード!$A$3:$B$67,2)))</f>
        <v>釜石</v>
      </c>
      <c r="R249" s="49">
        <v>2</v>
      </c>
      <c r="S249" s="49"/>
      <c r="T249" s="49"/>
      <c r="U249" s="49">
        <v>247</v>
      </c>
    </row>
    <row r="250" spans="1:21">
      <c r="A250" s="23">
        <v>1940</v>
      </c>
      <c r="B250" s="23">
        <v>248</v>
      </c>
      <c r="C250" s="23" t="s">
        <v>2408</v>
      </c>
      <c r="D250" s="23" t="s">
        <v>2409</v>
      </c>
      <c r="E250" s="53" t="str">
        <f>IF($H250="","",(VLOOKUP($H250,所属・種目コード!$A$3:$B$67,2)))</f>
        <v>軽米</v>
      </c>
      <c r="F250" s="23">
        <v>1</v>
      </c>
      <c r="H250" s="23">
        <v>1069</v>
      </c>
      <c r="I250" s="23">
        <v>248</v>
      </c>
      <c r="L250" s="49">
        <v>1915</v>
      </c>
      <c r="M250" s="49">
        <v>248</v>
      </c>
      <c r="N250" s="49">
        <v>1067</v>
      </c>
      <c r="O250" s="49" t="s">
        <v>2360</v>
      </c>
      <c r="P250" s="49" t="s">
        <v>2361</v>
      </c>
      <c r="Q250" s="51" t="str">
        <f>IF($N250="","",(VLOOKUP($N250,所属・種目コード!$A$3:$B$67,2)))</f>
        <v>釜石</v>
      </c>
      <c r="R250" s="49">
        <v>2</v>
      </c>
      <c r="S250" s="49"/>
      <c r="T250" s="49"/>
      <c r="U250" s="49">
        <v>248</v>
      </c>
    </row>
    <row r="251" spans="1:21">
      <c r="A251" s="23">
        <v>1943</v>
      </c>
      <c r="B251" s="23">
        <v>249</v>
      </c>
      <c r="C251" s="23" t="s">
        <v>2412</v>
      </c>
      <c r="D251" s="23" t="s">
        <v>2413</v>
      </c>
      <c r="E251" s="53" t="str">
        <f>IF($H251="","",(VLOOKUP($H251,所属・種目コード!$A$3:$B$67,2)))</f>
        <v>軽米</v>
      </c>
      <c r="F251" s="23">
        <v>1</v>
      </c>
      <c r="H251" s="23">
        <v>1069</v>
      </c>
      <c r="I251" s="23">
        <v>249</v>
      </c>
      <c r="L251" s="49">
        <v>2121</v>
      </c>
      <c r="M251" s="49">
        <v>249</v>
      </c>
      <c r="N251" s="49">
        <v>1075</v>
      </c>
      <c r="O251" s="49" t="s">
        <v>2736</v>
      </c>
      <c r="P251" s="49" t="s">
        <v>2737</v>
      </c>
      <c r="Q251" s="51" t="str">
        <f>IF($N251="","",(VLOOKUP($N251,所属・種目コード!$A$3:$B$67,2)))</f>
        <v>黒沢尻工</v>
      </c>
      <c r="R251" s="49">
        <v>2</v>
      </c>
      <c r="S251" s="49"/>
      <c r="T251" s="49"/>
      <c r="U251" s="49">
        <v>249</v>
      </c>
    </row>
    <row r="252" spans="1:21">
      <c r="A252" s="23">
        <v>1949</v>
      </c>
      <c r="B252" s="23">
        <v>250</v>
      </c>
      <c r="C252" s="23" t="s">
        <v>2424</v>
      </c>
      <c r="D252" s="23" t="s">
        <v>2425</v>
      </c>
      <c r="E252" s="53" t="str">
        <f>IF($H252="","",(VLOOKUP($H252,所属・種目コード!$A$3:$B$67,2)))</f>
        <v>軽米</v>
      </c>
      <c r="F252" s="23">
        <v>1</v>
      </c>
      <c r="H252" s="23">
        <v>1069</v>
      </c>
      <c r="I252" s="23">
        <v>250</v>
      </c>
      <c r="L252" s="49">
        <v>2132</v>
      </c>
      <c r="M252" s="49">
        <v>250</v>
      </c>
      <c r="N252" s="49">
        <v>1075</v>
      </c>
      <c r="O252" s="49" t="s">
        <v>2755</v>
      </c>
      <c r="P252" s="49" t="s">
        <v>2192</v>
      </c>
      <c r="Q252" s="51" t="str">
        <f>IF($N252="","",(VLOOKUP($N252,所属・種目コード!$A$3:$B$67,2)))</f>
        <v>黒沢尻工</v>
      </c>
      <c r="R252" s="49">
        <v>2</v>
      </c>
      <c r="S252" s="49"/>
      <c r="T252" s="49"/>
      <c r="U252" s="49">
        <v>250</v>
      </c>
    </row>
    <row r="253" spans="1:21">
      <c r="A253" s="23">
        <v>1939</v>
      </c>
      <c r="B253" s="23">
        <v>251</v>
      </c>
      <c r="C253" s="23" t="s">
        <v>2406</v>
      </c>
      <c r="D253" s="23" t="s">
        <v>2407</v>
      </c>
      <c r="E253" s="53" t="str">
        <f>IF($H253="","",(VLOOKUP($H253,所属・種目コード!$A$3:$B$67,2)))</f>
        <v>軽米</v>
      </c>
      <c r="F253" s="23">
        <v>1</v>
      </c>
      <c r="H253" s="23">
        <v>1069</v>
      </c>
      <c r="I253" s="23">
        <v>251</v>
      </c>
      <c r="L253" s="49">
        <v>1700</v>
      </c>
      <c r="M253" s="49">
        <v>251</v>
      </c>
      <c r="N253" s="49">
        <v>1057</v>
      </c>
      <c r="O253" s="49" t="s">
        <v>1956</v>
      </c>
      <c r="P253" s="49" t="s">
        <v>1957</v>
      </c>
      <c r="Q253" s="51" t="str">
        <f>IF($N253="","",(VLOOKUP($N253,所属・種目コード!$A$3:$B$67,2)))</f>
        <v>一関第一</v>
      </c>
      <c r="R253" s="49">
        <v>2</v>
      </c>
      <c r="S253" s="49"/>
      <c r="T253" s="49"/>
      <c r="U253" s="49">
        <v>251</v>
      </c>
    </row>
    <row r="254" spans="1:21">
      <c r="A254" s="23">
        <v>1946</v>
      </c>
      <c r="B254" s="23">
        <v>252</v>
      </c>
      <c r="C254" s="23" t="s">
        <v>2418</v>
      </c>
      <c r="D254" s="23" t="s">
        <v>2419</v>
      </c>
      <c r="E254" s="53" t="str">
        <f>IF($H254="","",(VLOOKUP($H254,所属・種目コード!$A$3:$B$67,2)))</f>
        <v>軽米</v>
      </c>
      <c r="F254" s="23">
        <v>1</v>
      </c>
      <c r="H254" s="23">
        <v>1069</v>
      </c>
      <c r="I254" s="23">
        <v>252</v>
      </c>
      <c r="L254" s="49">
        <v>1707</v>
      </c>
      <c r="M254" s="49">
        <v>252</v>
      </c>
      <c r="N254" s="49">
        <v>1057</v>
      </c>
      <c r="O254" s="49" t="s">
        <v>1969</v>
      </c>
      <c r="P254" s="49" t="s">
        <v>1970</v>
      </c>
      <c r="Q254" s="51" t="str">
        <f>IF($N254="","",(VLOOKUP($N254,所属・種目コード!$A$3:$B$67,2)))</f>
        <v>一関第一</v>
      </c>
      <c r="R254" s="49">
        <v>2</v>
      </c>
      <c r="S254" s="49"/>
      <c r="T254" s="49"/>
      <c r="U254" s="49">
        <v>252</v>
      </c>
    </row>
    <row r="255" spans="1:21">
      <c r="A255" s="23">
        <v>2410</v>
      </c>
      <c r="B255" s="23">
        <v>253</v>
      </c>
      <c r="C255" s="23" t="s">
        <v>3279</v>
      </c>
      <c r="D255" s="23" t="s">
        <v>3280</v>
      </c>
      <c r="E255" s="53" t="str">
        <f>IF($H255="","",(VLOOKUP($H255,所属・種目コード!$A$3:$B$67,2)))</f>
        <v>西和賀</v>
      </c>
      <c r="F255" s="23">
        <v>1</v>
      </c>
      <c r="H255" s="23">
        <v>1088</v>
      </c>
      <c r="I255" s="23">
        <v>253</v>
      </c>
      <c r="L255" s="49">
        <v>1710</v>
      </c>
      <c r="M255" s="49">
        <v>253</v>
      </c>
      <c r="N255" s="49">
        <v>1057</v>
      </c>
      <c r="O255" s="49" t="s">
        <v>1974</v>
      </c>
      <c r="P255" s="49" t="s">
        <v>1975</v>
      </c>
      <c r="Q255" s="51" t="str">
        <f>IF($N255="","",(VLOOKUP($N255,所属・種目コード!$A$3:$B$67,2)))</f>
        <v>一関第一</v>
      </c>
      <c r="R255" s="49">
        <v>2</v>
      </c>
      <c r="S255" s="49"/>
      <c r="T255" s="49"/>
      <c r="U255" s="49">
        <v>253</v>
      </c>
    </row>
    <row r="256" spans="1:21">
      <c r="A256" s="23">
        <v>2399</v>
      </c>
      <c r="B256" s="23">
        <v>254</v>
      </c>
      <c r="C256" s="23" t="s">
        <v>3258</v>
      </c>
      <c r="D256" s="23" t="s">
        <v>3259</v>
      </c>
      <c r="E256" s="53" t="str">
        <f>IF($H256="","",(VLOOKUP($H256,所属・種目コード!$A$3:$B$67,2)))</f>
        <v>西和賀</v>
      </c>
      <c r="F256" s="23">
        <v>1</v>
      </c>
      <c r="H256" s="23">
        <v>1088</v>
      </c>
      <c r="I256" s="23">
        <v>254</v>
      </c>
      <c r="L256" s="49">
        <v>1711</v>
      </c>
      <c r="M256" s="49">
        <v>254</v>
      </c>
      <c r="N256" s="49">
        <v>1057</v>
      </c>
      <c r="O256" s="49" t="s">
        <v>1976</v>
      </c>
      <c r="P256" s="49" t="s">
        <v>1977</v>
      </c>
      <c r="Q256" s="51" t="str">
        <f>IF($N256="","",(VLOOKUP($N256,所属・種目コード!$A$3:$B$67,2)))</f>
        <v>一関第一</v>
      </c>
      <c r="R256" s="49">
        <v>2</v>
      </c>
      <c r="S256" s="49"/>
      <c r="T256" s="49"/>
      <c r="U256" s="49">
        <v>254</v>
      </c>
    </row>
    <row r="257" spans="1:21">
      <c r="A257" s="23">
        <v>2403</v>
      </c>
      <c r="B257" s="23">
        <v>255</v>
      </c>
      <c r="C257" s="23" t="s">
        <v>3266</v>
      </c>
      <c r="D257" s="23" t="s">
        <v>3267</v>
      </c>
      <c r="E257" s="53" t="str">
        <f>IF($H257="","",(VLOOKUP($H257,所属・種目コード!$A$3:$B$67,2)))</f>
        <v>西和賀</v>
      </c>
      <c r="F257" s="23">
        <v>1</v>
      </c>
      <c r="H257" s="23">
        <v>1088</v>
      </c>
      <c r="I257" s="23">
        <v>255</v>
      </c>
      <c r="L257" s="49">
        <v>1712</v>
      </c>
      <c r="M257" s="49">
        <v>255</v>
      </c>
      <c r="N257" s="49">
        <v>1057</v>
      </c>
      <c r="O257" s="49" t="s">
        <v>1978</v>
      </c>
      <c r="P257" s="49" t="s">
        <v>1979</v>
      </c>
      <c r="Q257" s="51" t="str">
        <f>IF($N257="","",(VLOOKUP($N257,所属・種目コード!$A$3:$B$67,2)))</f>
        <v>一関第一</v>
      </c>
      <c r="R257" s="49">
        <v>2</v>
      </c>
      <c r="S257" s="49"/>
      <c r="T257" s="49"/>
      <c r="U257" s="49">
        <v>255</v>
      </c>
    </row>
    <row r="258" spans="1:21">
      <c r="A258" s="23">
        <v>2405</v>
      </c>
      <c r="B258" s="23">
        <v>256</v>
      </c>
      <c r="C258" s="23" t="s">
        <v>3270</v>
      </c>
      <c r="D258" s="23" t="s">
        <v>3271</v>
      </c>
      <c r="E258" s="53" t="str">
        <f>IF($H258="","",(VLOOKUP($H258,所属・種目コード!$A$3:$B$67,2)))</f>
        <v>西和賀</v>
      </c>
      <c r="F258" s="23">
        <v>1</v>
      </c>
      <c r="H258" s="23">
        <v>1088</v>
      </c>
      <c r="I258" s="23">
        <v>256</v>
      </c>
      <c r="L258" s="49">
        <v>1727</v>
      </c>
      <c r="M258" s="49">
        <v>256</v>
      </c>
      <c r="N258" s="49">
        <v>1057</v>
      </c>
      <c r="O258" s="49" t="s">
        <v>2006</v>
      </c>
      <c r="P258" s="49" t="s">
        <v>2007</v>
      </c>
      <c r="Q258" s="51" t="str">
        <f>IF($N258="","",(VLOOKUP($N258,所属・種目コード!$A$3:$B$67,2)))</f>
        <v>一関第一</v>
      </c>
      <c r="R258" s="49">
        <v>2</v>
      </c>
      <c r="S258" s="49"/>
      <c r="T258" s="49"/>
      <c r="U258" s="49">
        <v>256</v>
      </c>
    </row>
    <row r="259" spans="1:21">
      <c r="A259" s="23">
        <v>2407</v>
      </c>
      <c r="B259" s="23">
        <v>257</v>
      </c>
      <c r="C259" s="23" t="s">
        <v>3274</v>
      </c>
      <c r="D259" s="23" t="s">
        <v>2459</v>
      </c>
      <c r="E259" s="53" t="str">
        <f>IF($H259="","",(VLOOKUP($H259,所属・種目コード!$A$3:$B$67,2)))</f>
        <v>西和賀</v>
      </c>
      <c r="F259" s="23">
        <v>1</v>
      </c>
      <c r="H259" s="23">
        <v>1088</v>
      </c>
      <c r="I259" s="23">
        <v>257</v>
      </c>
      <c r="L259" s="49">
        <v>1693</v>
      </c>
      <c r="M259" s="49">
        <v>257</v>
      </c>
      <c r="N259" s="49">
        <v>1057</v>
      </c>
      <c r="O259" s="49" t="s">
        <v>1943</v>
      </c>
      <c r="P259" s="49" t="s">
        <v>1944</v>
      </c>
      <c r="Q259" s="51" t="str">
        <f>IF($N259="","",(VLOOKUP($N259,所属・種目コード!$A$3:$B$67,2)))</f>
        <v>一関第一</v>
      </c>
      <c r="R259" s="49">
        <v>2</v>
      </c>
      <c r="S259" s="49"/>
      <c r="T259" s="49"/>
      <c r="U259" s="49">
        <v>257</v>
      </c>
    </row>
    <row r="260" spans="1:21">
      <c r="A260" s="23">
        <v>2408</v>
      </c>
      <c r="B260" s="23">
        <v>258</v>
      </c>
      <c r="C260" s="23" t="s">
        <v>3275</v>
      </c>
      <c r="D260" s="23" t="s">
        <v>3276</v>
      </c>
      <c r="E260" s="53" t="str">
        <f>IF($H260="","",(VLOOKUP($H260,所属・種目コード!$A$3:$B$67,2)))</f>
        <v>西和賀</v>
      </c>
      <c r="F260" s="23">
        <v>1</v>
      </c>
      <c r="H260" s="23">
        <v>1088</v>
      </c>
      <c r="I260" s="23">
        <v>258</v>
      </c>
      <c r="L260" s="49">
        <v>1697</v>
      </c>
      <c r="M260" s="49">
        <v>258</v>
      </c>
      <c r="N260" s="49">
        <v>1057</v>
      </c>
      <c r="O260" s="49" t="s">
        <v>1951</v>
      </c>
      <c r="P260" s="49" t="s">
        <v>1952</v>
      </c>
      <c r="Q260" s="51" t="str">
        <f>IF($N260="","",(VLOOKUP($N260,所属・種目コード!$A$3:$B$67,2)))</f>
        <v>一関第一</v>
      </c>
      <c r="R260" s="49">
        <v>2</v>
      </c>
      <c r="S260" s="49"/>
      <c r="T260" s="49"/>
      <c r="U260" s="49">
        <v>258</v>
      </c>
    </row>
    <row r="261" spans="1:21">
      <c r="A261" s="23">
        <v>2409</v>
      </c>
      <c r="B261" s="23">
        <v>259</v>
      </c>
      <c r="C261" s="23" t="s">
        <v>3277</v>
      </c>
      <c r="D261" s="23" t="s">
        <v>3278</v>
      </c>
      <c r="E261" s="53" t="str">
        <f>IF($H261="","",(VLOOKUP($H261,所属・種目コード!$A$3:$B$67,2)))</f>
        <v>西和賀</v>
      </c>
      <c r="F261" s="23">
        <v>1</v>
      </c>
      <c r="H261" s="23">
        <v>1088</v>
      </c>
      <c r="I261" s="23">
        <v>259</v>
      </c>
      <c r="L261" s="49">
        <v>1699</v>
      </c>
      <c r="M261" s="49">
        <v>259</v>
      </c>
      <c r="N261" s="49">
        <v>1057</v>
      </c>
      <c r="O261" s="49" t="s">
        <v>440</v>
      </c>
      <c r="P261" s="49" t="s">
        <v>1955</v>
      </c>
      <c r="Q261" s="51" t="str">
        <f>IF($N261="","",(VLOOKUP($N261,所属・種目コード!$A$3:$B$67,2)))</f>
        <v>一関第一</v>
      </c>
      <c r="R261" s="49">
        <v>2</v>
      </c>
      <c r="S261" s="49"/>
      <c r="T261" s="49"/>
      <c r="U261" s="49">
        <v>259</v>
      </c>
    </row>
    <row r="262" spans="1:21">
      <c r="A262" s="23">
        <v>2413</v>
      </c>
      <c r="B262" s="23">
        <v>260</v>
      </c>
      <c r="C262" s="23" t="s">
        <v>3285</v>
      </c>
      <c r="D262" s="23" t="s">
        <v>3286</v>
      </c>
      <c r="E262" s="53" t="str">
        <f>IF($H262="","",(VLOOKUP($H262,所属・種目コード!$A$3:$B$67,2)))</f>
        <v>花北青雲</v>
      </c>
      <c r="F262" s="23">
        <v>1</v>
      </c>
      <c r="H262" s="23">
        <v>1089</v>
      </c>
      <c r="I262" s="23">
        <v>260</v>
      </c>
      <c r="L262" s="49">
        <v>1702</v>
      </c>
      <c r="M262" s="49">
        <v>260</v>
      </c>
      <c r="N262" s="49">
        <v>1057</v>
      </c>
      <c r="O262" s="49" t="s">
        <v>1960</v>
      </c>
      <c r="P262" s="49" t="s">
        <v>1961</v>
      </c>
      <c r="Q262" s="51" t="str">
        <f>IF($N262="","",(VLOOKUP($N262,所属・種目コード!$A$3:$B$67,2)))</f>
        <v>一関第一</v>
      </c>
      <c r="R262" s="49">
        <v>2</v>
      </c>
      <c r="S262" s="49"/>
      <c r="T262" s="49"/>
      <c r="U262" s="49">
        <v>260</v>
      </c>
    </row>
    <row r="263" spans="1:21">
      <c r="A263" s="23">
        <v>2421</v>
      </c>
      <c r="B263" s="23">
        <v>261</v>
      </c>
      <c r="C263" s="23" t="s">
        <v>3300</v>
      </c>
      <c r="D263" s="23" t="s">
        <v>3301</v>
      </c>
      <c r="E263" s="53" t="str">
        <f>IF($H263="","",(VLOOKUP($H263,所属・種目コード!$A$3:$B$67,2)))</f>
        <v>花北青雲</v>
      </c>
      <c r="F263" s="23">
        <v>1</v>
      </c>
      <c r="H263" s="23">
        <v>1089</v>
      </c>
      <c r="I263" s="23">
        <v>261</v>
      </c>
      <c r="L263" s="49">
        <v>1704</v>
      </c>
      <c r="M263" s="49">
        <v>261</v>
      </c>
      <c r="N263" s="49">
        <v>1057</v>
      </c>
      <c r="O263" s="49" t="s">
        <v>1964</v>
      </c>
      <c r="P263" s="49" t="s">
        <v>1965</v>
      </c>
      <c r="Q263" s="51" t="str">
        <f>IF($N263="","",(VLOOKUP($N263,所属・種目コード!$A$3:$B$67,2)))</f>
        <v>一関第一</v>
      </c>
      <c r="R263" s="49">
        <v>2</v>
      </c>
      <c r="S263" s="49"/>
      <c r="T263" s="49"/>
      <c r="U263" s="49">
        <v>261</v>
      </c>
    </row>
    <row r="264" spans="1:21">
      <c r="A264" s="23">
        <v>2426</v>
      </c>
      <c r="B264" s="23">
        <v>262</v>
      </c>
      <c r="C264" s="23" t="s">
        <v>3310</v>
      </c>
      <c r="D264" s="23" t="s">
        <v>3311</v>
      </c>
      <c r="E264" s="53" t="str">
        <f>IF($H264="","",(VLOOKUP($H264,所属・種目コード!$A$3:$B$67,2)))</f>
        <v>花北青雲</v>
      </c>
      <c r="F264" s="23">
        <v>1</v>
      </c>
      <c r="H264" s="23">
        <v>1089</v>
      </c>
      <c r="I264" s="23">
        <v>262</v>
      </c>
      <c r="L264" s="49">
        <v>1706</v>
      </c>
      <c r="M264" s="49">
        <v>262</v>
      </c>
      <c r="N264" s="49">
        <v>1057</v>
      </c>
      <c r="O264" s="49" t="s">
        <v>441</v>
      </c>
      <c r="P264" s="49" t="s">
        <v>1968</v>
      </c>
      <c r="Q264" s="51" t="str">
        <f>IF($N264="","",(VLOOKUP($N264,所属・種目コード!$A$3:$B$67,2)))</f>
        <v>一関第一</v>
      </c>
      <c r="R264" s="49">
        <v>2</v>
      </c>
      <c r="S264" s="49"/>
      <c r="T264" s="49"/>
      <c r="U264" s="49">
        <v>262</v>
      </c>
    </row>
    <row r="265" spans="1:21">
      <c r="A265" s="23">
        <v>2428</v>
      </c>
      <c r="B265" s="23">
        <v>263</v>
      </c>
      <c r="C265" s="23" t="s">
        <v>3314</v>
      </c>
      <c r="D265" s="23" t="s">
        <v>3315</v>
      </c>
      <c r="E265" s="53" t="str">
        <f>IF($H265="","",(VLOOKUP($H265,所属・種目コード!$A$3:$B$67,2)))</f>
        <v>花北青雲</v>
      </c>
      <c r="F265" s="23">
        <v>1</v>
      </c>
      <c r="H265" s="23">
        <v>1089</v>
      </c>
      <c r="I265" s="23">
        <v>263</v>
      </c>
      <c r="L265" s="49">
        <v>1716</v>
      </c>
      <c r="M265" s="49">
        <v>263</v>
      </c>
      <c r="N265" s="49">
        <v>1057</v>
      </c>
      <c r="O265" s="49" t="s">
        <v>442</v>
      </c>
      <c r="P265" s="49" t="s">
        <v>1986</v>
      </c>
      <c r="Q265" s="51" t="str">
        <f>IF($N265="","",(VLOOKUP($N265,所属・種目コード!$A$3:$B$67,2)))</f>
        <v>一関第一</v>
      </c>
      <c r="R265" s="49">
        <v>2</v>
      </c>
      <c r="S265" s="49"/>
      <c r="T265" s="49"/>
      <c r="U265" s="49">
        <v>263</v>
      </c>
    </row>
    <row r="266" spans="1:21">
      <c r="A266" s="23">
        <v>2415</v>
      </c>
      <c r="B266" s="23">
        <v>264</v>
      </c>
      <c r="C266" s="23" t="s">
        <v>3289</v>
      </c>
      <c r="D266" s="23" t="s">
        <v>3290</v>
      </c>
      <c r="E266" s="53" t="str">
        <f>IF($H266="","",(VLOOKUP($H266,所属・種目コード!$A$3:$B$67,2)))</f>
        <v>花北青雲</v>
      </c>
      <c r="F266" s="23">
        <v>1</v>
      </c>
      <c r="H266" s="23">
        <v>1089</v>
      </c>
      <c r="I266" s="23">
        <v>264</v>
      </c>
      <c r="L266" s="49">
        <v>1721</v>
      </c>
      <c r="M266" s="49">
        <v>264</v>
      </c>
      <c r="N266" s="49">
        <v>1057</v>
      </c>
      <c r="O266" s="49" t="s">
        <v>1995</v>
      </c>
      <c r="P266" s="49" t="s">
        <v>1996</v>
      </c>
      <c r="Q266" s="51" t="str">
        <f>IF($N266="","",(VLOOKUP($N266,所属・種目コード!$A$3:$B$67,2)))</f>
        <v>一関第一</v>
      </c>
      <c r="R266" s="49">
        <v>2</v>
      </c>
      <c r="S266" s="49"/>
      <c r="T266" s="49"/>
      <c r="U266" s="49">
        <v>264</v>
      </c>
    </row>
    <row r="267" spans="1:21">
      <c r="A267" s="23">
        <v>2422</v>
      </c>
      <c r="B267" s="23">
        <v>265</v>
      </c>
      <c r="C267" s="23" t="s">
        <v>3302</v>
      </c>
      <c r="D267" s="23" t="s">
        <v>3303</v>
      </c>
      <c r="E267" s="53" t="str">
        <f>IF($H267="","",(VLOOKUP($H267,所属・種目コード!$A$3:$B$67,2)))</f>
        <v>花北青雲</v>
      </c>
      <c r="F267" s="23">
        <v>1</v>
      </c>
      <c r="H267" s="23">
        <v>1089</v>
      </c>
      <c r="I267" s="23">
        <v>265</v>
      </c>
      <c r="L267" s="49">
        <v>1723</v>
      </c>
      <c r="M267" s="49">
        <v>265</v>
      </c>
      <c r="N267" s="49">
        <v>1057</v>
      </c>
      <c r="O267" s="49" t="s">
        <v>1998</v>
      </c>
      <c r="P267" s="49" t="s">
        <v>1999</v>
      </c>
      <c r="Q267" s="51" t="str">
        <f>IF($N267="","",(VLOOKUP($N267,所属・種目コード!$A$3:$B$67,2)))</f>
        <v>一関第一</v>
      </c>
      <c r="R267" s="49">
        <v>2</v>
      </c>
      <c r="S267" s="49"/>
      <c r="T267" s="49"/>
      <c r="U267" s="49">
        <v>265</v>
      </c>
    </row>
    <row r="268" spans="1:21">
      <c r="A268" s="23">
        <v>2425</v>
      </c>
      <c r="B268" s="23">
        <v>266</v>
      </c>
      <c r="C268" s="23" t="s">
        <v>3308</v>
      </c>
      <c r="D268" s="23" t="s">
        <v>3309</v>
      </c>
      <c r="E268" s="53" t="str">
        <f>IF($H268="","",(VLOOKUP($H268,所属・種目コード!$A$3:$B$67,2)))</f>
        <v>花北青雲</v>
      </c>
      <c r="F268" s="23">
        <v>1</v>
      </c>
      <c r="H268" s="23">
        <v>1089</v>
      </c>
      <c r="I268" s="23">
        <v>266</v>
      </c>
      <c r="L268" s="49">
        <v>1713</v>
      </c>
      <c r="M268" s="49">
        <v>266</v>
      </c>
      <c r="N268" s="49">
        <v>1057</v>
      </c>
      <c r="O268" s="49" t="s">
        <v>1980</v>
      </c>
      <c r="P268" s="49" t="s">
        <v>1981</v>
      </c>
      <c r="Q268" s="51" t="str">
        <f>IF($N268="","",(VLOOKUP($N268,所属・種目コード!$A$3:$B$67,2)))</f>
        <v>一関第一</v>
      </c>
      <c r="R268" s="49">
        <v>2</v>
      </c>
      <c r="S268" s="49"/>
      <c r="T268" s="49"/>
      <c r="U268" s="49">
        <v>266</v>
      </c>
    </row>
    <row r="269" spans="1:21">
      <c r="A269" s="23">
        <v>2427</v>
      </c>
      <c r="B269" s="23">
        <v>267</v>
      </c>
      <c r="C269" s="23" t="s">
        <v>3312</v>
      </c>
      <c r="D269" s="23" t="s">
        <v>3313</v>
      </c>
      <c r="E269" s="53" t="str">
        <f>IF($H269="","",(VLOOKUP($H269,所属・種目コード!$A$3:$B$67,2)))</f>
        <v>花北青雲</v>
      </c>
      <c r="F269" s="23">
        <v>1</v>
      </c>
      <c r="H269" s="23">
        <v>1089</v>
      </c>
      <c r="I269" s="23">
        <v>267</v>
      </c>
      <c r="L269" s="49">
        <v>3298</v>
      </c>
      <c r="M269" s="49">
        <v>267</v>
      </c>
      <c r="N269" s="49">
        <v>1118</v>
      </c>
      <c r="O269" s="49" t="s">
        <v>4924</v>
      </c>
      <c r="P269" s="49" t="s">
        <v>4925</v>
      </c>
      <c r="Q269" s="51" t="str">
        <f>IF($N269="","",(VLOOKUP($N269,所属・種目コード!$A$3:$B$67,2)))</f>
        <v>盛岡南</v>
      </c>
      <c r="R269" s="49">
        <v>2</v>
      </c>
      <c r="S269" s="49"/>
      <c r="T269" s="49"/>
      <c r="U269" s="49">
        <v>267</v>
      </c>
    </row>
    <row r="270" spans="1:21">
      <c r="A270" s="23">
        <v>2145</v>
      </c>
      <c r="B270" s="23">
        <v>268</v>
      </c>
      <c r="C270" s="23" t="s">
        <v>2779</v>
      </c>
      <c r="D270" s="23" t="s">
        <v>2780</v>
      </c>
      <c r="E270" s="53" t="str">
        <f>IF($H270="","",(VLOOKUP($H270,所属・種目コード!$A$3:$B$67,2)))</f>
        <v>不来方</v>
      </c>
      <c r="F270" s="23">
        <v>1</v>
      </c>
      <c r="H270" s="23">
        <v>1076</v>
      </c>
      <c r="I270" s="23">
        <v>268</v>
      </c>
      <c r="L270" s="49">
        <v>3304</v>
      </c>
      <c r="M270" s="49">
        <v>268</v>
      </c>
      <c r="N270" s="49">
        <v>1118</v>
      </c>
      <c r="O270" s="49" t="s">
        <v>4936</v>
      </c>
      <c r="P270" s="49" t="s">
        <v>4937</v>
      </c>
      <c r="Q270" s="51" t="str">
        <f>IF($N270="","",(VLOOKUP($N270,所属・種目コード!$A$3:$B$67,2)))</f>
        <v>盛岡南</v>
      </c>
      <c r="R270" s="49">
        <v>2</v>
      </c>
      <c r="S270" s="49"/>
      <c r="T270" s="49"/>
      <c r="U270" s="49">
        <v>268</v>
      </c>
    </row>
    <row r="271" spans="1:21">
      <c r="A271" s="23">
        <v>2148</v>
      </c>
      <c r="B271" s="23">
        <v>269</v>
      </c>
      <c r="C271" s="23" t="s">
        <v>2784</v>
      </c>
      <c r="D271" s="23" t="s">
        <v>2785</v>
      </c>
      <c r="E271" s="53" t="str">
        <f>IF($H271="","",(VLOOKUP($H271,所属・種目コード!$A$3:$B$67,2)))</f>
        <v>不来方</v>
      </c>
      <c r="F271" s="23">
        <v>1</v>
      </c>
      <c r="H271" s="23">
        <v>1076</v>
      </c>
      <c r="I271" s="23">
        <v>269</v>
      </c>
      <c r="L271" s="49">
        <v>3338</v>
      </c>
      <c r="M271" s="49">
        <v>269</v>
      </c>
      <c r="N271" s="49">
        <v>1118</v>
      </c>
      <c r="O271" s="49" t="s">
        <v>5003</v>
      </c>
      <c r="P271" s="49" t="s">
        <v>5004</v>
      </c>
      <c r="Q271" s="51" t="str">
        <f>IF($N271="","",(VLOOKUP($N271,所属・種目コード!$A$3:$B$67,2)))</f>
        <v>盛岡南</v>
      </c>
      <c r="R271" s="49">
        <v>2</v>
      </c>
      <c r="S271" s="49"/>
      <c r="T271" s="49"/>
      <c r="U271" s="49">
        <v>269</v>
      </c>
    </row>
    <row r="272" spans="1:21">
      <c r="A272" s="23">
        <v>2150</v>
      </c>
      <c r="B272" s="23">
        <v>270</v>
      </c>
      <c r="C272" s="23" t="s">
        <v>2787</v>
      </c>
      <c r="D272" s="23" t="s">
        <v>2788</v>
      </c>
      <c r="E272" s="53" t="str">
        <f>IF($H272="","",(VLOOKUP($H272,所属・種目コード!$A$3:$B$67,2)))</f>
        <v>不来方</v>
      </c>
      <c r="F272" s="23">
        <v>1</v>
      </c>
      <c r="H272" s="23">
        <v>1076</v>
      </c>
      <c r="I272" s="23">
        <v>270</v>
      </c>
      <c r="L272" s="49">
        <v>3347</v>
      </c>
      <c r="M272" s="49">
        <v>270</v>
      </c>
      <c r="N272" s="49">
        <v>1118</v>
      </c>
      <c r="O272" s="49" t="s">
        <v>5021</v>
      </c>
      <c r="P272" s="49" t="s">
        <v>5022</v>
      </c>
      <c r="Q272" s="51" t="str">
        <f>IF($N272="","",(VLOOKUP($N272,所属・種目コード!$A$3:$B$67,2)))</f>
        <v>盛岡南</v>
      </c>
      <c r="R272" s="49">
        <v>2</v>
      </c>
      <c r="S272" s="49"/>
      <c r="T272" s="49"/>
      <c r="U272" s="49">
        <v>270</v>
      </c>
    </row>
    <row r="273" spans="1:21">
      <c r="A273" s="23">
        <v>2159</v>
      </c>
      <c r="B273" s="23">
        <v>271</v>
      </c>
      <c r="C273" s="23" t="s">
        <v>2802</v>
      </c>
      <c r="D273" s="23" t="s">
        <v>2803</v>
      </c>
      <c r="E273" s="53" t="str">
        <f>IF($H273="","",(VLOOKUP($H273,所属・種目コード!$A$3:$B$67,2)))</f>
        <v>不来方</v>
      </c>
      <c r="F273" s="23">
        <v>1</v>
      </c>
      <c r="H273" s="23">
        <v>1076</v>
      </c>
      <c r="I273" s="23">
        <v>271</v>
      </c>
      <c r="L273" s="49">
        <v>3349</v>
      </c>
      <c r="M273" s="49">
        <v>271</v>
      </c>
      <c r="N273" s="49">
        <v>1118</v>
      </c>
      <c r="O273" s="49" t="s">
        <v>5025</v>
      </c>
      <c r="P273" s="49" t="s">
        <v>5026</v>
      </c>
      <c r="Q273" s="51" t="str">
        <f>IF($N273="","",(VLOOKUP($N273,所属・種目コード!$A$3:$B$67,2)))</f>
        <v>盛岡南</v>
      </c>
      <c r="R273" s="49">
        <v>2</v>
      </c>
      <c r="S273" s="49"/>
      <c r="T273" s="49"/>
      <c r="U273" s="49">
        <v>271</v>
      </c>
    </row>
    <row r="274" spans="1:21">
      <c r="A274" s="23">
        <v>2161</v>
      </c>
      <c r="B274" s="23">
        <v>272</v>
      </c>
      <c r="C274" s="23" t="s">
        <v>2806</v>
      </c>
      <c r="D274" s="23" t="s">
        <v>2807</v>
      </c>
      <c r="E274" s="53" t="str">
        <f>IF($H274="","",(VLOOKUP($H274,所属・種目コード!$A$3:$B$67,2)))</f>
        <v>不来方</v>
      </c>
      <c r="F274" s="23">
        <v>1</v>
      </c>
      <c r="H274" s="23">
        <v>1076</v>
      </c>
      <c r="I274" s="23">
        <v>272</v>
      </c>
      <c r="L274" s="49">
        <v>3326</v>
      </c>
      <c r="M274" s="49">
        <v>272</v>
      </c>
      <c r="N274" s="49">
        <v>1118</v>
      </c>
      <c r="O274" s="49" t="s">
        <v>4979</v>
      </c>
      <c r="P274" s="49" t="s">
        <v>4980</v>
      </c>
      <c r="Q274" s="51" t="str">
        <f>IF($N274="","",(VLOOKUP($N274,所属・種目コード!$A$3:$B$67,2)))</f>
        <v>盛岡南</v>
      </c>
      <c r="R274" s="49">
        <v>2</v>
      </c>
      <c r="S274" s="49"/>
      <c r="T274" s="49"/>
      <c r="U274" s="49">
        <v>272</v>
      </c>
    </row>
    <row r="275" spans="1:21">
      <c r="A275" s="23">
        <v>2151</v>
      </c>
      <c r="B275" s="23">
        <v>273</v>
      </c>
      <c r="C275" s="23" t="s">
        <v>2789</v>
      </c>
      <c r="D275" s="23" t="s">
        <v>2790</v>
      </c>
      <c r="E275" s="53" t="str">
        <f>IF($H275="","",(VLOOKUP($H275,所属・種目コード!$A$3:$B$67,2)))</f>
        <v>不来方</v>
      </c>
      <c r="F275" s="23">
        <v>1</v>
      </c>
      <c r="H275" s="23">
        <v>1076</v>
      </c>
      <c r="I275" s="23">
        <v>273</v>
      </c>
      <c r="L275" s="49">
        <v>3345</v>
      </c>
      <c r="M275" s="49">
        <v>273</v>
      </c>
      <c r="N275" s="49">
        <v>1118</v>
      </c>
      <c r="O275" s="49" t="s">
        <v>5017</v>
      </c>
      <c r="P275" s="49" t="s">
        <v>5018</v>
      </c>
      <c r="Q275" s="51" t="str">
        <f>IF($N275="","",(VLOOKUP($N275,所属・種目コード!$A$3:$B$67,2)))</f>
        <v>盛岡南</v>
      </c>
      <c r="R275" s="49">
        <v>2</v>
      </c>
      <c r="S275" s="49"/>
      <c r="T275" s="49"/>
      <c r="U275" s="49">
        <v>273</v>
      </c>
    </row>
    <row r="276" spans="1:21">
      <c r="A276" s="23">
        <v>2163</v>
      </c>
      <c r="B276" s="23">
        <v>274</v>
      </c>
      <c r="C276" s="23" t="s">
        <v>2810</v>
      </c>
      <c r="D276" s="23" t="s">
        <v>2811</v>
      </c>
      <c r="E276" s="53" t="str">
        <f>IF($H276="","",(VLOOKUP($H276,所属・種目コード!$A$3:$B$67,2)))</f>
        <v>不来方</v>
      </c>
      <c r="F276" s="23">
        <v>1</v>
      </c>
      <c r="H276" s="23">
        <v>1076</v>
      </c>
      <c r="I276" s="23">
        <v>274</v>
      </c>
      <c r="L276" s="49">
        <v>3068</v>
      </c>
      <c r="M276" s="49">
        <v>274</v>
      </c>
      <c r="N276" s="49">
        <v>1109</v>
      </c>
      <c r="O276" s="49" t="s">
        <v>4508</v>
      </c>
      <c r="P276" s="49" t="s">
        <v>4509</v>
      </c>
      <c r="Q276" s="51" t="str">
        <f>IF($N276="","",(VLOOKUP($N276,所属・種目コード!$A$3:$B$67,2)))</f>
        <v>盛岡誠桜</v>
      </c>
      <c r="R276" s="49">
        <v>2</v>
      </c>
      <c r="S276" s="49"/>
      <c r="T276" s="49"/>
      <c r="U276" s="49">
        <v>274</v>
      </c>
    </row>
    <row r="277" spans="1:21">
      <c r="A277" s="23">
        <v>2270</v>
      </c>
      <c r="B277" s="23">
        <v>275</v>
      </c>
      <c r="C277" s="23" t="s">
        <v>3014</v>
      </c>
      <c r="D277" s="23" t="s">
        <v>3015</v>
      </c>
      <c r="E277" s="53" t="str">
        <f>IF($H277="","",(VLOOKUP($H277,所属・種目コード!$A$3:$B$67,2)))</f>
        <v>大東</v>
      </c>
      <c r="F277" s="23">
        <v>1</v>
      </c>
      <c r="H277" s="23">
        <v>1082</v>
      </c>
      <c r="I277" s="23">
        <v>275</v>
      </c>
      <c r="L277" s="49">
        <v>1679</v>
      </c>
      <c r="M277" s="49">
        <v>275</v>
      </c>
      <c r="N277" s="49">
        <v>1056</v>
      </c>
      <c r="O277" s="49" t="s">
        <v>1916</v>
      </c>
      <c r="P277" s="49" t="s">
        <v>1917</v>
      </c>
      <c r="Q277" s="51" t="str">
        <f>IF($N277="","",(VLOOKUP($N277,所属・種目コード!$A$3:$B$67,2)))</f>
        <v>一関工高専</v>
      </c>
      <c r="R277" s="49">
        <v>2</v>
      </c>
      <c r="S277" s="49"/>
      <c r="T277" s="49"/>
      <c r="U277" s="49">
        <v>275</v>
      </c>
    </row>
    <row r="278" spans="1:21">
      <c r="A278" s="23">
        <v>2271</v>
      </c>
      <c r="B278" s="23">
        <v>276</v>
      </c>
      <c r="C278" s="23" t="s">
        <v>3016</v>
      </c>
      <c r="D278" s="23" t="s">
        <v>3017</v>
      </c>
      <c r="E278" s="53" t="str">
        <f>IF($H278="","",(VLOOKUP($H278,所属・種目コード!$A$3:$B$67,2)))</f>
        <v>大東</v>
      </c>
      <c r="F278" s="23">
        <v>1</v>
      </c>
      <c r="H278" s="23">
        <v>1082</v>
      </c>
      <c r="I278" s="23">
        <v>276</v>
      </c>
      <c r="L278" s="49">
        <v>1676</v>
      </c>
      <c r="M278" s="49">
        <v>276</v>
      </c>
      <c r="N278" s="49">
        <v>1056</v>
      </c>
      <c r="O278" s="49" t="s">
        <v>1910</v>
      </c>
      <c r="P278" s="49" t="s">
        <v>1911</v>
      </c>
      <c r="Q278" s="51" t="str">
        <f>IF($N278="","",(VLOOKUP($N278,所属・種目コード!$A$3:$B$67,2)))</f>
        <v>一関工高専</v>
      </c>
      <c r="R278" s="49">
        <v>2</v>
      </c>
      <c r="S278" s="49"/>
      <c r="T278" s="49"/>
      <c r="U278" s="49">
        <v>276</v>
      </c>
    </row>
    <row r="279" spans="1:21">
      <c r="A279" s="23">
        <v>2272</v>
      </c>
      <c r="B279" s="23">
        <v>277</v>
      </c>
      <c r="C279" s="23" t="s">
        <v>3018</v>
      </c>
      <c r="D279" s="23" t="s">
        <v>3019</v>
      </c>
      <c r="E279" s="53" t="str">
        <f>IF($H279="","",(VLOOKUP($H279,所属・種目コード!$A$3:$B$67,2)))</f>
        <v>大東</v>
      </c>
      <c r="F279" s="23">
        <v>1</v>
      </c>
      <c r="H279" s="23">
        <v>1082</v>
      </c>
      <c r="I279" s="23">
        <v>277</v>
      </c>
      <c r="L279" s="49">
        <v>3224</v>
      </c>
      <c r="M279" s="49">
        <v>277</v>
      </c>
      <c r="N279" s="49">
        <v>1114</v>
      </c>
      <c r="O279" s="49" t="s">
        <v>4792</v>
      </c>
      <c r="P279" s="49" t="s">
        <v>4793</v>
      </c>
      <c r="Q279" s="51" t="str">
        <f>IF($N279="","",(VLOOKUP($N279,所属・種目コード!$A$3:$B$67,2)))</f>
        <v>盛岡第二</v>
      </c>
      <c r="R279" s="49">
        <v>2</v>
      </c>
      <c r="S279" s="49"/>
      <c r="T279" s="49"/>
      <c r="U279" s="49">
        <v>277</v>
      </c>
    </row>
    <row r="280" spans="1:21">
      <c r="A280" s="23">
        <v>2273</v>
      </c>
      <c r="B280" s="23">
        <v>278</v>
      </c>
      <c r="C280" s="23" t="s">
        <v>3020</v>
      </c>
      <c r="D280" s="23" t="s">
        <v>3021</v>
      </c>
      <c r="E280" s="53" t="str">
        <f>IF($H280="","",(VLOOKUP($H280,所属・種目コード!$A$3:$B$67,2)))</f>
        <v>大東</v>
      </c>
      <c r="F280" s="23">
        <v>1</v>
      </c>
      <c r="H280" s="23">
        <v>1082</v>
      </c>
      <c r="I280" s="23">
        <v>278</v>
      </c>
      <c r="L280" s="49">
        <v>3230</v>
      </c>
      <c r="M280" s="49">
        <v>278</v>
      </c>
      <c r="N280" s="49">
        <v>1114</v>
      </c>
      <c r="O280" s="49" t="s">
        <v>4802</v>
      </c>
      <c r="P280" s="49" t="s">
        <v>4803</v>
      </c>
      <c r="Q280" s="51" t="str">
        <f>IF($N280="","",(VLOOKUP($N280,所属・種目コード!$A$3:$B$67,2)))</f>
        <v>盛岡第二</v>
      </c>
      <c r="R280" s="49">
        <v>2</v>
      </c>
      <c r="S280" s="49"/>
      <c r="T280" s="49"/>
      <c r="U280" s="49">
        <v>278</v>
      </c>
    </row>
    <row r="281" spans="1:21">
      <c r="A281" s="23">
        <v>2274</v>
      </c>
      <c r="B281" s="23">
        <v>279</v>
      </c>
      <c r="C281" s="23" t="s">
        <v>3022</v>
      </c>
      <c r="D281" s="23" t="s">
        <v>3023</v>
      </c>
      <c r="E281" s="53" t="str">
        <f>IF($H281="","",(VLOOKUP($H281,所属・種目コード!$A$3:$B$67,2)))</f>
        <v>大東</v>
      </c>
      <c r="F281" s="23">
        <v>1</v>
      </c>
      <c r="H281" s="23">
        <v>1082</v>
      </c>
      <c r="I281" s="23">
        <v>279</v>
      </c>
      <c r="L281" s="49">
        <v>3237</v>
      </c>
      <c r="M281" s="49">
        <v>279</v>
      </c>
      <c r="N281" s="49">
        <v>1114</v>
      </c>
      <c r="O281" s="49" t="s">
        <v>4814</v>
      </c>
      <c r="P281" s="49" t="s">
        <v>4815</v>
      </c>
      <c r="Q281" s="51" t="str">
        <f>IF($N281="","",(VLOOKUP($N281,所属・種目コード!$A$3:$B$67,2)))</f>
        <v>盛岡第二</v>
      </c>
      <c r="R281" s="49">
        <v>2</v>
      </c>
      <c r="S281" s="49"/>
      <c r="T281" s="49"/>
      <c r="U281" s="49">
        <v>279</v>
      </c>
    </row>
    <row r="282" spans="1:21">
      <c r="A282" s="23">
        <v>2277</v>
      </c>
      <c r="B282" s="23">
        <v>280</v>
      </c>
      <c r="C282" s="23" t="s">
        <v>3027</v>
      </c>
      <c r="D282" s="23" t="s">
        <v>3028</v>
      </c>
      <c r="E282" s="53" t="str">
        <f>IF($H282="","",(VLOOKUP($H282,所属・種目コード!$A$3:$B$67,2)))</f>
        <v>大東</v>
      </c>
      <c r="F282" s="23">
        <v>1</v>
      </c>
      <c r="H282" s="23">
        <v>1082</v>
      </c>
      <c r="I282" s="23">
        <v>280</v>
      </c>
      <c r="L282" s="49">
        <v>3225</v>
      </c>
      <c r="M282" s="49">
        <v>280</v>
      </c>
      <c r="N282" s="49">
        <v>1114</v>
      </c>
      <c r="O282" s="49" t="s">
        <v>4794</v>
      </c>
      <c r="P282" s="49" t="s">
        <v>4795</v>
      </c>
      <c r="Q282" s="51" t="str">
        <f>IF($N282="","",(VLOOKUP($N282,所属・種目コード!$A$3:$B$67,2)))</f>
        <v>盛岡第二</v>
      </c>
      <c r="R282" s="49">
        <v>2</v>
      </c>
      <c r="S282" s="49"/>
      <c r="T282" s="49"/>
      <c r="U282" s="49">
        <v>280</v>
      </c>
    </row>
    <row r="283" spans="1:21">
      <c r="A283" s="23">
        <v>2278</v>
      </c>
      <c r="B283" s="23">
        <v>281</v>
      </c>
      <c r="C283" s="23" t="s">
        <v>3029</v>
      </c>
      <c r="D283" s="23" t="s">
        <v>1856</v>
      </c>
      <c r="E283" s="53" t="str">
        <f>IF($H283="","",(VLOOKUP($H283,所属・種目コード!$A$3:$B$67,2)))</f>
        <v>大東</v>
      </c>
      <c r="F283" s="23">
        <v>1</v>
      </c>
      <c r="H283" s="23">
        <v>1082</v>
      </c>
      <c r="I283" s="23">
        <v>281</v>
      </c>
      <c r="L283" s="49">
        <v>3226</v>
      </c>
      <c r="M283" s="49">
        <v>281</v>
      </c>
      <c r="N283" s="49">
        <v>1114</v>
      </c>
      <c r="O283" s="49" t="s">
        <v>4796</v>
      </c>
      <c r="P283" s="49" t="s">
        <v>4797</v>
      </c>
      <c r="Q283" s="51" t="str">
        <f>IF($N283="","",(VLOOKUP($N283,所属・種目コード!$A$3:$B$67,2)))</f>
        <v>盛岡第二</v>
      </c>
      <c r="R283" s="49">
        <v>2</v>
      </c>
      <c r="S283" s="49"/>
      <c r="T283" s="49"/>
      <c r="U283" s="49">
        <v>281</v>
      </c>
    </row>
    <row r="284" spans="1:21">
      <c r="A284" s="23">
        <v>2280</v>
      </c>
      <c r="B284" s="23">
        <v>282</v>
      </c>
      <c r="C284" s="23" t="s">
        <v>3032</v>
      </c>
      <c r="D284" s="23" t="s">
        <v>3033</v>
      </c>
      <c r="E284" s="53" t="str">
        <f>IF($H284="","",(VLOOKUP($H284,所属・種目コード!$A$3:$B$67,2)))</f>
        <v>大東</v>
      </c>
      <c r="F284" s="23">
        <v>1</v>
      </c>
      <c r="H284" s="23">
        <v>1082</v>
      </c>
      <c r="I284" s="23">
        <v>282</v>
      </c>
      <c r="L284" s="49">
        <v>3228</v>
      </c>
      <c r="M284" s="49">
        <v>282</v>
      </c>
      <c r="N284" s="49">
        <v>1114</v>
      </c>
      <c r="O284" s="49" t="s">
        <v>4799</v>
      </c>
      <c r="P284" s="49" t="s">
        <v>4800</v>
      </c>
      <c r="Q284" s="51" t="str">
        <f>IF($N284="","",(VLOOKUP($N284,所属・種目コード!$A$3:$B$67,2)))</f>
        <v>盛岡第二</v>
      </c>
      <c r="R284" s="49">
        <v>2</v>
      </c>
      <c r="S284" s="49"/>
      <c r="T284" s="49"/>
      <c r="U284" s="49">
        <v>282</v>
      </c>
    </row>
    <row r="285" spans="1:21">
      <c r="A285" s="23">
        <v>2282</v>
      </c>
      <c r="B285" s="23">
        <v>283</v>
      </c>
      <c r="C285" s="23" t="s">
        <v>3035</v>
      </c>
      <c r="D285" s="23" t="s">
        <v>3036</v>
      </c>
      <c r="E285" s="53" t="str">
        <f>IF($H285="","",(VLOOKUP($H285,所属・種目コード!$A$3:$B$67,2)))</f>
        <v>大東</v>
      </c>
      <c r="F285" s="23">
        <v>1</v>
      </c>
      <c r="H285" s="23">
        <v>1082</v>
      </c>
      <c r="I285" s="23">
        <v>283</v>
      </c>
      <c r="L285" s="49">
        <v>3229</v>
      </c>
      <c r="M285" s="49">
        <v>283</v>
      </c>
      <c r="N285" s="49">
        <v>1114</v>
      </c>
      <c r="O285" s="49" t="s">
        <v>461</v>
      </c>
      <c r="P285" s="49" t="s">
        <v>4801</v>
      </c>
      <c r="Q285" s="51" t="str">
        <f>IF($N285="","",(VLOOKUP($N285,所属・種目コード!$A$3:$B$67,2)))</f>
        <v>盛岡第二</v>
      </c>
      <c r="R285" s="49">
        <v>2</v>
      </c>
      <c r="S285" s="49"/>
      <c r="T285" s="49"/>
      <c r="U285" s="49">
        <v>283</v>
      </c>
    </row>
    <row r="286" spans="1:21">
      <c r="A286" s="23">
        <v>1911</v>
      </c>
      <c r="B286" s="23">
        <v>284</v>
      </c>
      <c r="C286" s="23" t="s">
        <v>2352</v>
      </c>
      <c r="D286" s="23" t="s">
        <v>2353</v>
      </c>
      <c r="E286" s="53" t="str">
        <f>IF($H286="","",(VLOOKUP($H286,所属・種目コード!$A$3:$B$67,2)))</f>
        <v>釜石</v>
      </c>
      <c r="F286" s="23">
        <v>1</v>
      </c>
      <c r="H286" s="23">
        <v>1067</v>
      </c>
      <c r="I286" s="23">
        <v>284</v>
      </c>
      <c r="L286" s="49">
        <v>3231</v>
      </c>
      <c r="M286" s="49">
        <v>284</v>
      </c>
      <c r="N286" s="49">
        <v>1114</v>
      </c>
      <c r="O286" s="49" t="s">
        <v>4804</v>
      </c>
      <c r="P286" s="49" t="s">
        <v>4805</v>
      </c>
      <c r="Q286" s="51" t="str">
        <f>IF($N286="","",(VLOOKUP($N286,所属・種目コード!$A$3:$B$67,2)))</f>
        <v>盛岡第二</v>
      </c>
      <c r="R286" s="49">
        <v>2</v>
      </c>
      <c r="S286" s="49"/>
      <c r="T286" s="49"/>
      <c r="U286" s="49">
        <v>284</v>
      </c>
    </row>
    <row r="287" spans="1:21">
      <c r="A287" s="23">
        <v>1916</v>
      </c>
      <c r="B287" s="23">
        <v>285</v>
      </c>
      <c r="C287" s="23" t="s">
        <v>2362</v>
      </c>
      <c r="D287" s="23" t="s">
        <v>2363</v>
      </c>
      <c r="E287" s="53" t="str">
        <f>IF($H287="","",(VLOOKUP($H287,所属・種目コード!$A$3:$B$67,2)))</f>
        <v>釜石</v>
      </c>
      <c r="F287" s="23">
        <v>1</v>
      </c>
      <c r="H287" s="23">
        <v>1067</v>
      </c>
      <c r="I287" s="23">
        <v>285</v>
      </c>
      <c r="L287" s="49">
        <v>3233</v>
      </c>
      <c r="M287" s="49">
        <v>285</v>
      </c>
      <c r="N287" s="49">
        <v>1114</v>
      </c>
      <c r="O287" s="49" t="s">
        <v>464</v>
      </c>
      <c r="P287" s="49" t="s">
        <v>4808</v>
      </c>
      <c r="Q287" s="51" t="str">
        <f>IF($N287="","",(VLOOKUP($N287,所属・種目コード!$A$3:$B$67,2)))</f>
        <v>盛岡第二</v>
      </c>
      <c r="R287" s="49">
        <v>2</v>
      </c>
      <c r="S287" s="49"/>
      <c r="T287" s="49"/>
      <c r="U287" s="49">
        <v>285</v>
      </c>
    </row>
    <row r="288" spans="1:21">
      <c r="A288" s="23">
        <v>1917</v>
      </c>
      <c r="B288" s="23">
        <v>286</v>
      </c>
      <c r="C288" s="23" t="s">
        <v>2364</v>
      </c>
      <c r="D288" s="23" t="s">
        <v>2365</v>
      </c>
      <c r="E288" s="53" t="str">
        <f>IF($H288="","",(VLOOKUP($H288,所属・種目コード!$A$3:$B$67,2)))</f>
        <v>釜石</v>
      </c>
      <c r="F288" s="23">
        <v>1</v>
      </c>
      <c r="H288" s="23">
        <v>1067</v>
      </c>
      <c r="I288" s="23">
        <v>286</v>
      </c>
      <c r="L288" s="49">
        <v>3235</v>
      </c>
      <c r="M288" s="49">
        <v>286</v>
      </c>
      <c r="N288" s="49">
        <v>1114</v>
      </c>
      <c r="O288" s="49" t="s">
        <v>462</v>
      </c>
      <c r="P288" s="49" t="s">
        <v>4811</v>
      </c>
      <c r="Q288" s="51" t="str">
        <f>IF($N288="","",(VLOOKUP($N288,所属・種目コード!$A$3:$B$67,2)))</f>
        <v>盛岡第二</v>
      </c>
      <c r="R288" s="49">
        <v>2</v>
      </c>
      <c r="S288" s="49"/>
      <c r="T288" s="49"/>
      <c r="U288" s="49">
        <v>286</v>
      </c>
    </row>
    <row r="289" spans="1:21">
      <c r="A289" s="23">
        <v>1919</v>
      </c>
      <c r="B289" s="23">
        <v>287</v>
      </c>
      <c r="C289" s="23" t="s">
        <v>2368</v>
      </c>
      <c r="D289" s="23" t="s">
        <v>2369</v>
      </c>
      <c r="E289" s="53" t="str">
        <f>IF($H289="","",(VLOOKUP($H289,所属・種目コード!$A$3:$B$67,2)))</f>
        <v>釜石</v>
      </c>
      <c r="F289" s="23">
        <v>1</v>
      </c>
      <c r="H289" s="23">
        <v>1067</v>
      </c>
      <c r="I289" s="23">
        <v>287</v>
      </c>
      <c r="L289" s="49">
        <v>3236</v>
      </c>
      <c r="M289" s="49">
        <v>287</v>
      </c>
      <c r="N289" s="49">
        <v>1114</v>
      </c>
      <c r="O289" s="49" t="s">
        <v>4812</v>
      </c>
      <c r="P289" s="49" t="s">
        <v>4813</v>
      </c>
      <c r="Q289" s="51" t="str">
        <f>IF($N289="","",(VLOOKUP($N289,所属・種目コード!$A$3:$B$67,2)))</f>
        <v>盛岡第二</v>
      </c>
      <c r="R289" s="49">
        <v>2</v>
      </c>
      <c r="S289" s="49"/>
      <c r="T289" s="49"/>
      <c r="U289" s="49">
        <v>287</v>
      </c>
    </row>
    <row r="290" spans="1:21">
      <c r="A290" s="23">
        <v>1907</v>
      </c>
      <c r="B290" s="23">
        <v>288</v>
      </c>
      <c r="C290" s="23" t="s">
        <v>2344</v>
      </c>
      <c r="D290" s="23" t="s">
        <v>2345</v>
      </c>
      <c r="E290" s="53" t="str">
        <f>IF($H290="","",(VLOOKUP($H290,所属・種目コード!$A$3:$B$67,2)))</f>
        <v>釜石</v>
      </c>
      <c r="F290" s="23">
        <v>1</v>
      </c>
      <c r="H290" s="23">
        <v>1067</v>
      </c>
      <c r="I290" s="23">
        <v>288</v>
      </c>
      <c r="L290" s="49">
        <v>3240</v>
      </c>
      <c r="M290" s="49">
        <v>288</v>
      </c>
      <c r="N290" s="49">
        <v>1114</v>
      </c>
      <c r="O290" s="49" t="s">
        <v>463</v>
      </c>
      <c r="P290" s="49" t="s">
        <v>4820</v>
      </c>
      <c r="Q290" s="51" t="str">
        <f>IF($N290="","",(VLOOKUP($N290,所属・種目コード!$A$3:$B$67,2)))</f>
        <v>盛岡第二</v>
      </c>
      <c r="R290" s="49">
        <v>2</v>
      </c>
      <c r="S290" s="49"/>
      <c r="T290" s="49"/>
      <c r="U290" s="49">
        <v>288</v>
      </c>
    </row>
    <row r="291" spans="1:21">
      <c r="A291" s="23">
        <v>1913</v>
      </c>
      <c r="B291" s="23">
        <v>289</v>
      </c>
      <c r="C291" s="23" t="s">
        <v>2356</v>
      </c>
      <c r="D291" s="23" t="s">
        <v>2357</v>
      </c>
      <c r="E291" s="53" t="str">
        <f>IF($H291="","",(VLOOKUP($H291,所属・種目コード!$A$3:$B$67,2)))</f>
        <v>釜石</v>
      </c>
      <c r="F291" s="23">
        <v>1</v>
      </c>
      <c r="H291" s="23">
        <v>1067</v>
      </c>
      <c r="I291" s="23">
        <v>289</v>
      </c>
      <c r="L291" s="49">
        <v>3234</v>
      </c>
      <c r="M291" s="49">
        <v>289</v>
      </c>
      <c r="N291" s="49">
        <v>1114</v>
      </c>
      <c r="O291" s="49" t="s">
        <v>4809</v>
      </c>
      <c r="P291" s="49" t="s">
        <v>4810</v>
      </c>
      <c r="Q291" s="51" t="str">
        <f>IF($N291="","",(VLOOKUP($N291,所属・種目コード!$A$3:$B$67,2)))</f>
        <v>盛岡第二</v>
      </c>
      <c r="R291" s="49">
        <v>2</v>
      </c>
      <c r="S291" s="49"/>
      <c r="T291" s="49"/>
      <c r="U291" s="49">
        <v>289</v>
      </c>
    </row>
    <row r="292" spans="1:21">
      <c r="A292" s="23">
        <v>1923</v>
      </c>
      <c r="B292" s="23">
        <v>290</v>
      </c>
      <c r="C292" s="23" t="s">
        <v>2375</v>
      </c>
      <c r="D292" s="23" t="s">
        <v>2376</v>
      </c>
      <c r="E292" s="53" t="str">
        <f>IF($H292="","",(VLOOKUP($H292,所属・種目コード!$A$3:$B$67,2)))</f>
        <v>釜石</v>
      </c>
      <c r="F292" s="23">
        <v>1</v>
      </c>
      <c r="H292" s="23">
        <v>1067</v>
      </c>
      <c r="I292" s="23">
        <v>290</v>
      </c>
      <c r="L292" s="49">
        <v>3238</v>
      </c>
      <c r="M292" s="49">
        <v>290</v>
      </c>
      <c r="N292" s="49">
        <v>1114</v>
      </c>
      <c r="O292" s="49" t="s">
        <v>4816</v>
      </c>
      <c r="P292" s="49" t="s">
        <v>4817</v>
      </c>
      <c r="Q292" s="51" t="str">
        <f>IF($N292="","",(VLOOKUP($N292,所属・種目コード!$A$3:$B$67,2)))</f>
        <v>盛岡第二</v>
      </c>
      <c r="R292" s="49">
        <v>2</v>
      </c>
      <c r="S292" s="49"/>
      <c r="T292" s="49"/>
      <c r="U292" s="49">
        <v>290</v>
      </c>
    </row>
    <row r="293" spans="1:21">
      <c r="A293" s="23">
        <v>1769</v>
      </c>
      <c r="B293" s="23">
        <v>291</v>
      </c>
      <c r="C293" s="23" t="s">
        <v>2081</v>
      </c>
      <c r="D293" s="23" t="s">
        <v>2082</v>
      </c>
      <c r="E293" s="53" t="str">
        <f>IF($H293="","",(VLOOKUP($H293,所属・種目コード!$A$3:$B$67,2)))</f>
        <v>一戸</v>
      </c>
      <c r="F293" s="23">
        <v>1</v>
      </c>
      <c r="H293" s="23">
        <v>1059</v>
      </c>
      <c r="I293" s="23">
        <v>291</v>
      </c>
      <c r="L293" s="49">
        <v>2357</v>
      </c>
      <c r="M293" s="49">
        <v>291</v>
      </c>
      <c r="N293" s="49">
        <v>1086</v>
      </c>
      <c r="O293" s="49" t="s">
        <v>3175</v>
      </c>
      <c r="P293" s="49" t="s">
        <v>3176</v>
      </c>
      <c r="Q293" s="51" t="str">
        <f>IF($N293="","",(VLOOKUP($N293,所属・種目コード!$A$3:$B$67,2)))</f>
        <v>遠野</v>
      </c>
      <c r="R293" s="49">
        <v>2</v>
      </c>
      <c r="S293" s="49"/>
      <c r="T293" s="49"/>
      <c r="U293" s="49">
        <v>291</v>
      </c>
    </row>
    <row r="294" spans="1:21">
      <c r="A294" s="23">
        <v>2105</v>
      </c>
      <c r="B294" s="23">
        <v>292</v>
      </c>
      <c r="C294" s="23" t="s">
        <v>2707</v>
      </c>
      <c r="D294" s="23" t="s">
        <v>2708</v>
      </c>
      <c r="E294" s="53" t="str">
        <f>IF($H294="","",(VLOOKUP($H294,所属・種目コード!$A$3:$B$67,2)))</f>
        <v>黒沢尻工</v>
      </c>
      <c r="F294" s="23">
        <v>1</v>
      </c>
      <c r="H294" s="23">
        <v>1075</v>
      </c>
      <c r="I294" s="23">
        <v>292</v>
      </c>
      <c r="L294" s="49">
        <v>2377</v>
      </c>
      <c r="M294" s="49">
        <v>292</v>
      </c>
      <c r="N294" s="49">
        <v>1086</v>
      </c>
      <c r="O294" s="49" t="s">
        <v>3215</v>
      </c>
      <c r="P294" s="49" t="s">
        <v>3216</v>
      </c>
      <c r="Q294" s="51" t="str">
        <f>IF($N294="","",(VLOOKUP($N294,所属・種目コード!$A$3:$B$67,2)))</f>
        <v>遠野</v>
      </c>
      <c r="R294" s="49">
        <v>2</v>
      </c>
      <c r="S294" s="49"/>
      <c r="T294" s="49"/>
      <c r="U294" s="49">
        <v>292</v>
      </c>
    </row>
    <row r="295" spans="1:21">
      <c r="A295" s="23">
        <v>2107</v>
      </c>
      <c r="B295" s="23">
        <v>293</v>
      </c>
      <c r="C295" s="23" t="s">
        <v>2711</v>
      </c>
      <c r="D295" s="23" t="s">
        <v>2712</v>
      </c>
      <c r="E295" s="53" t="str">
        <f>IF($H295="","",(VLOOKUP($H295,所属・種目コード!$A$3:$B$67,2)))</f>
        <v>黒沢尻工</v>
      </c>
      <c r="F295" s="23">
        <v>1</v>
      </c>
      <c r="H295" s="23">
        <v>1075</v>
      </c>
      <c r="I295" s="23">
        <v>293</v>
      </c>
      <c r="L295" s="49">
        <v>2358</v>
      </c>
      <c r="M295" s="49">
        <v>293</v>
      </c>
      <c r="N295" s="49">
        <v>1086</v>
      </c>
      <c r="O295" s="49" t="s">
        <v>3177</v>
      </c>
      <c r="P295" s="49" t="s">
        <v>3178</v>
      </c>
      <c r="Q295" s="51" t="str">
        <f>IF($N295="","",(VLOOKUP($N295,所属・種目コード!$A$3:$B$67,2)))</f>
        <v>遠野</v>
      </c>
      <c r="R295" s="49">
        <v>2</v>
      </c>
      <c r="S295" s="49"/>
      <c r="T295" s="49"/>
      <c r="U295" s="49">
        <v>293</v>
      </c>
    </row>
    <row r="296" spans="1:21">
      <c r="A296" s="23">
        <v>2113</v>
      </c>
      <c r="B296" s="23">
        <v>294</v>
      </c>
      <c r="C296" s="23" t="s">
        <v>2723</v>
      </c>
      <c r="D296" s="23" t="s">
        <v>2724</v>
      </c>
      <c r="E296" s="53" t="str">
        <f>IF($H296="","",(VLOOKUP($H296,所属・種目コード!$A$3:$B$67,2)))</f>
        <v>黒沢尻工</v>
      </c>
      <c r="F296" s="23">
        <v>1</v>
      </c>
      <c r="H296" s="23">
        <v>1075</v>
      </c>
      <c r="I296" s="23">
        <v>294</v>
      </c>
      <c r="L296" s="49">
        <v>2376</v>
      </c>
      <c r="M296" s="49">
        <v>294</v>
      </c>
      <c r="N296" s="49">
        <v>1086</v>
      </c>
      <c r="O296" s="49" t="s">
        <v>3213</v>
      </c>
      <c r="P296" s="49" t="s">
        <v>3214</v>
      </c>
      <c r="Q296" s="51" t="str">
        <f>IF($N296="","",(VLOOKUP($N296,所属・種目コード!$A$3:$B$67,2)))</f>
        <v>遠野</v>
      </c>
      <c r="R296" s="49">
        <v>2</v>
      </c>
      <c r="S296" s="49"/>
      <c r="T296" s="49"/>
      <c r="U296" s="49">
        <v>294</v>
      </c>
    </row>
    <row r="297" spans="1:21">
      <c r="A297" s="23">
        <v>2116</v>
      </c>
      <c r="B297" s="23">
        <v>295</v>
      </c>
      <c r="C297" s="23" t="s">
        <v>2729</v>
      </c>
      <c r="D297" s="23" t="s">
        <v>1039</v>
      </c>
      <c r="E297" s="53" t="str">
        <f>IF($H297="","",(VLOOKUP($H297,所属・種目コード!$A$3:$B$67,2)))</f>
        <v>黒沢尻工</v>
      </c>
      <c r="F297" s="23">
        <v>1</v>
      </c>
      <c r="H297" s="23">
        <v>1075</v>
      </c>
      <c r="I297" s="23">
        <v>295</v>
      </c>
      <c r="L297" s="49">
        <v>3180</v>
      </c>
      <c r="M297" s="49">
        <v>295</v>
      </c>
      <c r="N297" s="49">
        <v>1113</v>
      </c>
      <c r="O297" s="49" t="s">
        <v>4718</v>
      </c>
      <c r="P297" s="49" t="s">
        <v>4719</v>
      </c>
      <c r="Q297" s="51" t="str">
        <f>IF($N297="","",(VLOOKUP($N297,所属・種目コード!$A$3:$B$67,2)))</f>
        <v>盛岡第四</v>
      </c>
      <c r="R297" s="49">
        <v>2</v>
      </c>
      <c r="S297" s="49"/>
      <c r="T297" s="49"/>
      <c r="U297" s="49">
        <v>295</v>
      </c>
    </row>
    <row r="298" spans="1:21">
      <c r="A298" s="23">
        <v>2118</v>
      </c>
      <c r="B298" s="23">
        <v>296</v>
      </c>
      <c r="C298" s="23" t="s">
        <v>2732</v>
      </c>
      <c r="D298" s="23" t="s">
        <v>2733</v>
      </c>
      <c r="E298" s="53" t="str">
        <f>IF($H298="","",(VLOOKUP($H298,所属・種目コード!$A$3:$B$67,2)))</f>
        <v>黒沢尻工</v>
      </c>
      <c r="F298" s="23">
        <v>1</v>
      </c>
      <c r="H298" s="23">
        <v>1075</v>
      </c>
      <c r="I298" s="23">
        <v>296</v>
      </c>
      <c r="L298" s="49">
        <v>3182</v>
      </c>
      <c r="M298" s="49">
        <v>296</v>
      </c>
      <c r="N298" s="49">
        <v>1113</v>
      </c>
      <c r="O298" s="49" t="s">
        <v>4722</v>
      </c>
      <c r="P298" s="49" t="s">
        <v>4723</v>
      </c>
      <c r="Q298" s="51" t="str">
        <f>IF($N298="","",(VLOOKUP($N298,所属・種目コード!$A$3:$B$67,2)))</f>
        <v>盛岡第四</v>
      </c>
      <c r="R298" s="49">
        <v>2</v>
      </c>
      <c r="S298" s="49"/>
      <c r="T298" s="49"/>
      <c r="U298" s="49">
        <v>296</v>
      </c>
    </row>
    <row r="299" spans="1:21">
      <c r="A299" s="23">
        <v>2122</v>
      </c>
      <c r="B299" s="23">
        <v>297</v>
      </c>
      <c r="C299" s="23" t="s">
        <v>2738</v>
      </c>
      <c r="D299" s="23" t="s">
        <v>2739</v>
      </c>
      <c r="E299" s="53" t="str">
        <f>IF($H299="","",(VLOOKUP($H299,所属・種目コード!$A$3:$B$67,2)))</f>
        <v>黒沢尻工</v>
      </c>
      <c r="F299" s="23">
        <v>1</v>
      </c>
      <c r="H299" s="23">
        <v>1075</v>
      </c>
      <c r="I299" s="23">
        <v>297</v>
      </c>
      <c r="L299" s="49">
        <v>3195</v>
      </c>
      <c r="M299" s="49">
        <v>297</v>
      </c>
      <c r="N299" s="49">
        <v>1113</v>
      </c>
      <c r="O299" s="49" t="s">
        <v>4744</v>
      </c>
      <c r="P299" s="49" t="s">
        <v>4745</v>
      </c>
      <c r="Q299" s="51" t="str">
        <f>IF($N299="","",(VLOOKUP($N299,所属・種目コード!$A$3:$B$67,2)))</f>
        <v>盛岡第四</v>
      </c>
      <c r="R299" s="49">
        <v>2</v>
      </c>
      <c r="S299" s="49"/>
      <c r="T299" s="49"/>
      <c r="U299" s="49">
        <v>297</v>
      </c>
    </row>
    <row r="300" spans="1:21">
      <c r="A300" s="23">
        <v>2127</v>
      </c>
      <c r="B300" s="23">
        <v>298</v>
      </c>
      <c r="C300" s="23" t="s">
        <v>2747</v>
      </c>
      <c r="D300" s="23" t="s">
        <v>2748</v>
      </c>
      <c r="E300" s="53" t="str">
        <f>IF($H300="","",(VLOOKUP($H300,所属・種目コード!$A$3:$B$67,2)))</f>
        <v>黒沢尻工</v>
      </c>
      <c r="F300" s="23">
        <v>1</v>
      </c>
      <c r="H300" s="23">
        <v>1075</v>
      </c>
      <c r="I300" s="23">
        <v>298</v>
      </c>
      <c r="L300" s="49">
        <v>3196</v>
      </c>
      <c r="M300" s="49">
        <v>298</v>
      </c>
      <c r="N300" s="49">
        <v>1113</v>
      </c>
      <c r="O300" s="49" t="s">
        <v>4746</v>
      </c>
      <c r="P300" s="49" t="s">
        <v>4747</v>
      </c>
      <c r="Q300" s="51" t="str">
        <f>IF($N300="","",(VLOOKUP($N300,所属・種目コード!$A$3:$B$67,2)))</f>
        <v>盛岡第四</v>
      </c>
      <c r="R300" s="49">
        <v>2</v>
      </c>
      <c r="S300" s="49"/>
      <c r="T300" s="49"/>
      <c r="U300" s="49">
        <v>298</v>
      </c>
    </row>
    <row r="301" spans="1:21">
      <c r="A301" s="23">
        <v>2136</v>
      </c>
      <c r="B301" s="23">
        <v>299</v>
      </c>
      <c r="C301" s="23" t="s">
        <v>2761</v>
      </c>
      <c r="D301" s="23" t="s">
        <v>2762</v>
      </c>
      <c r="E301" s="53" t="str">
        <f>IF($H301="","",(VLOOKUP($H301,所属・種目コード!$A$3:$B$67,2)))</f>
        <v>黒沢尻工</v>
      </c>
      <c r="F301" s="23">
        <v>1</v>
      </c>
      <c r="H301" s="23">
        <v>1075</v>
      </c>
      <c r="I301" s="23">
        <v>299</v>
      </c>
      <c r="L301" s="49">
        <v>3199</v>
      </c>
      <c r="M301" s="49">
        <v>299</v>
      </c>
      <c r="N301" s="49">
        <v>1113</v>
      </c>
      <c r="O301" s="49" t="s">
        <v>4751</v>
      </c>
      <c r="P301" s="49" t="s">
        <v>4752</v>
      </c>
      <c r="Q301" s="51" t="str">
        <f>IF($N301="","",(VLOOKUP($N301,所属・種目コード!$A$3:$B$67,2)))</f>
        <v>盛岡第四</v>
      </c>
      <c r="R301" s="49">
        <v>2</v>
      </c>
      <c r="S301" s="49"/>
      <c r="T301" s="49"/>
      <c r="U301" s="49">
        <v>299</v>
      </c>
    </row>
    <row r="302" spans="1:21">
      <c r="A302" s="23">
        <v>2142</v>
      </c>
      <c r="B302" s="23">
        <v>300</v>
      </c>
      <c r="C302" s="23" t="s">
        <v>2773</v>
      </c>
      <c r="D302" s="23" t="s">
        <v>2774</v>
      </c>
      <c r="E302" s="53" t="str">
        <f>IF($H302="","",(VLOOKUP($H302,所属・種目コード!$A$3:$B$67,2)))</f>
        <v>黒沢尻工</v>
      </c>
      <c r="F302" s="23">
        <v>1</v>
      </c>
      <c r="H302" s="23">
        <v>1075</v>
      </c>
      <c r="I302" s="23">
        <v>300</v>
      </c>
      <c r="L302" s="49">
        <v>3200</v>
      </c>
      <c r="M302" s="49">
        <v>300</v>
      </c>
      <c r="N302" s="49">
        <v>1113</v>
      </c>
      <c r="O302" s="49" t="s">
        <v>4753</v>
      </c>
      <c r="P302" s="49" t="s">
        <v>4754</v>
      </c>
      <c r="Q302" s="51" t="str">
        <f>IF($N302="","",(VLOOKUP($N302,所属・種目コード!$A$3:$B$67,2)))</f>
        <v>盛岡第四</v>
      </c>
      <c r="R302" s="49">
        <v>2</v>
      </c>
      <c r="S302" s="49"/>
      <c r="T302" s="49"/>
      <c r="U302" s="49">
        <v>300</v>
      </c>
    </row>
    <row r="303" spans="1:21">
      <c r="A303" s="23">
        <v>2109</v>
      </c>
      <c r="B303" s="23">
        <v>301</v>
      </c>
      <c r="C303" s="23" t="s">
        <v>2715</v>
      </c>
      <c r="D303" s="23" t="s">
        <v>2716</v>
      </c>
      <c r="E303" s="53" t="str">
        <f>IF($H303="","",(VLOOKUP($H303,所属・種目コード!$A$3:$B$67,2)))</f>
        <v>黒沢尻工</v>
      </c>
      <c r="F303" s="23">
        <v>1</v>
      </c>
      <c r="H303" s="23">
        <v>1075</v>
      </c>
      <c r="I303" s="23">
        <v>301</v>
      </c>
      <c r="L303" s="49">
        <v>3215</v>
      </c>
      <c r="M303" s="49">
        <v>301</v>
      </c>
      <c r="N303" s="49">
        <v>1113</v>
      </c>
      <c r="O303" s="49" t="s">
        <v>4776</v>
      </c>
      <c r="P303" s="49" t="s">
        <v>4777</v>
      </c>
      <c r="Q303" s="51" t="str">
        <f>IF($N303="","",(VLOOKUP($N303,所属・種目コード!$A$3:$B$67,2)))</f>
        <v>盛岡第四</v>
      </c>
      <c r="R303" s="49">
        <v>2</v>
      </c>
      <c r="S303" s="49"/>
      <c r="T303" s="49"/>
      <c r="U303" s="49">
        <v>301</v>
      </c>
    </row>
    <row r="304" spans="1:21">
      <c r="A304" s="23">
        <v>2111</v>
      </c>
      <c r="B304" s="23">
        <v>302</v>
      </c>
      <c r="C304" s="23" t="s">
        <v>2719</v>
      </c>
      <c r="D304" s="23" t="s">
        <v>2720</v>
      </c>
      <c r="E304" s="53" t="str">
        <f>IF($H304="","",(VLOOKUP($H304,所属・種目コード!$A$3:$B$67,2)))</f>
        <v>黒沢尻工</v>
      </c>
      <c r="F304" s="23">
        <v>1</v>
      </c>
      <c r="H304" s="23">
        <v>1075</v>
      </c>
      <c r="I304" s="23">
        <v>302</v>
      </c>
      <c r="L304" s="49">
        <v>3218</v>
      </c>
      <c r="M304" s="49">
        <v>302</v>
      </c>
      <c r="N304" s="49">
        <v>1113</v>
      </c>
      <c r="O304" s="49" t="s">
        <v>4782</v>
      </c>
      <c r="P304" s="49" t="s">
        <v>4783</v>
      </c>
      <c r="Q304" s="51" t="str">
        <f>IF($N304="","",(VLOOKUP($N304,所属・種目コード!$A$3:$B$67,2)))</f>
        <v>盛岡第四</v>
      </c>
      <c r="R304" s="49">
        <v>2</v>
      </c>
      <c r="S304" s="49"/>
      <c r="T304" s="49"/>
      <c r="U304" s="49">
        <v>302</v>
      </c>
    </row>
    <row r="305" spans="1:21">
      <c r="A305" s="23">
        <v>2114</v>
      </c>
      <c r="B305" s="23">
        <v>303</v>
      </c>
      <c r="C305" s="23" t="s">
        <v>2725</v>
      </c>
      <c r="D305" s="23" t="s">
        <v>2726</v>
      </c>
      <c r="E305" s="53" t="str">
        <f>IF($H305="","",(VLOOKUP($H305,所属・種目コード!$A$3:$B$67,2)))</f>
        <v>黒沢尻工</v>
      </c>
      <c r="F305" s="23">
        <v>1</v>
      </c>
      <c r="H305" s="23">
        <v>1075</v>
      </c>
      <c r="I305" s="23">
        <v>303</v>
      </c>
      <c r="L305" s="49">
        <v>3183</v>
      </c>
      <c r="M305" s="49">
        <v>303</v>
      </c>
      <c r="N305" s="49">
        <v>1113</v>
      </c>
      <c r="O305" s="49" t="s">
        <v>4724</v>
      </c>
      <c r="P305" s="49" t="s">
        <v>4725</v>
      </c>
      <c r="Q305" s="51" t="str">
        <f>IF($N305="","",(VLOOKUP($N305,所属・種目コード!$A$3:$B$67,2)))</f>
        <v>盛岡第四</v>
      </c>
      <c r="R305" s="49">
        <v>2</v>
      </c>
      <c r="S305" s="49"/>
      <c r="T305" s="49"/>
      <c r="U305" s="49">
        <v>303</v>
      </c>
    </row>
    <row r="306" spans="1:21">
      <c r="A306" s="23">
        <v>2119</v>
      </c>
      <c r="B306" s="23">
        <v>304</v>
      </c>
      <c r="C306" s="23" t="s">
        <v>2734</v>
      </c>
      <c r="D306" s="23" t="s">
        <v>2096</v>
      </c>
      <c r="E306" s="53" t="str">
        <f>IF($H306="","",(VLOOKUP($H306,所属・種目コード!$A$3:$B$67,2)))</f>
        <v>黒沢尻工</v>
      </c>
      <c r="F306" s="23">
        <v>1</v>
      </c>
      <c r="H306" s="23">
        <v>1075</v>
      </c>
      <c r="I306" s="23">
        <v>304</v>
      </c>
      <c r="L306" s="49">
        <v>3184</v>
      </c>
      <c r="M306" s="49">
        <v>304</v>
      </c>
      <c r="N306" s="49">
        <v>1113</v>
      </c>
      <c r="O306" s="49" t="s">
        <v>4726</v>
      </c>
      <c r="P306" s="49" t="s">
        <v>4727</v>
      </c>
      <c r="Q306" s="51" t="str">
        <f>IF($N306="","",(VLOOKUP($N306,所属・種目コード!$A$3:$B$67,2)))</f>
        <v>盛岡第四</v>
      </c>
      <c r="R306" s="49">
        <v>2</v>
      </c>
      <c r="S306" s="49"/>
      <c r="T306" s="49"/>
      <c r="U306" s="49">
        <v>304</v>
      </c>
    </row>
    <row r="307" spans="1:21">
      <c r="A307" s="23">
        <v>2123</v>
      </c>
      <c r="B307" s="23">
        <v>305</v>
      </c>
      <c r="C307" s="23" t="s">
        <v>2740</v>
      </c>
      <c r="D307" s="23" t="s">
        <v>2741</v>
      </c>
      <c r="E307" s="53" t="str">
        <f>IF($H307="","",(VLOOKUP($H307,所属・種目コード!$A$3:$B$67,2)))</f>
        <v>黒沢尻工</v>
      </c>
      <c r="F307" s="23">
        <v>1</v>
      </c>
      <c r="H307" s="23">
        <v>1075</v>
      </c>
      <c r="I307" s="23">
        <v>305</v>
      </c>
      <c r="L307" s="49">
        <v>3187</v>
      </c>
      <c r="M307" s="49">
        <v>305</v>
      </c>
      <c r="N307" s="49">
        <v>1113</v>
      </c>
      <c r="O307" s="49" t="s">
        <v>4732</v>
      </c>
      <c r="P307" s="49" t="s">
        <v>4733</v>
      </c>
      <c r="Q307" s="51" t="str">
        <f>IF($N307="","",(VLOOKUP($N307,所属・種目コード!$A$3:$B$67,2)))</f>
        <v>盛岡第四</v>
      </c>
      <c r="R307" s="49">
        <v>2</v>
      </c>
      <c r="S307" s="49"/>
      <c r="T307" s="49"/>
      <c r="U307" s="49">
        <v>305</v>
      </c>
    </row>
    <row r="308" spans="1:21">
      <c r="A308" s="23">
        <v>2124</v>
      </c>
      <c r="B308" s="23">
        <v>306</v>
      </c>
      <c r="C308" s="23" t="s">
        <v>2742</v>
      </c>
      <c r="D308" s="23" t="s">
        <v>2743</v>
      </c>
      <c r="E308" s="53" t="str">
        <f>IF($H308="","",(VLOOKUP($H308,所属・種目コード!$A$3:$B$67,2)))</f>
        <v>黒沢尻工</v>
      </c>
      <c r="F308" s="23">
        <v>1</v>
      </c>
      <c r="H308" s="23">
        <v>1075</v>
      </c>
      <c r="I308" s="23">
        <v>306</v>
      </c>
      <c r="L308" s="49">
        <v>3188</v>
      </c>
      <c r="M308" s="49">
        <v>306</v>
      </c>
      <c r="N308" s="49">
        <v>1113</v>
      </c>
      <c r="O308" s="49" t="s">
        <v>4734</v>
      </c>
      <c r="P308" s="49" t="s">
        <v>4735</v>
      </c>
      <c r="Q308" s="51" t="str">
        <f>IF($N308="","",(VLOOKUP($N308,所属・種目コード!$A$3:$B$67,2)))</f>
        <v>盛岡第四</v>
      </c>
      <c r="R308" s="49">
        <v>2</v>
      </c>
      <c r="S308" s="49"/>
      <c r="T308" s="49"/>
      <c r="U308" s="49">
        <v>306</v>
      </c>
    </row>
    <row r="309" spans="1:21">
      <c r="A309" s="23">
        <v>2125</v>
      </c>
      <c r="B309" s="23">
        <v>307</v>
      </c>
      <c r="C309" s="23" t="s">
        <v>2744</v>
      </c>
      <c r="D309" s="23" t="s">
        <v>777</v>
      </c>
      <c r="E309" s="53" t="str">
        <f>IF($H309="","",(VLOOKUP($H309,所属・種目コード!$A$3:$B$67,2)))</f>
        <v>黒沢尻工</v>
      </c>
      <c r="F309" s="23">
        <v>1</v>
      </c>
      <c r="H309" s="23">
        <v>1075</v>
      </c>
      <c r="I309" s="23">
        <v>307</v>
      </c>
      <c r="L309" s="49">
        <v>3201</v>
      </c>
      <c r="M309" s="49">
        <v>307</v>
      </c>
      <c r="N309" s="49">
        <v>1113</v>
      </c>
      <c r="O309" s="49" t="s">
        <v>528</v>
      </c>
      <c r="P309" s="49" t="s">
        <v>4755</v>
      </c>
      <c r="Q309" s="51" t="str">
        <f>IF($N309="","",(VLOOKUP($N309,所属・種目コード!$A$3:$B$67,2)))</f>
        <v>盛岡第四</v>
      </c>
      <c r="R309" s="49">
        <v>2</v>
      </c>
      <c r="S309" s="49"/>
      <c r="T309" s="49"/>
      <c r="U309" s="49">
        <v>307</v>
      </c>
    </row>
    <row r="310" spans="1:21">
      <c r="A310" s="23">
        <v>2126</v>
      </c>
      <c r="B310" s="23">
        <v>308</v>
      </c>
      <c r="C310" s="23" t="s">
        <v>2745</v>
      </c>
      <c r="D310" s="23" t="s">
        <v>2746</v>
      </c>
      <c r="E310" s="53" t="str">
        <f>IF($H310="","",(VLOOKUP($H310,所属・種目コード!$A$3:$B$67,2)))</f>
        <v>黒沢尻工</v>
      </c>
      <c r="F310" s="23">
        <v>1</v>
      </c>
      <c r="H310" s="23">
        <v>1075</v>
      </c>
      <c r="I310" s="23">
        <v>308</v>
      </c>
      <c r="L310" s="49">
        <v>3203</v>
      </c>
      <c r="M310" s="49">
        <v>308</v>
      </c>
      <c r="N310" s="49">
        <v>1113</v>
      </c>
      <c r="O310" s="49" t="s">
        <v>529</v>
      </c>
      <c r="P310" s="49" t="s">
        <v>4757</v>
      </c>
      <c r="Q310" s="51" t="str">
        <f>IF($N310="","",(VLOOKUP($N310,所属・種目コード!$A$3:$B$67,2)))</f>
        <v>盛岡第四</v>
      </c>
      <c r="R310" s="49">
        <v>2</v>
      </c>
      <c r="S310" s="49"/>
      <c r="T310" s="49"/>
      <c r="U310" s="49">
        <v>308</v>
      </c>
    </row>
    <row r="311" spans="1:21">
      <c r="A311" s="23">
        <v>2128</v>
      </c>
      <c r="B311" s="23">
        <v>309</v>
      </c>
      <c r="C311" s="23" t="s">
        <v>2749</v>
      </c>
      <c r="D311" s="23" t="s">
        <v>396</v>
      </c>
      <c r="E311" s="53" t="str">
        <f>IF($H311="","",(VLOOKUP($H311,所属・種目コード!$A$3:$B$67,2)))</f>
        <v>黒沢尻工</v>
      </c>
      <c r="F311" s="23">
        <v>1</v>
      </c>
      <c r="H311" s="23">
        <v>1075</v>
      </c>
      <c r="I311" s="23">
        <v>309</v>
      </c>
      <c r="L311" s="49">
        <v>3213</v>
      </c>
      <c r="M311" s="49">
        <v>309</v>
      </c>
      <c r="N311" s="49">
        <v>1113</v>
      </c>
      <c r="O311" s="49" t="s">
        <v>532</v>
      </c>
      <c r="P311" s="49" t="s">
        <v>4773</v>
      </c>
      <c r="Q311" s="51" t="str">
        <f>IF($N311="","",(VLOOKUP($N311,所属・種目コード!$A$3:$B$67,2)))</f>
        <v>盛岡第四</v>
      </c>
      <c r="R311" s="49">
        <v>2</v>
      </c>
      <c r="S311" s="49"/>
      <c r="T311" s="49"/>
      <c r="U311" s="49">
        <v>309</v>
      </c>
    </row>
    <row r="312" spans="1:21">
      <c r="A312" s="23">
        <v>2129</v>
      </c>
      <c r="B312" s="23">
        <v>310</v>
      </c>
      <c r="C312" s="23" t="s">
        <v>2750</v>
      </c>
      <c r="D312" s="23" t="s">
        <v>1474</v>
      </c>
      <c r="E312" s="53" t="str">
        <f>IF($H312="","",(VLOOKUP($H312,所属・種目コード!$A$3:$B$67,2)))</f>
        <v>黒沢尻工</v>
      </c>
      <c r="F312" s="23">
        <v>1</v>
      </c>
      <c r="H312" s="23">
        <v>1075</v>
      </c>
      <c r="I312" s="23">
        <v>310</v>
      </c>
      <c r="L312" s="49">
        <v>3214</v>
      </c>
      <c r="M312" s="49">
        <v>310</v>
      </c>
      <c r="N312" s="49">
        <v>1113</v>
      </c>
      <c r="O312" s="49" t="s">
        <v>4774</v>
      </c>
      <c r="P312" s="49" t="s">
        <v>4775</v>
      </c>
      <c r="Q312" s="51" t="str">
        <f>IF($N312="","",(VLOOKUP($N312,所属・種目コード!$A$3:$B$67,2)))</f>
        <v>盛岡第四</v>
      </c>
      <c r="R312" s="49">
        <v>2</v>
      </c>
      <c r="S312" s="49"/>
      <c r="T312" s="49"/>
      <c r="U312" s="49">
        <v>310</v>
      </c>
    </row>
    <row r="313" spans="1:21">
      <c r="A313" s="23">
        <v>2130</v>
      </c>
      <c r="B313" s="23">
        <v>311</v>
      </c>
      <c r="C313" s="23" t="s">
        <v>2751</v>
      </c>
      <c r="D313" s="23" t="s">
        <v>2752</v>
      </c>
      <c r="E313" s="53" t="str">
        <f>IF($H313="","",(VLOOKUP($H313,所属・種目コード!$A$3:$B$67,2)))</f>
        <v>黒沢尻工</v>
      </c>
      <c r="F313" s="23">
        <v>1</v>
      </c>
      <c r="H313" s="23">
        <v>1075</v>
      </c>
      <c r="I313" s="23">
        <v>311</v>
      </c>
      <c r="L313" s="49">
        <v>3185</v>
      </c>
      <c r="M313" s="49">
        <v>311</v>
      </c>
      <c r="N313" s="49">
        <v>1113</v>
      </c>
      <c r="O313" s="49" t="s">
        <v>4728</v>
      </c>
      <c r="P313" s="49" t="s">
        <v>4729</v>
      </c>
      <c r="Q313" s="51" t="str">
        <f>IF($N313="","",(VLOOKUP($N313,所属・種目コード!$A$3:$B$67,2)))</f>
        <v>盛岡第四</v>
      </c>
      <c r="R313" s="49">
        <v>2</v>
      </c>
      <c r="S313" s="49"/>
      <c r="T313" s="49"/>
      <c r="U313" s="49">
        <v>311</v>
      </c>
    </row>
    <row r="314" spans="1:21">
      <c r="A314" s="23">
        <v>2131</v>
      </c>
      <c r="B314" s="23">
        <v>312</v>
      </c>
      <c r="C314" s="23" t="s">
        <v>2753</v>
      </c>
      <c r="D314" s="23" t="s">
        <v>2754</v>
      </c>
      <c r="E314" s="53" t="str">
        <f>IF($H314="","",(VLOOKUP($H314,所属・種目コード!$A$3:$B$67,2)))</f>
        <v>黒沢尻工</v>
      </c>
      <c r="F314" s="23">
        <v>1</v>
      </c>
      <c r="H314" s="23">
        <v>1075</v>
      </c>
      <c r="I314" s="23">
        <v>312</v>
      </c>
      <c r="L314" s="49">
        <v>3190</v>
      </c>
      <c r="M314" s="49">
        <v>312</v>
      </c>
      <c r="N314" s="49">
        <v>1113</v>
      </c>
      <c r="O314" s="49" t="s">
        <v>530</v>
      </c>
      <c r="P314" s="49" t="s">
        <v>4738</v>
      </c>
      <c r="Q314" s="51" t="str">
        <f>IF($N314="","",(VLOOKUP($N314,所属・種目コード!$A$3:$B$67,2)))</f>
        <v>盛岡第四</v>
      </c>
      <c r="R314" s="49">
        <v>2</v>
      </c>
      <c r="S314" s="49"/>
      <c r="T314" s="49"/>
      <c r="U314" s="49">
        <v>312</v>
      </c>
    </row>
    <row r="315" spans="1:21">
      <c r="A315" s="23">
        <v>2135</v>
      </c>
      <c r="B315" s="23">
        <v>313</v>
      </c>
      <c r="C315" s="23" t="s">
        <v>2759</v>
      </c>
      <c r="D315" s="23" t="s">
        <v>2760</v>
      </c>
      <c r="E315" s="53" t="str">
        <f>IF($H315="","",(VLOOKUP($H315,所属・種目コード!$A$3:$B$67,2)))</f>
        <v>黒沢尻工</v>
      </c>
      <c r="F315" s="23">
        <v>1</v>
      </c>
      <c r="H315" s="23">
        <v>1075</v>
      </c>
      <c r="I315" s="23">
        <v>313</v>
      </c>
      <c r="L315" s="49">
        <v>3219</v>
      </c>
      <c r="M315" s="49">
        <v>313</v>
      </c>
      <c r="N315" s="49">
        <v>1113</v>
      </c>
      <c r="O315" s="49" t="s">
        <v>531</v>
      </c>
      <c r="P315" s="49" t="s">
        <v>4784</v>
      </c>
      <c r="Q315" s="51" t="str">
        <f>IF($N315="","",(VLOOKUP($N315,所属・種目コード!$A$3:$B$67,2)))</f>
        <v>盛岡第四</v>
      </c>
      <c r="R315" s="49">
        <v>2</v>
      </c>
      <c r="S315" s="49"/>
      <c r="T315" s="49"/>
      <c r="U315" s="49">
        <v>313</v>
      </c>
    </row>
    <row r="316" spans="1:21">
      <c r="A316" s="23">
        <v>2137</v>
      </c>
      <c r="B316" s="23">
        <v>314</v>
      </c>
      <c r="C316" s="23" t="s">
        <v>2763</v>
      </c>
      <c r="D316" s="23" t="s">
        <v>2764</v>
      </c>
      <c r="E316" s="53" t="str">
        <f>IF($H316="","",(VLOOKUP($H316,所属・種目コード!$A$3:$B$67,2)))</f>
        <v>黒沢尻工</v>
      </c>
      <c r="F316" s="23">
        <v>1</v>
      </c>
      <c r="H316" s="23">
        <v>1075</v>
      </c>
      <c r="I316" s="23">
        <v>314</v>
      </c>
      <c r="L316" s="49">
        <v>3128</v>
      </c>
      <c r="M316" s="49">
        <v>314</v>
      </c>
      <c r="N316" s="49">
        <v>1112</v>
      </c>
      <c r="O316" s="49" t="s">
        <v>4623</v>
      </c>
      <c r="P316" s="49" t="s">
        <v>4624</v>
      </c>
      <c r="Q316" s="51" t="str">
        <f>IF($N316="","",(VLOOKUP($N316,所属・種目コード!$A$3:$B$67,2)))</f>
        <v>盛岡第三</v>
      </c>
      <c r="R316" s="49">
        <v>2</v>
      </c>
      <c r="S316" s="49"/>
      <c r="T316" s="49"/>
      <c r="U316" s="49">
        <v>314</v>
      </c>
    </row>
    <row r="317" spans="1:21">
      <c r="A317" s="23">
        <v>2141</v>
      </c>
      <c r="B317" s="23">
        <v>315</v>
      </c>
      <c r="C317" s="23" t="s">
        <v>2771</v>
      </c>
      <c r="D317" s="23" t="s">
        <v>2772</v>
      </c>
      <c r="E317" s="53" t="str">
        <f>IF($H317="","",(VLOOKUP($H317,所属・種目コード!$A$3:$B$67,2)))</f>
        <v>黒沢尻工</v>
      </c>
      <c r="F317" s="23">
        <v>1</v>
      </c>
      <c r="H317" s="23">
        <v>1075</v>
      </c>
      <c r="I317" s="23">
        <v>315</v>
      </c>
      <c r="L317" s="49">
        <v>3131</v>
      </c>
      <c r="M317" s="49">
        <v>315</v>
      </c>
      <c r="N317" s="49">
        <v>1112</v>
      </c>
      <c r="O317" s="49" t="s">
        <v>4628</v>
      </c>
      <c r="P317" s="49" t="s">
        <v>4629</v>
      </c>
      <c r="Q317" s="51" t="str">
        <f>IF($N317="","",(VLOOKUP($N317,所属・種目コード!$A$3:$B$67,2)))</f>
        <v>盛岡第三</v>
      </c>
      <c r="R317" s="49">
        <v>2</v>
      </c>
      <c r="S317" s="49"/>
      <c r="T317" s="49"/>
      <c r="U317" s="49">
        <v>315</v>
      </c>
    </row>
    <row r="318" spans="1:21">
      <c r="A318" s="23">
        <v>2144</v>
      </c>
      <c r="B318" s="23">
        <v>316</v>
      </c>
      <c r="C318" s="23" t="s">
        <v>2777</v>
      </c>
      <c r="D318" s="23" t="s">
        <v>2778</v>
      </c>
      <c r="E318" s="53" t="str">
        <f>IF($H318="","",(VLOOKUP($H318,所属・種目コード!$A$3:$B$67,2)))</f>
        <v>黒沢尻工</v>
      </c>
      <c r="F318" s="23">
        <v>1</v>
      </c>
      <c r="H318" s="23">
        <v>1075</v>
      </c>
      <c r="I318" s="23">
        <v>316</v>
      </c>
      <c r="L318" s="49">
        <v>3132</v>
      </c>
      <c r="M318" s="49">
        <v>316</v>
      </c>
      <c r="N318" s="49">
        <v>1112</v>
      </c>
      <c r="O318" s="49" t="s">
        <v>4630</v>
      </c>
      <c r="P318" s="49" t="s">
        <v>4631</v>
      </c>
      <c r="Q318" s="51" t="str">
        <f>IF($N318="","",(VLOOKUP($N318,所属・種目コード!$A$3:$B$67,2)))</f>
        <v>盛岡第三</v>
      </c>
      <c r="R318" s="49">
        <v>2</v>
      </c>
      <c r="S318" s="49"/>
      <c r="T318" s="49"/>
      <c r="U318" s="49">
        <v>316</v>
      </c>
    </row>
    <row r="319" spans="1:21">
      <c r="A319" s="23">
        <v>1695</v>
      </c>
      <c r="B319" s="23">
        <v>317</v>
      </c>
      <c r="C319" s="23" t="s">
        <v>1947</v>
      </c>
      <c r="D319" s="23" t="s">
        <v>1948</v>
      </c>
      <c r="E319" s="53" t="str">
        <f>IF($H319="","",(VLOOKUP($H319,所属・種目コード!$A$3:$B$67,2)))</f>
        <v>一関第一</v>
      </c>
      <c r="F319" s="23">
        <v>1</v>
      </c>
      <c r="H319" s="23">
        <v>1057</v>
      </c>
      <c r="I319" s="23">
        <v>317</v>
      </c>
      <c r="L319" s="49">
        <v>3137</v>
      </c>
      <c r="M319" s="49">
        <v>317</v>
      </c>
      <c r="N319" s="49">
        <v>1112</v>
      </c>
      <c r="O319" s="49" t="s">
        <v>4640</v>
      </c>
      <c r="P319" s="49" t="s">
        <v>4641</v>
      </c>
      <c r="Q319" s="51" t="str">
        <f>IF($N319="","",(VLOOKUP($N319,所属・種目コード!$A$3:$B$67,2)))</f>
        <v>盛岡第三</v>
      </c>
      <c r="R319" s="49">
        <v>2</v>
      </c>
      <c r="S319" s="49"/>
      <c r="T319" s="49"/>
      <c r="U319" s="49">
        <v>317</v>
      </c>
    </row>
    <row r="320" spans="1:21">
      <c r="A320" s="23">
        <v>1696</v>
      </c>
      <c r="B320" s="23">
        <v>318</v>
      </c>
      <c r="C320" s="23" t="s">
        <v>1949</v>
      </c>
      <c r="D320" s="23" t="s">
        <v>1950</v>
      </c>
      <c r="E320" s="53" t="str">
        <f>IF($H320="","",(VLOOKUP($H320,所属・種目コード!$A$3:$B$67,2)))</f>
        <v>一関第一</v>
      </c>
      <c r="F320" s="23">
        <v>1</v>
      </c>
      <c r="H320" s="23">
        <v>1057</v>
      </c>
      <c r="I320" s="23">
        <v>318</v>
      </c>
      <c r="L320" s="49">
        <v>3139</v>
      </c>
      <c r="M320" s="49">
        <v>318</v>
      </c>
      <c r="N320" s="49">
        <v>1112</v>
      </c>
      <c r="O320" s="49" t="s">
        <v>4644</v>
      </c>
      <c r="P320" s="49" t="s">
        <v>4645</v>
      </c>
      <c r="Q320" s="51" t="str">
        <f>IF($N320="","",(VLOOKUP($N320,所属・種目コード!$A$3:$B$67,2)))</f>
        <v>盛岡第三</v>
      </c>
      <c r="R320" s="49">
        <v>2</v>
      </c>
      <c r="S320" s="49"/>
      <c r="T320" s="49"/>
      <c r="U320" s="49">
        <v>318</v>
      </c>
    </row>
    <row r="321" spans="1:21">
      <c r="A321" s="23">
        <v>1698</v>
      </c>
      <c r="B321" s="23">
        <v>319</v>
      </c>
      <c r="C321" s="23" t="s">
        <v>1953</v>
      </c>
      <c r="D321" s="23" t="s">
        <v>1954</v>
      </c>
      <c r="E321" s="53" t="str">
        <f>IF($H321="","",(VLOOKUP($H321,所属・種目コード!$A$3:$B$67,2)))</f>
        <v>一関第一</v>
      </c>
      <c r="F321" s="23">
        <v>1</v>
      </c>
      <c r="H321" s="23">
        <v>1057</v>
      </c>
      <c r="I321" s="23">
        <v>319</v>
      </c>
      <c r="L321" s="49">
        <v>3143</v>
      </c>
      <c r="M321" s="49">
        <v>319</v>
      </c>
      <c r="N321" s="49">
        <v>1112</v>
      </c>
      <c r="O321" s="49" t="s">
        <v>4652</v>
      </c>
      <c r="P321" s="49" t="s">
        <v>4653</v>
      </c>
      <c r="Q321" s="51" t="str">
        <f>IF($N321="","",(VLOOKUP($N321,所属・種目コード!$A$3:$B$67,2)))</f>
        <v>盛岡第三</v>
      </c>
      <c r="R321" s="49">
        <v>2</v>
      </c>
      <c r="S321" s="49"/>
      <c r="T321" s="49"/>
      <c r="U321" s="49">
        <v>319</v>
      </c>
    </row>
    <row r="322" spans="1:21">
      <c r="A322" s="23">
        <v>1703</v>
      </c>
      <c r="B322" s="23">
        <v>320</v>
      </c>
      <c r="C322" s="23" t="s">
        <v>1962</v>
      </c>
      <c r="D322" s="23" t="s">
        <v>1963</v>
      </c>
      <c r="E322" s="53" t="str">
        <f>IF($H322="","",(VLOOKUP($H322,所属・種目コード!$A$3:$B$67,2)))</f>
        <v>一関第一</v>
      </c>
      <c r="F322" s="23">
        <v>1</v>
      </c>
      <c r="H322" s="23">
        <v>1057</v>
      </c>
      <c r="I322" s="23">
        <v>320</v>
      </c>
      <c r="L322" s="49">
        <v>3150</v>
      </c>
      <c r="M322" s="49">
        <v>320</v>
      </c>
      <c r="N322" s="49">
        <v>1112</v>
      </c>
      <c r="O322" s="49" t="s">
        <v>4664</v>
      </c>
      <c r="P322" s="49" t="s">
        <v>4665</v>
      </c>
      <c r="Q322" s="51" t="str">
        <f>IF($N322="","",(VLOOKUP($N322,所属・種目コード!$A$3:$B$67,2)))</f>
        <v>盛岡第三</v>
      </c>
      <c r="R322" s="49">
        <v>2</v>
      </c>
      <c r="S322" s="49"/>
      <c r="T322" s="49"/>
      <c r="U322" s="49">
        <v>320</v>
      </c>
    </row>
    <row r="323" spans="1:21">
      <c r="A323" s="23">
        <v>1705</v>
      </c>
      <c r="B323" s="23">
        <v>321</v>
      </c>
      <c r="C323" s="23" t="s">
        <v>1966</v>
      </c>
      <c r="D323" s="23" t="s">
        <v>1967</v>
      </c>
      <c r="E323" s="53" t="str">
        <f>IF($H323="","",(VLOOKUP($H323,所属・種目コード!$A$3:$B$67,2)))</f>
        <v>一関第一</v>
      </c>
      <c r="F323" s="23">
        <v>1</v>
      </c>
      <c r="H323" s="23">
        <v>1057</v>
      </c>
      <c r="I323" s="23">
        <v>321</v>
      </c>
      <c r="L323" s="49">
        <v>3151</v>
      </c>
      <c r="M323" s="49">
        <v>321</v>
      </c>
      <c r="N323" s="49">
        <v>1112</v>
      </c>
      <c r="O323" s="49" t="s">
        <v>4666</v>
      </c>
      <c r="P323" s="49" t="s">
        <v>4667</v>
      </c>
      <c r="Q323" s="51" t="str">
        <f>IF($N323="","",(VLOOKUP($N323,所属・種目コード!$A$3:$B$67,2)))</f>
        <v>盛岡第三</v>
      </c>
      <c r="R323" s="49">
        <v>2</v>
      </c>
      <c r="S323" s="49"/>
      <c r="T323" s="49"/>
      <c r="U323" s="49">
        <v>321</v>
      </c>
    </row>
    <row r="324" spans="1:21">
      <c r="A324" s="23">
        <v>1714</v>
      </c>
      <c r="B324" s="23">
        <v>322</v>
      </c>
      <c r="C324" s="23" t="s">
        <v>1982</v>
      </c>
      <c r="D324" s="23" t="s">
        <v>1983</v>
      </c>
      <c r="E324" s="53" t="str">
        <f>IF($H324="","",(VLOOKUP($H324,所属・種目コード!$A$3:$B$67,2)))</f>
        <v>一関第一</v>
      </c>
      <c r="F324" s="23">
        <v>1</v>
      </c>
      <c r="H324" s="23">
        <v>1057</v>
      </c>
      <c r="I324" s="23">
        <v>322</v>
      </c>
      <c r="L324" s="49">
        <v>3154</v>
      </c>
      <c r="M324" s="49">
        <v>322</v>
      </c>
      <c r="N324" s="49">
        <v>1112</v>
      </c>
      <c r="O324" s="49" t="s">
        <v>4672</v>
      </c>
      <c r="P324" s="49" t="s">
        <v>4673</v>
      </c>
      <c r="Q324" s="51" t="str">
        <f>IF($N324="","",(VLOOKUP($N324,所属・種目コード!$A$3:$B$67,2)))</f>
        <v>盛岡第三</v>
      </c>
      <c r="R324" s="49">
        <v>2</v>
      </c>
      <c r="S324" s="49"/>
      <c r="T324" s="49"/>
      <c r="U324" s="49">
        <v>322</v>
      </c>
    </row>
    <row r="325" spans="1:21">
      <c r="A325" s="23">
        <v>1717</v>
      </c>
      <c r="B325" s="23">
        <v>323</v>
      </c>
      <c r="C325" s="23" t="s">
        <v>1987</v>
      </c>
      <c r="D325" s="23" t="s">
        <v>1988</v>
      </c>
      <c r="E325" s="53" t="str">
        <f>IF($H325="","",(VLOOKUP($H325,所属・種目コード!$A$3:$B$67,2)))</f>
        <v>一関第一</v>
      </c>
      <c r="F325" s="23">
        <v>1</v>
      </c>
      <c r="H325" s="23">
        <v>1057</v>
      </c>
      <c r="I325" s="23">
        <v>323</v>
      </c>
      <c r="L325" s="49">
        <v>3166</v>
      </c>
      <c r="M325" s="49">
        <v>323</v>
      </c>
      <c r="N325" s="49">
        <v>1112</v>
      </c>
      <c r="O325" s="49" t="s">
        <v>4693</v>
      </c>
      <c r="P325" s="49" t="s">
        <v>4694</v>
      </c>
      <c r="Q325" s="51" t="str">
        <f>IF($N325="","",(VLOOKUP($N325,所属・種目コード!$A$3:$B$67,2)))</f>
        <v>盛岡第三</v>
      </c>
      <c r="R325" s="49">
        <v>2</v>
      </c>
      <c r="S325" s="49"/>
      <c r="T325" s="49"/>
      <c r="U325" s="49">
        <v>323</v>
      </c>
    </row>
    <row r="326" spans="1:21">
      <c r="A326" s="23">
        <v>1719</v>
      </c>
      <c r="B326" s="23">
        <v>324</v>
      </c>
      <c r="C326" s="23" t="s">
        <v>1991</v>
      </c>
      <c r="D326" s="23" t="s">
        <v>1992</v>
      </c>
      <c r="E326" s="53" t="str">
        <f>IF($H326="","",(VLOOKUP($H326,所属・種目コード!$A$3:$B$67,2)))</f>
        <v>一関第一</v>
      </c>
      <c r="F326" s="23">
        <v>1</v>
      </c>
      <c r="H326" s="23">
        <v>1057</v>
      </c>
      <c r="I326" s="23">
        <v>324</v>
      </c>
      <c r="L326" s="49">
        <v>3127</v>
      </c>
      <c r="M326" s="49">
        <v>324</v>
      </c>
      <c r="N326" s="49">
        <v>1112</v>
      </c>
      <c r="O326" s="49" t="s">
        <v>4621</v>
      </c>
      <c r="P326" s="49" t="s">
        <v>4622</v>
      </c>
      <c r="Q326" s="51" t="str">
        <f>IF($N326="","",(VLOOKUP($N326,所属・種目コード!$A$3:$B$67,2)))</f>
        <v>盛岡第三</v>
      </c>
      <c r="R326" s="49">
        <v>2</v>
      </c>
      <c r="S326" s="49"/>
      <c r="T326" s="49"/>
      <c r="U326" s="49">
        <v>324</v>
      </c>
    </row>
    <row r="327" spans="1:21">
      <c r="A327" s="23">
        <v>1726</v>
      </c>
      <c r="B327" s="23">
        <v>325</v>
      </c>
      <c r="C327" s="23" t="s">
        <v>2004</v>
      </c>
      <c r="D327" s="23" t="s">
        <v>2005</v>
      </c>
      <c r="E327" s="53" t="str">
        <f>IF($H327="","",(VLOOKUP($H327,所属・種目コード!$A$3:$B$67,2)))</f>
        <v>一関第一</v>
      </c>
      <c r="F327" s="23">
        <v>1</v>
      </c>
      <c r="H327" s="23">
        <v>1057</v>
      </c>
      <c r="I327" s="23">
        <v>325</v>
      </c>
      <c r="L327" s="49">
        <v>3148</v>
      </c>
      <c r="M327" s="49">
        <v>325</v>
      </c>
      <c r="N327" s="49">
        <v>1112</v>
      </c>
      <c r="O327" s="49" t="s">
        <v>4662</v>
      </c>
      <c r="P327" s="49" t="s">
        <v>4663</v>
      </c>
      <c r="Q327" s="51" t="str">
        <f>IF($N327="","",(VLOOKUP($N327,所属・種目コード!$A$3:$B$67,2)))</f>
        <v>盛岡第三</v>
      </c>
      <c r="R327" s="49">
        <v>2</v>
      </c>
      <c r="S327" s="49"/>
      <c r="T327" s="49"/>
      <c r="U327" s="49">
        <v>325</v>
      </c>
    </row>
    <row r="328" spans="1:21">
      <c r="A328" s="23">
        <v>1728</v>
      </c>
      <c r="B328" s="23">
        <v>326</v>
      </c>
      <c r="C328" s="23" t="s">
        <v>2008</v>
      </c>
      <c r="D328" s="23" t="s">
        <v>2009</v>
      </c>
      <c r="E328" s="53" t="str">
        <f>IF($H328="","",(VLOOKUP($H328,所属・種目コード!$A$3:$B$67,2)))</f>
        <v>一関第一</v>
      </c>
      <c r="F328" s="23">
        <v>1</v>
      </c>
      <c r="H328" s="23">
        <v>1057</v>
      </c>
      <c r="I328" s="23">
        <v>326</v>
      </c>
      <c r="L328" s="49">
        <v>3152</v>
      </c>
      <c r="M328" s="49">
        <v>326</v>
      </c>
      <c r="N328" s="49">
        <v>1112</v>
      </c>
      <c r="O328" s="49" t="s">
        <v>4668</v>
      </c>
      <c r="P328" s="49" t="s">
        <v>4669</v>
      </c>
      <c r="Q328" s="51" t="str">
        <f>IF($N328="","",(VLOOKUP($N328,所属・種目コード!$A$3:$B$67,2)))</f>
        <v>盛岡第三</v>
      </c>
      <c r="R328" s="49">
        <v>2</v>
      </c>
      <c r="S328" s="49"/>
      <c r="T328" s="49"/>
      <c r="U328" s="49">
        <v>326</v>
      </c>
    </row>
    <row r="329" spans="1:21">
      <c r="A329" s="23">
        <v>1689</v>
      </c>
      <c r="B329" s="23">
        <v>327</v>
      </c>
      <c r="C329" s="23" t="s">
        <v>1935</v>
      </c>
      <c r="D329" s="23" t="s">
        <v>1936</v>
      </c>
      <c r="E329" s="53" t="str">
        <f>IF($H329="","",(VLOOKUP($H329,所属・種目コード!$A$3:$B$67,2)))</f>
        <v>一関第一</v>
      </c>
      <c r="F329" s="23">
        <v>1</v>
      </c>
      <c r="H329" s="23">
        <v>1057</v>
      </c>
      <c r="I329" s="23">
        <v>327</v>
      </c>
      <c r="L329" s="49">
        <v>3153</v>
      </c>
      <c r="M329" s="49">
        <v>327</v>
      </c>
      <c r="N329" s="49">
        <v>1112</v>
      </c>
      <c r="O329" s="49" t="s">
        <v>4670</v>
      </c>
      <c r="P329" s="49" t="s">
        <v>4671</v>
      </c>
      <c r="Q329" s="51" t="str">
        <f>IF($N329="","",(VLOOKUP($N329,所属・種目コード!$A$3:$B$67,2)))</f>
        <v>盛岡第三</v>
      </c>
      <c r="R329" s="49">
        <v>2</v>
      </c>
      <c r="S329" s="49"/>
      <c r="T329" s="49"/>
      <c r="U329" s="49">
        <v>327</v>
      </c>
    </row>
    <row r="330" spans="1:21">
      <c r="A330" s="23">
        <v>1691</v>
      </c>
      <c r="B330" s="23">
        <v>328</v>
      </c>
      <c r="C330" s="23" t="s">
        <v>1939</v>
      </c>
      <c r="D330" s="23" t="s">
        <v>1940</v>
      </c>
      <c r="E330" s="53" t="str">
        <f>IF($H330="","",(VLOOKUP($H330,所属・種目コード!$A$3:$B$67,2)))</f>
        <v>一関第一</v>
      </c>
      <c r="F330" s="23">
        <v>1</v>
      </c>
      <c r="H330" s="23">
        <v>1057</v>
      </c>
      <c r="I330" s="23">
        <v>328</v>
      </c>
      <c r="L330" s="49">
        <v>3160</v>
      </c>
      <c r="M330" s="49">
        <v>328</v>
      </c>
      <c r="N330" s="49">
        <v>1112</v>
      </c>
      <c r="O330" s="49" t="s">
        <v>481</v>
      </c>
      <c r="P330" s="49" t="s">
        <v>4682</v>
      </c>
      <c r="Q330" s="51" t="str">
        <f>IF($N330="","",(VLOOKUP($N330,所属・種目コード!$A$3:$B$67,2)))</f>
        <v>盛岡第三</v>
      </c>
      <c r="R330" s="49">
        <v>2</v>
      </c>
      <c r="S330" s="49"/>
      <c r="T330" s="49"/>
      <c r="U330" s="49">
        <v>328</v>
      </c>
    </row>
    <row r="331" spans="1:21">
      <c r="A331" s="23">
        <v>1725</v>
      </c>
      <c r="B331" s="23">
        <v>329</v>
      </c>
      <c r="C331" s="23" t="s">
        <v>2002</v>
      </c>
      <c r="D331" s="23" t="s">
        <v>2003</v>
      </c>
      <c r="E331" s="53" t="str">
        <f>IF($H331="","",(VLOOKUP($H331,所属・種目コード!$A$3:$B$67,2)))</f>
        <v>一関第一</v>
      </c>
      <c r="F331" s="23">
        <v>1</v>
      </c>
      <c r="H331" s="23">
        <v>1057</v>
      </c>
      <c r="I331" s="23">
        <v>329</v>
      </c>
      <c r="L331" s="49">
        <v>3168</v>
      </c>
      <c r="M331" s="49">
        <v>329</v>
      </c>
      <c r="N331" s="49">
        <v>1112</v>
      </c>
      <c r="O331" s="49" t="s">
        <v>476</v>
      </c>
      <c r="P331" s="49" t="s">
        <v>4696</v>
      </c>
      <c r="Q331" s="51" t="str">
        <f>IF($N331="","",(VLOOKUP($N331,所属・種目コード!$A$3:$B$67,2)))</f>
        <v>盛岡第三</v>
      </c>
      <c r="R331" s="49">
        <v>2</v>
      </c>
      <c r="S331" s="49"/>
      <c r="T331" s="49"/>
      <c r="U331" s="49">
        <v>329</v>
      </c>
    </row>
    <row r="332" spans="1:21">
      <c r="A332" s="23">
        <v>1692</v>
      </c>
      <c r="B332" s="23">
        <v>330</v>
      </c>
      <c r="C332" s="23" t="s">
        <v>1941</v>
      </c>
      <c r="D332" s="23" t="s">
        <v>1942</v>
      </c>
      <c r="E332" s="53" t="str">
        <f>IF($H332="","",(VLOOKUP($H332,所属・種目コード!$A$3:$B$67,2)))</f>
        <v>一関第一</v>
      </c>
      <c r="F332" s="23">
        <v>1</v>
      </c>
      <c r="H332" s="23">
        <v>1057</v>
      </c>
      <c r="I332" s="23">
        <v>330</v>
      </c>
      <c r="L332" s="49">
        <v>3169</v>
      </c>
      <c r="M332" s="49">
        <v>330</v>
      </c>
      <c r="N332" s="49">
        <v>1112</v>
      </c>
      <c r="O332" s="49" t="s">
        <v>4697</v>
      </c>
      <c r="P332" s="49" t="s">
        <v>4698</v>
      </c>
      <c r="Q332" s="51" t="str">
        <f>IF($N332="","",(VLOOKUP($N332,所属・種目コード!$A$3:$B$67,2)))</f>
        <v>盛岡第三</v>
      </c>
      <c r="R332" s="49">
        <v>2</v>
      </c>
      <c r="S332" s="49"/>
      <c r="T332" s="49"/>
      <c r="U332" s="49">
        <v>330</v>
      </c>
    </row>
    <row r="333" spans="1:21">
      <c r="A333" s="23">
        <v>1701</v>
      </c>
      <c r="B333" s="23">
        <v>331</v>
      </c>
      <c r="C333" s="23" t="s">
        <v>1958</v>
      </c>
      <c r="D333" s="23" t="s">
        <v>1959</v>
      </c>
      <c r="E333" s="53" t="str">
        <f>IF($H333="","",(VLOOKUP($H333,所属・種目コード!$A$3:$B$67,2)))</f>
        <v>一関第一</v>
      </c>
      <c r="F333" s="23">
        <v>1</v>
      </c>
      <c r="H333" s="23">
        <v>1057</v>
      </c>
      <c r="I333" s="23">
        <v>331</v>
      </c>
      <c r="L333" s="49">
        <v>3174</v>
      </c>
      <c r="M333" s="49">
        <v>331</v>
      </c>
      <c r="N333" s="49">
        <v>1112</v>
      </c>
      <c r="O333" s="49" t="s">
        <v>4707</v>
      </c>
      <c r="P333" s="49" t="s">
        <v>4708</v>
      </c>
      <c r="Q333" s="51" t="str">
        <f>IF($N333="","",(VLOOKUP($N333,所属・種目コード!$A$3:$B$67,2)))</f>
        <v>盛岡第三</v>
      </c>
      <c r="R333" s="49">
        <v>2</v>
      </c>
      <c r="S333" s="49"/>
      <c r="T333" s="49"/>
      <c r="U333" s="49">
        <v>331</v>
      </c>
    </row>
    <row r="334" spans="1:21">
      <c r="A334" s="23">
        <v>1709</v>
      </c>
      <c r="B334" s="23">
        <v>332</v>
      </c>
      <c r="C334" s="23" t="s">
        <v>1972</v>
      </c>
      <c r="D334" s="23" t="s">
        <v>1973</v>
      </c>
      <c r="E334" s="53" t="str">
        <f>IF($H334="","",(VLOOKUP($H334,所属・種目コード!$A$3:$B$67,2)))</f>
        <v>一関第一</v>
      </c>
      <c r="F334" s="23">
        <v>1</v>
      </c>
      <c r="H334" s="23">
        <v>1057</v>
      </c>
      <c r="I334" s="23">
        <v>332</v>
      </c>
      <c r="L334" s="49">
        <v>3176</v>
      </c>
      <c r="M334" s="49">
        <v>332</v>
      </c>
      <c r="N334" s="49">
        <v>1112</v>
      </c>
      <c r="O334" s="49" t="s">
        <v>4711</v>
      </c>
      <c r="P334" s="49" t="s">
        <v>4712</v>
      </c>
      <c r="Q334" s="51" t="str">
        <f>IF($N334="","",(VLOOKUP($N334,所属・種目コード!$A$3:$B$67,2)))</f>
        <v>盛岡第三</v>
      </c>
      <c r="R334" s="49">
        <v>2</v>
      </c>
      <c r="S334" s="49"/>
      <c r="T334" s="49"/>
      <c r="U334" s="49">
        <v>332</v>
      </c>
    </row>
    <row r="335" spans="1:21">
      <c r="A335" s="23">
        <v>1718</v>
      </c>
      <c r="B335" s="23">
        <v>333</v>
      </c>
      <c r="C335" s="23" t="s">
        <v>1989</v>
      </c>
      <c r="D335" s="23" t="s">
        <v>1990</v>
      </c>
      <c r="E335" s="53" t="str">
        <f>IF($H335="","",(VLOOKUP($H335,所属・種目コード!$A$3:$B$67,2)))</f>
        <v>一関第一</v>
      </c>
      <c r="F335" s="23">
        <v>1</v>
      </c>
      <c r="H335" s="23">
        <v>1057</v>
      </c>
      <c r="I335" s="23">
        <v>333</v>
      </c>
      <c r="L335" s="49">
        <v>3159</v>
      </c>
      <c r="M335" s="49">
        <v>333</v>
      </c>
      <c r="N335" s="49">
        <v>1112</v>
      </c>
      <c r="O335" s="49" t="s">
        <v>477</v>
      </c>
      <c r="P335" s="49" t="s">
        <v>4681</v>
      </c>
      <c r="Q335" s="51" t="str">
        <f>IF($N335="","",(VLOOKUP($N335,所属・種目コード!$A$3:$B$67,2)))</f>
        <v>盛岡第三</v>
      </c>
      <c r="R335" s="49">
        <v>2</v>
      </c>
      <c r="S335" s="49"/>
      <c r="T335" s="49"/>
      <c r="U335" s="49">
        <v>333</v>
      </c>
    </row>
    <row r="336" spans="1:21">
      <c r="A336" s="23">
        <v>1720</v>
      </c>
      <c r="B336" s="23">
        <v>334</v>
      </c>
      <c r="C336" s="23" t="s">
        <v>1993</v>
      </c>
      <c r="D336" s="23" t="s">
        <v>1994</v>
      </c>
      <c r="E336" s="53" t="str">
        <f>IF($H336="","",(VLOOKUP($H336,所属・種目コード!$A$3:$B$67,2)))</f>
        <v>一関第一</v>
      </c>
      <c r="F336" s="23">
        <v>1</v>
      </c>
      <c r="H336" s="23">
        <v>1057</v>
      </c>
      <c r="I336" s="23">
        <v>334</v>
      </c>
      <c r="L336" s="49">
        <v>2292</v>
      </c>
      <c r="M336" s="49">
        <v>334</v>
      </c>
      <c r="N336" s="49">
        <v>1083</v>
      </c>
      <c r="O336" s="49" t="s">
        <v>3054</v>
      </c>
      <c r="P336" s="49" t="s">
        <v>3055</v>
      </c>
      <c r="Q336" s="51" t="str">
        <f>IF($N336="","",(VLOOKUP($N336,所属・種目コード!$A$3:$B$67,2)))</f>
        <v>平舘</v>
      </c>
      <c r="R336" s="49">
        <v>2</v>
      </c>
      <c r="S336" s="49"/>
      <c r="T336" s="49"/>
      <c r="U336" s="49">
        <v>334</v>
      </c>
    </row>
    <row r="337" spans="1:21">
      <c r="A337" s="23">
        <v>1724</v>
      </c>
      <c r="B337" s="23">
        <v>335</v>
      </c>
      <c r="C337" s="23" t="s">
        <v>2000</v>
      </c>
      <c r="D337" s="23" t="s">
        <v>2001</v>
      </c>
      <c r="E337" s="53" t="str">
        <f>IF($H337="","",(VLOOKUP($H337,所属・種目コード!$A$3:$B$67,2)))</f>
        <v>一関第一</v>
      </c>
      <c r="F337" s="23">
        <v>1</v>
      </c>
      <c r="H337" s="23">
        <v>1057</v>
      </c>
      <c r="I337" s="23">
        <v>335</v>
      </c>
      <c r="L337" s="49">
        <v>2301</v>
      </c>
      <c r="M337" s="49">
        <v>335</v>
      </c>
      <c r="N337" s="49">
        <v>1083</v>
      </c>
      <c r="O337" s="49" t="s">
        <v>3072</v>
      </c>
      <c r="P337" s="49" t="s">
        <v>3073</v>
      </c>
      <c r="Q337" s="51" t="str">
        <f>IF($N337="","",(VLOOKUP($N337,所属・種目コード!$A$3:$B$67,2)))</f>
        <v>平舘</v>
      </c>
      <c r="R337" s="49">
        <v>2</v>
      </c>
      <c r="S337" s="49"/>
      <c r="T337" s="49"/>
      <c r="U337" s="49">
        <v>335</v>
      </c>
    </row>
    <row r="338" spans="1:21">
      <c r="A338" s="23">
        <v>3294</v>
      </c>
      <c r="B338" s="23">
        <v>336</v>
      </c>
      <c r="C338" s="23" t="s">
        <v>4917</v>
      </c>
      <c r="D338" s="23" t="s">
        <v>4136</v>
      </c>
      <c r="E338" s="53" t="str">
        <f>IF($H338="","",(VLOOKUP($H338,所属・種目コード!$A$3:$B$67,2)))</f>
        <v>盛岡南</v>
      </c>
      <c r="F338" s="23">
        <v>1</v>
      </c>
      <c r="H338" s="23">
        <v>1118</v>
      </c>
      <c r="I338" s="23">
        <v>336</v>
      </c>
      <c r="L338" s="49">
        <v>2305</v>
      </c>
      <c r="M338" s="49">
        <v>336</v>
      </c>
      <c r="N338" s="49">
        <v>1083</v>
      </c>
      <c r="O338" s="49" t="s">
        <v>3080</v>
      </c>
      <c r="P338" s="49" t="s">
        <v>3081</v>
      </c>
      <c r="Q338" s="51" t="str">
        <f>IF($N338="","",(VLOOKUP($N338,所属・種目コード!$A$3:$B$67,2)))</f>
        <v>平舘</v>
      </c>
      <c r="R338" s="49">
        <v>2</v>
      </c>
      <c r="S338" s="49"/>
      <c r="T338" s="49"/>
      <c r="U338" s="49">
        <v>336</v>
      </c>
    </row>
    <row r="339" spans="1:21">
      <c r="A339" s="23">
        <v>3299</v>
      </c>
      <c r="B339" s="23">
        <v>337</v>
      </c>
      <c r="C339" s="23" t="s">
        <v>4926</v>
      </c>
      <c r="D339" s="23" t="s">
        <v>4927</v>
      </c>
      <c r="E339" s="53" t="str">
        <f>IF($H339="","",(VLOOKUP($H339,所属・種目コード!$A$3:$B$67,2)))</f>
        <v>盛岡南</v>
      </c>
      <c r="F339" s="23">
        <v>1</v>
      </c>
      <c r="H339" s="23">
        <v>1118</v>
      </c>
      <c r="I339" s="23">
        <v>337</v>
      </c>
      <c r="L339" s="49">
        <v>2308</v>
      </c>
      <c r="M339" s="49">
        <v>337</v>
      </c>
      <c r="N339" s="49">
        <v>1083</v>
      </c>
      <c r="O339" s="49" t="s">
        <v>3086</v>
      </c>
      <c r="P339" s="49" t="s">
        <v>3087</v>
      </c>
      <c r="Q339" s="51" t="str">
        <f>IF($N339="","",(VLOOKUP($N339,所属・種目コード!$A$3:$B$67,2)))</f>
        <v>平舘</v>
      </c>
      <c r="R339" s="49">
        <v>2</v>
      </c>
      <c r="S339" s="49"/>
      <c r="T339" s="49"/>
      <c r="U339" s="49">
        <v>337</v>
      </c>
    </row>
    <row r="340" spans="1:21">
      <c r="A340" s="23">
        <v>3302</v>
      </c>
      <c r="B340" s="23">
        <v>338</v>
      </c>
      <c r="C340" s="23" t="s">
        <v>4932</v>
      </c>
      <c r="D340" s="23" t="s">
        <v>4933</v>
      </c>
      <c r="E340" s="53" t="str">
        <f>IF($H340="","",(VLOOKUP($H340,所属・種目コード!$A$3:$B$67,2)))</f>
        <v>盛岡南</v>
      </c>
      <c r="F340" s="23">
        <v>1</v>
      </c>
      <c r="H340" s="23">
        <v>1118</v>
      </c>
      <c r="I340" s="23">
        <v>338</v>
      </c>
      <c r="L340" s="49">
        <v>2311</v>
      </c>
      <c r="M340" s="49">
        <v>338</v>
      </c>
      <c r="N340" s="49">
        <v>1083</v>
      </c>
      <c r="O340" s="49" t="s">
        <v>3092</v>
      </c>
      <c r="P340" s="49" t="s">
        <v>3093</v>
      </c>
      <c r="Q340" s="51" t="str">
        <f>IF($N340="","",(VLOOKUP($N340,所属・種目コード!$A$3:$B$67,2)))</f>
        <v>平舘</v>
      </c>
      <c r="R340" s="49">
        <v>2</v>
      </c>
      <c r="S340" s="49"/>
      <c r="T340" s="49"/>
      <c r="U340" s="49">
        <v>338</v>
      </c>
    </row>
    <row r="341" spans="1:21">
      <c r="A341" s="23">
        <v>3306</v>
      </c>
      <c r="B341" s="23">
        <v>339</v>
      </c>
      <c r="C341" s="23" t="s">
        <v>4940</v>
      </c>
      <c r="D341" s="23" t="s">
        <v>4941</v>
      </c>
      <c r="E341" s="53" t="str">
        <f>IF($H341="","",(VLOOKUP($H341,所属・種目コード!$A$3:$B$67,2)))</f>
        <v>盛岡南</v>
      </c>
      <c r="F341" s="23">
        <v>1</v>
      </c>
      <c r="H341" s="23">
        <v>1118</v>
      </c>
      <c r="I341" s="23">
        <v>339</v>
      </c>
      <c r="L341" s="49">
        <v>2541</v>
      </c>
      <c r="M341" s="49">
        <v>339</v>
      </c>
      <c r="N341" s="49">
        <v>1093</v>
      </c>
      <c r="O341" s="49" t="s">
        <v>3525</v>
      </c>
      <c r="P341" s="49" t="s">
        <v>3526</v>
      </c>
      <c r="Q341" s="51" t="str">
        <f>IF($N341="","",(VLOOKUP($N341,所属・種目コード!$A$3:$B$67,2)))</f>
        <v>花巻南</v>
      </c>
      <c r="R341" s="49">
        <v>2</v>
      </c>
      <c r="S341" s="49"/>
      <c r="T341" s="49"/>
      <c r="U341" s="49">
        <v>339</v>
      </c>
    </row>
    <row r="342" spans="1:21">
      <c r="A342" s="23">
        <v>3307</v>
      </c>
      <c r="B342" s="23">
        <v>340</v>
      </c>
      <c r="C342" s="23" t="s">
        <v>4942</v>
      </c>
      <c r="D342" s="23" t="s">
        <v>4943</v>
      </c>
      <c r="E342" s="53" t="str">
        <f>IF($H342="","",(VLOOKUP($H342,所属・種目コード!$A$3:$B$67,2)))</f>
        <v>盛岡南</v>
      </c>
      <c r="F342" s="23">
        <v>1</v>
      </c>
      <c r="H342" s="23">
        <v>1118</v>
      </c>
      <c r="I342" s="23">
        <v>340</v>
      </c>
      <c r="L342" s="49">
        <v>2545</v>
      </c>
      <c r="M342" s="49">
        <v>340</v>
      </c>
      <c r="N342" s="49">
        <v>1093</v>
      </c>
      <c r="O342" s="49" t="s">
        <v>3532</v>
      </c>
      <c r="P342" s="49" t="s">
        <v>3533</v>
      </c>
      <c r="Q342" s="51" t="str">
        <f>IF($N342="","",(VLOOKUP($N342,所属・種目コード!$A$3:$B$67,2)))</f>
        <v>花巻南</v>
      </c>
      <c r="R342" s="49">
        <v>2</v>
      </c>
      <c r="S342" s="49"/>
      <c r="T342" s="49"/>
      <c r="U342" s="49">
        <v>340</v>
      </c>
    </row>
    <row r="343" spans="1:21">
      <c r="A343" s="23">
        <v>3308</v>
      </c>
      <c r="B343" s="23">
        <v>341</v>
      </c>
      <c r="C343" s="23" t="s">
        <v>4944</v>
      </c>
      <c r="D343" s="23" t="s">
        <v>4945</v>
      </c>
      <c r="E343" s="53" t="str">
        <f>IF($H343="","",(VLOOKUP($H343,所属・種目コード!$A$3:$B$67,2)))</f>
        <v>盛岡南</v>
      </c>
      <c r="F343" s="23">
        <v>1</v>
      </c>
      <c r="H343" s="23">
        <v>1118</v>
      </c>
      <c r="I343" s="23">
        <v>341</v>
      </c>
      <c r="L343" s="49">
        <v>2561</v>
      </c>
      <c r="M343" s="49">
        <v>341</v>
      </c>
      <c r="N343" s="49">
        <v>1093</v>
      </c>
      <c r="O343" s="49" t="s">
        <v>3560</v>
      </c>
      <c r="P343" s="49" t="s">
        <v>3561</v>
      </c>
      <c r="Q343" s="51" t="str">
        <f>IF($N343="","",(VLOOKUP($N343,所属・種目コード!$A$3:$B$67,2)))</f>
        <v>花巻南</v>
      </c>
      <c r="R343" s="49">
        <v>2</v>
      </c>
      <c r="S343" s="49"/>
      <c r="T343" s="49"/>
      <c r="U343" s="49">
        <v>341</v>
      </c>
    </row>
    <row r="344" spans="1:21">
      <c r="A344" s="23">
        <v>3309</v>
      </c>
      <c r="B344" s="23">
        <v>342</v>
      </c>
      <c r="C344" s="23" t="s">
        <v>4946</v>
      </c>
      <c r="D344" s="23" t="s">
        <v>4947</v>
      </c>
      <c r="E344" s="53" t="str">
        <f>IF($H344="","",(VLOOKUP($H344,所属・種目コード!$A$3:$B$67,2)))</f>
        <v>盛岡南</v>
      </c>
      <c r="F344" s="23">
        <v>1</v>
      </c>
      <c r="H344" s="23">
        <v>1118</v>
      </c>
      <c r="I344" s="23">
        <v>342</v>
      </c>
      <c r="L344" s="49">
        <v>2566</v>
      </c>
      <c r="M344" s="49">
        <v>342</v>
      </c>
      <c r="N344" s="49">
        <v>1093</v>
      </c>
      <c r="O344" s="49" t="s">
        <v>3568</v>
      </c>
      <c r="P344" s="49" t="s">
        <v>3569</v>
      </c>
      <c r="Q344" s="51" t="str">
        <f>IF($N344="","",(VLOOKUP($N344,所属・種目コード!$A$3:$B$67,2)))</f>
        <v>花巻南</v>
      </c>
      <c r="R344" s="49">
        <v>2</v>
      </c>
      <c r="S344" s="49"/>
      <c r="T344" s="49"/>
      <c r="U344" s="49">
        <v>342</v>
      </c>
    </row>
    <row r="345" spans="1:21">
      <c r="A345" s="23">
        <v>3313</v>
      </c>
      <c r="B345" s="23">
        <v>343</v>
      </c>
      <c r="C345" s="23" t="s">
        <v>4954</v>
      </c>
      <c r="D345" s="23" t="s">
        <v>4955</v>
      </c>
      <c r="E345" s="53" t="str">
        <f>IF($H345="","",(VLOOKUP($H345,所属・種目コード!$A$3:$B$67,2)))</f>
        <v>盛岡南</v>
      </c>
      <c r="F345" s="23">
        <v>1</v>
      </c>
      <c r="H345" s="23">
        <v>1118</v>
      </c>
      <c r="I345" s="23">
        <v>343</v>
      </c>
      <c r="L345" s="49">
        <v>2525</v>
      </c>
      <c r="M345" s="49">
        <v>343</v>
      </c>
      <c r="N345" s="49">
        <v>1093</v>
      </c>
      <c r="O345" s="49" t="s">
        <v>3496</v>
      </c>
      <c r="P345" s="49" t="s">
        <v>3497</v>
      </c>
      <c r="Q345" s="51" t="str">
        <f>IF($N345="","",(VLOOKUP($N345,所属・種目コード!$A$3:$B$67,2)))</f>
        <v>花巻南</v>
      </c>
      <c r="R345" s="49">
        <v>2</v>
      </c>
      <c r="S345" s="49"/>
      <c r="T345" s="49"/>
      <c r="U345" s="49">
        <v>343</v>
      </c>
    </row>
    <row r="346" spans="1:21">
      <c r="A346" s="23">
        <v>3314</v>
      </c>
      <c r="B346" s="23">
        <v>344</v>
      </c>
      <c r="C346" s="23" t="s">
        <v>4956</v>
      </c>
      <c r="D346" s="23" t="s">
        <v>4957</v>
      </c>
      <c r="E346" s="53" t="str">
        <f>IF($H346="","",(VLOOKUP($H346,所属・種目コード!$A$3:$B$67,2)))</f>
        <v>盛岡南</v>
      </c>
      <c r="F346" s="23">
        <v>1</v>
      </c>
      <c r="H346" s="23">
        <v>1118</v>
      </c>
      <c r="I346" s="23">
        <v>344</v>
      </c>
      <c r="L346" s="49">
        <v>2529</v>
      </c>
      <c r="M346" s="49">
        <v>344</v>
      </c>
      <c r="N346" s="49">
        <v>1093</v>
      </c>
      <c r="O346" s="49" t="s">
        <v>3504</v>
      </c>
      <c r="P346" s="49" t="s">
        <v>3505</v>
      </c>
      <c r="Q346" s="51" t="str">
        <f>IF($N346="","",(VLOOKUP($N346,所属・種目コード!$A$3:$B$67,2)))</f>
        <v>花巻南</v>
      </c>
      <c r="R346" s="49">
        <v>2</v>
      </c>
      <c r="S346" s="49"/>
      <c r="T346" s="49"/>
      <c r="U346" s="49">
        <v>344</v>
      </c>
    </row>
    <row r="347" spans="1:21">
      <c r="A347" s="23">
        <v>3315</v>
      </c>
      <c r="B347" s="23">
        <v>345</v>
      </c>
      <c r="C347" s="23" t="s">
        <v>4958</v>
      </c>
      <c r="D347" s="23" t="s">
        <v>4959</v>
      </c>
      <c r="E347" s="53" t="str">
        <f>IF($H347="","",(VLOOKUP($H347,所属・種目コード!$A$3:$B$67,2)))</f>
        <v>盛岡南</v>
      </c>
      <c r="F347" s="23">
        <v>1</v>
      </c>
      <c r="H347" s="23">
        <v>1118</v>
      </c>
      <c r="I347" s="23">
        <v>345</v>
      </c>
      <c r="L347" s="49">
        <v>2530</v>
      </c>
      <c r="M347" s="49">
        <v>345</v>
      </c>
      <c r="N347" s="49">
        <v>1093</v>
      </c>
      <c r="O347" s="49" t="s">
        <v>3506</v>
      </c>
      <c r="P347" s="49" t="s">
        <v>3507</v>
      </c>
      <c r="Q347" s="51" t="str">
        <f>IF($N347="","",(VLOOKUP($N347,所属・種目コード!$A$3:$B$67,2)))</f>
        <v>花巻南</v>
      </c>
      <c r="R347" s="49">
        <v>2</v>
      </c>
      <c r="S347" s="49"/>
      <c r="T347" s="49"/>
      <c r="U347" s="49">
        <v>345</v>
      </c>
    </row>
    <row r="348" spans="1:21">
      <c r="A348" s="23">
        <v>3319</v>
      </c>
      <c r="B348" s="23">
        <v>346</v>
      </c>
      <c r="C348" s="23" t="s">
        <v>4966</v>
      </c>
      <c r="D348" s="23" t="s">
        <v>4967</v>
      </c>
      <c r="E348" s="53" t="str">
        <f>IF($H348="","",(VLOOKUP($H348,所属・種目コード!$A$3:$B$67,2)))</f>
        <v>盛岡南</v>
      </c>
      <c r="F348" s="23">
        <v>1</v>
      </c>
      <c r="H348" s="23">
        <v>1118</v>
      </c>
      <c r="I348" s="23">
        <v>346</v>
      </c>
      <c r="L348" s="49">
        <v>2531</v>
      </c>
      <c r="M348" s="49">
        <v>346</v>
      </c>
      <c r="N348" s="49">
        <v>1093</v>
      </c>
      <c r="O348" s="49" t="s">
        <v>3508</v>
      </c>
      <c r="P348" s="49" t="s">
        <v>3509</v>
      </c>
      <c r="Q348" s="51" t="str">
        <f>IF($N348="","",(VLOOKUP($N348,所属・種目コード!$A$3:$B$67,2)))</f>
        <v>花巻南</v>
      </c>
      <c r="R348" s="49">
        <v>2</v>
      </c>
      <c r="S348" s="49"/>
      <c r="T348" s="49"/>
      <c r="U348" s="49">
        <v>346</v>
      </c>
    </row>
    <row r="349" spans="1:21">
      <c r="A349" s="23">
        <v>3324</v>
      </c>
      <c r="B349" s="23">
        <v>347</v>
      </c>
      <c r="C349" s="23" t="s">
        <v>4976</v>
      </c>
      <c r="D349" s="23" t="s">
        <v>4977</v>
      </c>
      <c r="E349" s="53" t="str">
        <f>IF($H349="","",(VLOOKUP($H349,所属・種目コード!$A$3:$B$67,2)))</f>
        <v>盛岡南</v>
      </c>
      <c r="F349" s="23">
        <v>1</v>
      </c>
      <c r="H349" s="23">
        <v>1118</v>
      </c>
      <c r="I349" s="23">
        <v>347</v>
      </c>
      <c r="L349" s="49">
        <v>2533</v>
      </c>
      <c r="M349" s="49">
        <v>347</v>
      </c>
      <c r="N349" s="49">
        <v>1093</v>
      </c>
      <c r="O349" s="49" t="s">
        <v>503</v>
      </c>
      <c r="P349" s="49" t="s">
        <v>3512</v>
      </c>
      <c r="Q349" s="51" t="str">
        <f>IF($N349="","",(VLOOKUP($N349,所属・種目コード!$A$3:$B$67,2)))</f>
        <v>花巻南</v>
      </c>
      <c r="R349" s="49">
        <v>2</v>
      </c>
      <c r="S349" s="49"/>
      <c r="T349" s="49"/>
      <c r="U349" s="49">
        <v>347</v>
      </c>
    </row>
    <row r="350" spans="1:21">
      <c r="A350" s="23">
        <v>3325</v>
      </c>
      <c r="B350" s="23">
        <v>348</v>
      </c>
      <c r="C350" s="23" t="s">
        <v>4978</v>
      </c>
      <c r="D350" s="23" t="s">
        <v>2322</v>
      </c>
      <c r="E350" s="53" t="str">
        <f>IF($H350="","",(VLOOKUP($H350,所属・種目コード!$A$3:$B$67,2)))</f>
        <v>盛岡南</v>
      </c>
      <c r="F350" s="23">
        <v>1</v>
      </c>
      <c r="H350" s="23">
        <v>1118</v>
      </c>
      <c r="I350" s="23">
        <v>348</v>
      </c>
      <c r="L350" s="49">
        <v>2539</v>
      </c>
      <c r="M350" s="49">
        <v>348</v>
      </c>
      <c r="N350" s="49">
        <v>1093</v>
      </c>
      <c r="O350" s="49" t="s">
        <v>3521</v>
      </c>
      <c r="P350" s="49" t="s">
        <v>3522</v>
      </c>
      <c r="Q350" s="51" t="str">
        <f>IF($N350="","",(VLOOKUP($N350,所属・種目コード!$A$3:$B$67,2)))</f>
        <v>花巻南</v>
      </c>
      <c r="R350" s="49">
        <v>2</v>
      </c>
      <c r="S350" s="49"/>
      <c r="T350" s="49"/>
      <c r="U350" s="49">
        <v>348</v>
      </c>
    </row>
    <row r="351" spans="1:21">
      <c r="A351" s="23">
        <v>3327</v>
      </c>
      <c r="B351" s="23">
        <v>349</v>
      </c>
      <c r="C351" s="23" t="s">
        <v>4981</v>
      </c>
      <c r="D351" s="23" t="s">
        <v>4982</v>
      </c>
      <c r="E351" s="53" t="str">
        <f>IF($H351="","",(VLOOKUP($H351,所属・種目コード!$A$3:$B$67,2)))</f>
        <v>盛岡南</v>
      </c>
      <c r="F351" s="23">
        <v>1</v>
      </c>
      <c r="H351" s="23">
        <v>1118</v>
      </c>
      <c r="I351" s="23">
        <v>349</v>
      </c>
      <c r="L351" s="49">
        <v>2544</v>
      </c>
      <c r="M351" s="49">
        <v>349</v>
      </c>
      <c r="N351" s="49">
        <v>1093</v>
      </c>
      <c r="O351" s="49" t="s">
        <v>501</v>
      </c>
      <c r="P351" s="49" t="s">
        <v>3531</v>
      </c>
      <c r="Q351" s="51" t="str">
        <f>IF($N351="","",(VLOOKUP($N351,所属・種目コード!$A$3:$B$67,2)))</f>
        <v>花巻南</v>
      </c>
      <c r="R351" s="49">
        <v>2</v>
      </c>
      <c r="S351" s="49"/>
      <c r="T351" s="49"/>
      <c r="U351" s="49">
        <v>349</v>
      </c>
    </row>
    <row r="352" spans="1:21">
      <c r="A352" s="23">
        <v>3330</v>
      </c>
      <c r="B352" s="23">
        <v>350</v>
      </c>
      <c r="C352" s="23" t="s">
        <v>4987</v>
      </c>
      <c r="D352" s="23" t="s">
        <v>4988</v>
      </c>
      <c r="E352" s="53" t="str">
        <f>IF($H352="","",(VLOOKUP($H352,所属・種目コード!$A$3:$B$67,2)))</f>
        <v>盛岡南</v>
      </c>
      <c r="F352" s="23">
        <v>1</v>
      </c>
      <c r="H352" s="23">
        <v>1118</v>
      </c>
      <c r="I352" s="23">
        <v>350</v>
      </c>
      <c r="L352" s="49">
        <v>2552</v>
      </c>
      <c r="M352" s="49">
        <v>350</v>
      </c>
      <c r="N352" s="49">
        <v>1093</v>
      </c>
      <c r="O352" s="49" t="s">
        <v>3544</v>
      </c>
      <c r="P352" s="49" t="s">
        <v>3545</v>
      </c>
      <c r="Q352" s="51" t="str">
        <f>IF($N352="","",(VLOOKUP($N352,所属・種目コード!$A$3:$B$67,2)))</f>
        <v>花巻南</v>
      </c>
      <c r="R352" s="49">
        <v>2</v>
      </c>
      <c r="S352" s="49"/>
      <c r="T352" s="49"/>
      <c r="U352" s="49">
        <v>350</v>
      </c>
    </row>
    <row r="353" spans="1:21">
      <c r="A353" s="23">
        <v>3331</v>
      </c>
      <c r="B353" s="23">
        <v>351</v>
      </c>
      <c r="C353" s="23" t="s">
        <v>4989</v>
      </c>
      <c r="D353" s="23" t="s">
        <v>4990</v>
      </c>
      <c r="E353" s="53" t="str">
        <f>IF($H353="","",(VLOOKUP($H353,所属・種目コード!$A$3:$B$67,2)))</f>
        <v>盛岡南</v>
      </c>
      <c r="F353" s="23">
        <v>1</v>
      </c>
      <c r="H353" s="23">
        <v>1118</v>
      </c>
      <c r="I353" s="23">
        <v>351</v>
      </c>
      <c r="L353" s="49">
        <v>2563</v>
      </c>
      <c r="M353" s="49">
        <v>351</v>
      </c>
      <c r="N353" s="49">
        <v>1093</v>
      </c>
      <c r="O353" s="49" t="s">
        <v>500</v>
      </c>
      <c r="P353" s="49" t="s">
        <v>3564</v>
      </c>
      <c r="Q353" s="51" t="str">
        <f>IF($N353="","",(VLOOKUP($N353,所属・種目コード!$A$3:$B$67,2)))</f>
        <v>花巻南</v>
      </c>
      <c r="R353" s="49">
        <v>2</v>
      </c>
      <c r="S353" s="49"/>
      <c r="T353" s="49"/>
      <c r="U353" s="49">
        <v>351</v>
      </c>
    </row>
    <row r="354" spans="1:21">
      <c r="A354" s="23">
        <v>3332</v>
      </c>
      <c r="B354" s="23">
        <v>352</v>
      </c>
      <c r="C354" s="23" t="s">
        <v>4991</v>
      </c>
      <c r="D354" s="23" t="s">
        <v>4992</v>
      </c>
      <c r="E354" s="53" t="str">
        <f>IF($H354="","",(VLOOKUP($H354,所属・種目コード!$A$3:$B$67,2)))</f>
        <v>盛岡南</v>
      </c>
      <c r="F354" s="23">
        <v>1</v>
      </c>
      <c r="H354" s="23">
        <v>1118</v>
      </c>
      <c r="I354" s="23">
        <v>352</v>
      </c>
      <c r="L354" s="49">
        <v>2564</v>
      </c>
      <c r="M354" s="49">
        <v>352</v>
      </c>
      <c r="N354" s="49">
        <v>1093</v>
      </c>
      <c r="O354" s="49" t="s">
        <v>3565</v>
      </c>
      <c r="P354" s="49" t="s">
        <v>3566</v>
      </c>
      <c r="Q354" s="51" t="str">
        <f>IF($N354="","",(VLOOKUP($N354,所属・種目コード!$A$3:$B$67,2)))</f>
        <v>花巻南</v>
      </c>
      <c r="R354" s="49">
        <v>2</v>
      </c>
      <c r="S354" s="49"/>
      <c r="T354" s="49"/>
      <c r="U354" s="49">
        <v>352</v>
      </c>
    </row>
    <row r="355" spans="1:21">
      <c r="A355" s="23">
        <v>3337</v>
      </c>
      <c r="B355" s="23">
        <v>353</v>
      </c>
      <c r="C355" s="23" t="s">
        <v>5001</v>
      </c>
      <c r="D355" s="23" t="s">
        <v>5002</v>
      </c>
      <c r="E355" s="53" t="str">
        <f>IF($H355="","",(VLOOKUP($H355,所属・種目コード!$A$3:$B$67,2)))</f>
        <v>盛岡南</v>
      </c>
      <c r="F355" s="23">
        <v>1</v>
      </c>
      <c r="H355" s="23">
        <v>1118</v>
      </c>
      <c r="I355" s="23">
        <v>353</v>
      </c>
      <c r="L355" s="49">
        <v>3277</v>
      </c>
      <c r="M355" s="49">
        <v>353</v>
      </c>
      <c r="N355" s="49">
        <v>1117</v>
      </c>
      <c r="O355" s="49" t="s">
        <v>4886</v>
      </c>
      <c r="P355" s="49" t="s">
        <v>4887</v>
      </c>
      <c r="Q355" s="51" t="str">
        <f>IF($N355="","",(VLOOKUP($N355,所属・種目コード!$A$3:$B$67,2)))</f>
        <v>盛岡農</v>
      </c>
      <c r="R355" s="49">
        <v>2</v>
      </c>
      <c r="S355" s="49"/>
      <c r="T355" s="49"/>
      <c r="U355" s="49">
        <v>353</v>
      </c>
    </row>
    <row r="356" spans="1:21">
      <c r="A356" s="23">
        <v>3341</v>
      </c>
      <c r="B356" s="23">
        <v>354</v>
      </c>
      <c r="C356" s="23" t="s">
        <v>5009</v>
      </c>
      <c r="D356" s="23" t="s">
        <v>5010</v>
      </c>
      <c r="E356" s="53" t="str">
        <f>IF($H356="","",(VLOOKUP($H356,所属・種目コード!$A$3:$B$67,2)))</f>
        <v>盛岡南</v>
      </c>
      <c r="F356" s="23">
        <v>1</v>
      </c>
      <c r="H356" s="23">
        <v>1118</v>
      </c>
      <c r="I356" s="23">
        <v>354</v>
      </c>
      <c r="L356" s="49">
        <v>3278</v>
      </c>
      <c r="M356" s="49">
        <v>354</v>
      </c>
      <c r="N356" s="49">
        <v>1117</v>
      </c>
      <c r="O356" s="49" t="s">
        <v>4888</v>
      </c>
      <c r="P356" s="49" t="s">
        <v>4889</v>
      </c>
      <c r="Q356" s="51" t="str">
        <f>IF($N356="","",(VLOOKUP($N356,所属・種目コード!$A$3:$B$67,2)))</f>
        <v>盛岡農</v>
      </c>
      <c r="R356" s="49">
        <v>2</v>
      </c>
      <c r="S356" s="49"/>
      <c r="T356" s="49"/>
      <c r="U356" s="49">
        <v>354</v>
      </c>
    </row>
    <row r="357" spans="1:21">
      <c r="A357" s="23">
        <v>3342</v>
      </c>
      <c r="B357" s="23">
        <v>355</v>
      </c>
      <c r="C357" s="23" t="s">
        <v>5011</v>
      </c>
      <c r="D357" s="23" t="s">
        <v>5012</v>
      </c>
      <c r="E357" s="53" t="str">
        <f>IF($H357="","",(VLOOKUP($H357,所属・種目コード!$A$3:$B$67,2)))</f>
        <v>盛岡南</v>
      </c>
      <c r="F357" s="23">
        <v>1</v>
      </c>
      <c r="H357" s="23">
        <v>1118</v>
      </c>
      <c r="I357" s="23">
        <v>355</v>
      </c>
      <c r="L357" s="49">
        <v>3287</v>
      </c>
      <c r="M357" s="49">
        <v>355</v>
      </c>
      <c r="N357" s="49">
        <v>1117</v>
      </c>
      <c r="O357" s="49" t="s">
        <v>4905</v>
      </c>
      <c r="P357" s="49" t="s">
        <v>2798</v>
      </c>
      <c r="Q357" s="51" t="str">
        <f>IF($N357="","",(VLOOKUP($N357,所属・種目コード!$A$3:$B$67,2)))</f>
        <v>盛岡農</v>
      </c>
      <c r="R357" s="49">
        <v>2</v>
      </c>
      <c r="S357" s="49"/>
      <c r="T357" s="49"/>
      <c r="U357" s="49">
        <v>355</v>
      </c>
    </row>
    <row r="358" spans="1:21">
      <c r="A358" s="23">
        <v>3343</v>
      </c>
      <c r="B358" s="23">
        <v>356</v>
      </c>
      <c r="C358" s="23" t="s">
        <v>5013</v>
      </c>
      <c r="D358" s="23" t="s">
        <v>5014</v>
      </c>
      <c r="E358" s="53" t="str">
        <f>IF($H358="","",(VLOOKUP($H358,所属・種目コード!$A$3:$B$67,2)))</f>
        <v>盛岡南</v>
      </c>
      <c r="F358" s="23">
        <v>1</v>
      </c>
      <c r="H358" s="23">
        <v>1118</v>
      </c>
      <c r="I358" s="23">
        <v>356</v>
      </c>
      <c r="L358" s="49">
        <v>3288</v>
      </c>
      <c r="M358" s="49">
        <v>356</v>
      </c>
      <c r="N358" s="49">
        <v>1117</v>
      </c>
      <c r="O358" s="49" t="s">
        <v>4906</v>
      </c>
      <c r="P358" s="49" t="s">
        <v>3552</v>
      </c>
      <c r="Q358" s="51" t="str">
        <f>IF($N358="","",(VLOOKUP($N358,所属・種目コード!$A$3:$B$67,2)))</f>
        <v>盛岡農</v>
      </c>
      <c r="R358" s="49">
        <v>2</v>
      </c>
      <c r="S358" s="49"/>
      <c r="T358" s="49"/>
      <c r="U358" s="49">
        <v>356</v>
      </c>
    </row>
    <row r="359" spans="1:21">
      <c r="A359" s="23">
        <v>3344</v>
      </c>
      <c r="B359" s="23">
        <v>357</v>
      </c>
      <c r="C359" s="23" t="s">
        <v>5015</v>
      </c>
      <c r="D359" s="23" t="s">
        <v>5016</v>
      </c>
      <c r="E359" s="53" t="str">
        <f>IF($H359="","",(VLOOKUP($H359,所属・種目コード!$A$3:$B$67,2)))</f>
        <v>盛岡南</v>
      </c>
      <c r="F359" s="23">
        <v>1</v>
      </c>
      <c r="H359" s="23">
        <v>1118</v>
      </c>
      <c r="I359" s="23">
        <v>357</v>
      </c>
      <c r="L359" s="49">
        <v>3276</v>
      </c>
      <c r="M359" s="49">
        <v>357</v>
      </c>
      <c r="N359" s="49">
        <v>1117</v>
      </c>
      <c r="O359" s="49" t="s">
        <v>4884</v>
      </c>
      <c r="P359" s="49" t="s">
        <v>4885</v>
      </c>
      <c r="Q359" s="51" t="str">
        <f>IF($N359="","",(VLOOKUP($N359,所属・種目コード!$A$3:$B$67,2)))</f>
        <v>盛岡農</v>
      </c>
      <c r="R359" s="49">
        <v>2</v>
      </c>
      <c r="S359" s="49"/>
      <c r="T359" s="49"/>
      <c r="U359" s="49">
        <v>357</v>
      </c>
    </row>
    <row r="360" spans="1:21">
      <c r="A360" s="23">
        <v>3350</v>
      </c>
      <c r="B360" s="23">
        <v>358</v>
      </c>
      <c r="C360" s="23" t="s">
        <v>5027</v>
      </c>
      <c r="D360" s="23" t="s">
        <v>5028</v>
      </c>
      <c r="E360" s="53" t="str">
        <f>IF($H360="","",(VLOOKUP($H360,所属・種目コード!$A$3:$B$67,2)))</f>
        <v>盛岡南</v>
      </c>
      <c r="F360" s="23">
        <v>1</v>
      </c>
      <c r="H360" s="23">
        <v>1118</v>
      </c>
      <c r="I360" s="23">
        <v>358</v>
      </c>
      <c r="L360" s="49">
        <v>3279</v>
      </c>
      <c r="M360" s="49">
        <v>358</v>
      </c>
      <c r="N360" s="49">
        <v>1117</v>
      </c>
      <c r="O360" s="49" t="s">
        <v>4890</v>
      </c>
      <c r="P360" s="49" t="s">
        <v>4891</v>
      </c>
      <c r="Q360" s="51" t="str">
        <f>IF($N360="","",(VLOOKUP($N360,所属・種目コード!$A$3:$B$67,2)))</f>
        <v>盛岡農</v>
      </c>
      <c r="R360" s="49">
        <v>2</v>
      </c>
      <c r="S360" s="49"/>
      <c r="T360" s="49"/>
      <c r="U360" s="49">
        <v>358</v>
      </c>
    </row>
    <row r="361" spans="1:21">
      <c r="A361" s="23">
        <v>3355</v>
      </c>
      <c r="B361" s="23">
        <v>359</v>
      </c>
      <c r="C361" s="23" t="s">
        <v>5037</v>
      </c>
      <c r="D361" s="23" t="s">
        <v>5038</v>
      </c>
      <c r="E361" s="53" t="str">
        <f>IF($H361="","",(VLOOKUP($H361,所属・種目コード!$A$3:$B$67,2)))</f>
        <v>盛岡南</v>
      </c>
      <c r="F361" s="23">
        <v>1</v>
      </c>
      <c r="H361" s="23">
        <v>1118</v>
      </c>
      <c r="I361" s="23">
        <v>359</v>
      </c>
      <c r="L361" s="49">
        <v>3284</v>
      </c>
      <c r="M361" s="49">
        <v>359</v>
      </c>
      <c r="N361" s="49">
        <v>1117</v>
      </c>
      <c r="O361" s="49" t="s">
        <v>4899</v>
      </c>
      <c r="P361" s="49" t="s">
        <v>4900</v>
      </c>
      <c r="Q361" s="51" t="str">
        <f>IF($N361="","",(VLOOKUP($N361,所属・種目コード!$A$3:$B$67,2)))</f>
        <v>盛岡農</v>
      </c>
      <c r="R361" s="49">
        <v>2</v>
      </c>
      <c r="S361" s="49"/>
      <c r="T361" s="49"/>
      <c r="U361" s="49">
        <v>359</v>
      </c>
    </row>
    <row r="362" spans="1:21">
      <c r="A362" s="23">
        <v>3295</v>
      </c>
      <c r="B362" s="23">
        <v>360</v>
      </c>
      <c r="C362" s="23" t="s">
        <v>4918</v>
      </c>
      <c r="D362" s="23" t="s">
        <v>4919</v>
      </c>
      <c r="E362" s="53" t="str">
        <f>IF($H362="","",(VLOOKUP($H362,所属・種目コード!$A$3:$B$67,2)))</f>
        <v>盛岡南</v>
      </c>
      <c r="F362" s="23">
        <v>1</v>
      </c>
      <c r="H362" s="23">
        <v>1118</v>
      </c>
      <c r="I362" s="23">
        <v>360</v>
      </c>
      <c r="L362" s="49">
        <v>3286</v>
      </c>
      <c r="M362" s="49">
        <v>360</v>
      </c>
      <c r="N362" s="49">
        <v>1117</v>
      </c>
      <c r="O362" s="49" t="s">
        <v>4903</v>
      </c>
      <c r="P362" s="49" t="s">
        <v>4904</v>
      </c>
      <c r="Q362" s="51" t="str">
        <f>IF($N362="","",(VLOOKUP($N362,所属・種目コード!$A$3:$B$67,2)))</f>
        <v>盛岡農</v>
      </c>
      <c r="R362" s="49">
        <v>2</v>
      </c>
      <c r="S362" s="49"/>
      <c r="T362" s="49"/>
      <c r="U362" s="49">
        <v>360</v>
      </c>
    </row>
    <row r="363" spans="1:21">
      <c r="A363" s="23">
        <v>3296</v>
      </c>
      <c r="B363" s="23">
        <v>361</v>
      </c>
      <c r="C363" s="23" t="s">
        <v>4920</v>
      </c>
      <c r="D363" s="23" t="s">
        <v>4921</v>
      </c>
      <c r="E363" s="53" t="str">
        <f>IF($H363="","",(VLOOKUP($H363,所属・種目コード!$A$3:$B$67,2)))</f>
        <v>盛岡南</v>
      </c>
      <c r="F363" s="23">
        <v>1</v>
      </c>
      <c r="H363" s="23">
        <v>1118</v>
      </c>
      <c r="I363" s="23">
        <v>361</v>
      </c>
      <c r="L363" s="49">
        <v>2983</v>
      </c>
      <c r="M363" s="49">
        <v>361</v>
      </c>
      <c r="N363" s="49">
        <v>1107</v>
      </c>
      <c r="O363" s="49" t="s">
        <v>4353</v>
      </c>
      <c r="P363" s="49" t="s">
        <v>4354</v>
      </c>
      <c r="Q363" s="51" t="str">
        <f>IF($N363="","",(VLOOKUP($N363,所属・種目コード!$A$3:$B$67,2)))</f>
        <v>盛岡市立</v>
      </c>
      <c r="R363" s="49">
        <v>2</v>
      </c>
      <c r="S363" s="49"/>
      <c r="T363" s="49"/>
      <c r="U363" s="49">
        <v>361</v>
      </c>
    </row>
    <row r="364" spans="1:21">
      <c r="A364" s="23">
        <v>3301</v>
      </c>
      <c r="B364" s="23">
        <v>362</v>
      </c>
      <c r="C364" s="23" t="s">
        <v>4930</v>
      </c>
      <c r="D364" s="23" t="s">
        <v>4931</v>
      </c>
      <c r="E364" s="53" t="str">
        <f>IF($H364="","",(VLOOKUP($H364,所属・種目コード!$A$3:$B$67,2)))</f>
        <v>盛岡南</v>
      </c>
      <c r="F364" s="23">
        <v>1</v>
      </c>
      <c r="H364" s="23">
        <v>1118</v>
      </c>
      <c r="I364" s="23">
        <v>362</v>
      </c>
      <c r="L364" s="49">
        <v>2995</v>
      </c>
      <c r="M364" s="49">
        <v>362</v>
      </c>
      <c r="N364" s="49">
        <v>1107</v>
      </c>
      <c r="O364" s="49" t="s">
        <v>4377</v>
      </c>
      <c r="P364" s="49" t="s">
        <v>4378</v>
      </c>
      <c r="Q364" s="51" t="str">
        <f>IF($N364="","",(VLOOKUP($N364,所属・種目コード!$A$3:$B$67,2)))</f>
        <v>盛岡市立</v>
      </c>
      <c r="R364" s="49">
        <v>2</v>
      </c>
      <c r="S364" s="49"/>
      <c r="T364" s="49"/>
      <c r="U364" s="49">
        <v>362</v>
      </c>
    </row>
    <row r="365" spans="1:21">
      <c r="A365" s="23">
        <v>3317</v>
      </c>
      <c r="B365" s="23">
        <v>363</v>
      </c>
      <c r="C365" s="23" t="s">
        <v>4962</v>
      </c>
      <c r="D365" s="23" t="s">
        <v>4963</v>
      </c>
      <c r="E365" s="53" t="str">
        <f>IF($H365="","",(VLOOKUP($H365,所属・種目コード!$A$3:$B$67,2)))</f>
        <v>盛岡南</v>
      </c>
      <c r="F365" s="23">
        <v>1</v>
      </c>
      <c r="H365" s="23">
        <v>1118</v>
      </c>
      <c r="I365" s="23">
        <v>363</v>
      </c>
      <c r="L365" s="49">
        <v>3012</v>
      </c>
      <c r="M365" s="49">
        <v>363</v>
      </c>
      <c r="N365" s="49">
        <v>1107</v>
      </c>
      <c r="O365" s="49" t="s">
        <v>496</v>
      </c>
      <c r="P365" s="49" t="s">
        <v>4410</v>
      </c>
      <c r="Q365" s="51" t="str">
        <f>IF($N365="","",(VLOOKUP($N365,所属・種目コード!$A$3:$B$67,2)))</f>
        <v>盛岡市立</v>
      </c>
      <c r="R365" s="49">
        <v>2</v>
      </c>
      <c r="S365" s="49"/>
      <c r="T365" s="49"/>
      <c r="U365" s="49">
        <v>363</v>
      </c>
    </row>
    <row r="366" spans="1:21">
      <c r="A366" s="23">
        <v>3321</v>
      </c>
      <c r="B366" s="23">
        <v>364</v>
      </c>
      <c r="C366" s="23" t="s">
        <v>4970</v>
      </c>
      <c r="D366" s="23" t="s">
        <v>4971</v>
      </c>
      <c r="E366" s="53" t="str">
        <f>IF($H366="","",(VLOOKUP($H366,所属・種目コード!$A$3:$B$67,2)))</f>
        <v>盛岡南</v>
      </c>
      <c r="F366" s="23">
        <v>1</v>
      </c>
      <c r="H366" s="23">
        <v>1118</v>
      </c>
      <c r="I366" s="23">
        <v>364</v>
      </c>
      <c r="L366" s="49">
        <v>3014</v>
      </c>
      <c r="M366" s="49">
        <v>364</v>
      </c>
      <c r="N366" s="49">
        <v>1107</v>
      </c>
      <c r="O366" s="49" t="s">
        <v>497</v>
      </c>
      <c r="P366" s="49" t="s">
        <v>4413</v>
      </c>
      <c r="Q366" s="51" t="str">
        <f>IF($N366="","",(VLOOKUP($N366,所属・種目コード!$A$3:$B$67,2)))</f>
        <v>盛岡市立</v>
      </c>
      <c r="R366" s="49">
        <v>2</v>
      </c>
      <c r="S366" s="49"/>
      <c r="T366" s="49"/>
      <c r="U366" s="49">
        <v>364</v>
      </c>
    </row>
    <row r="367" spans="1:21">
      <c r="A367" s="23">
        <v>3328</v>
      </c>
      <c r="B367" s="23">
        <v>365</v>
      </c>
      <c r="C367" s="23" t="s">
        <v>4983</v>
      </c>
      <c r="D367" s="23" t="s">
        <v>4984</v>
      </c>
      <c r="E367" s="53" t="str">
        <f>IF($H367="","",(VLOOKUP($H367,所属・種目コード!$A$3:$B$67,2)))</f>
        <v>盛岡南</v>
      </c>
      <c r="F367" s="23">
        <v>1</v>
      </c>
      <c r="H367" s="23">
        <v>1118</v>
      </c>
      <c r="I367" s="23">
        <v>365</v>
      </c>
      <c r="L367" s="49">
        <v>3027</v>
      </c>
      <c r="M367" s="49">
        <v>365</v>
      </c>
      <c r="N367" s="49">
        <v>1107</v>
      </c>
      <c r="O367" s="49" t="s">
        <v>498</v>
      </c>
      <c r="P367" s="49" t="s">
        <v>4437</v>
      </c>
      <c r="Q367" s="51" t="str">
        <f>IF($N367="","",(VLOOKUP($N367,所属・種目コード!$A$3:$B$67,2)))</f>
        <v>盛岡市立</v>
      </c>
      <c r="R367" s="49">
        <v>2</v>
      </c>
      <c r="S367" s="49"/>
      <c r="T367" s="49"/>
      <c r="U367" s="49">
        <v>365</v>
      </c>
    </row>
    <row r="368" spans="1:21">
      <c r="A368" s="23">
        <v>3334</v>
      </c>
      <c r="B368" s="23">
        <v>366</v>
      </c>
      <c r="C368" s="23" t="s">
        <v>4995</v>
      </c>
      <c r="D368" s="23" t="s">
        <v>4996</v>
      </c>
      <c r="E368" s="53" t="str">
        <f>IF($H368="","",(VLOOKUP($H368,所属・種目コード!$A$3:$B$67,2)))</f>
        <v>盛岡南</v>
      </c>
      <c r="F368" s="23">
        <v>1</v>
      </c>
      <c r="H368" s="23">
        <v>1118</v>
      </c>
      <c r="I368" s="23">
        <v>366</v>
      </c>
      <c r="L368" s="49">
        <v>3034</v>
      </c>
      <c r="M368" s="49">
        <v>366</v>
      </c>
      <c r="N368" s="49">
        <v>1107</v>
      </c>
      <c r="O368" s="49" t="s">
        <v>499</v>
      </c>
      <c r="P368" s="49" t="s">
        <v>4449</v>
      </c>
      <c r="Q368" s="51" t="str">
        <f>IF($N368="","",(VLOOKUP($N368,所属・種目コード!$A$3:$B$67,2)))</f>
        <v>盛岡市立</v>
      </c>
      <c r="R368" s="49">
        <v>2</v>
      </c>
      <c r="S368" s="49"/>
      <c r="T368" s="49"/>
      <c r="U368" s="49">
        <v>366</v>
      </c>
    </row>
    <row r="369" spans="1:21">
      <c r="A369" s="24">
        <v>3336</v>
      </c>
      <c r="B369" s="24">
        <v>367</v>
      </c>
      <c r="C369" s="24" t="s">
        <v>4999</v>
      </c>
      <c r="D369" s="24" t="s">
        <v>5000</v>
      </c>
      <c r="E369" s="53" t="str">
        <f>IF($H369="","",(VLOOKUP($H369,所属・種目コード!$A$3:$B$67,2)))</f>
        <v>盛岡南</v>
      </c>
      <c r="F369" s="24">
        <v>1</v>
      </c>
      <c r="H369" s="24">
        <v>1118</v>
      </c>
      <c r="I369" s="23">
        <v>367</v>
      </c>
      <c r="L369" s="49">
        <v>2944</v>
      </c>
      <c r="M369" s="49">
        <v>367</v>
      </c>
      <c r="N369" s="49">
        <v>1105</v>
      </c>
      <c r="O369" s="49" t="s">
        <v>4283</v>
      </c>
      <c r="P369" s="49" t="s">
        <v>4284</v>
      </c>
      <c r="Q369" s="51" t="str">
        <f>IF($N369="","",(VLOOKUP($N369,所属・種目コード!$A$3:$B$67,2)))</f>
        <v>盛岡商</v>
      </c>
      <c r="R369" s="49">
        <v>2</v>
      </c>
      <c r="S369" s="49"/>
      <c r="T369" s="49"/>
      <c r="U369" s="49">
        <v>367</v>
      </c>
    </row>
    <row r="370" spans="1:21">
      <c r="A370" s="23">
        <v>3339</v>
      </c>
      <c r="B370" s="23">
        <v>368</v>
      </c>
      <c r="C370" s="23" t="s">
        <v>5005</v>
      </c>
      <c r="D370" s="23" t="s">
        <v>5006</v>
      </c>
      <c r="E370" s="53" t="str">
        <f>IF($H370="","",(VLOOKUP($H370,所属・種目コード!$A$3:$B$67,2)))</f>
        <v>盛岡南</v>
      </c>
      <c r="F370" s="23">
        <v>1</v>
      </c>
      <c r="H370" s="23">
        <v>1118</v>
      </c>
      <c r="I370" s="23">
        <v>368</v>
      </c>
      <c r="L370" s="49">
        <v>2968</v>
      </c>
      <c r="M370" s="49">
        <v>368</v>
      </c>
      <c r="N370" s="49">
        <v>1105</v>
      </c>
      <c r="O370" s="49" t="s">
        <v>4325</v>
      </c>
      <c r="P370" s="49" t="s">
        <v>4324</v>
      </c>
      <c r="Q370" s="51" t="str">
        <f>IF($N370="","",(VLOOKUP($N370,所属・種目コード!$A$3:$B$67,2)))</f>
        <v>盛岡商</v>
      </c>
      <c r="R370" s="49">
        <v>2</v>
      </c>
      <c r="S370" s="49"/>
      <c r="T370" s="49"/>
      <c r="U370" s="49">
        <v>368</v>
      </c>
    </row>
    <row r="371" spans="1:21">
      <c r="A371" s="23">
        <v>3346</v>
      </c>
      <c r="B371" s="23">
        <v>369</v>
      </c>
      <c r="C371" s="23" t="s">
        <v>5019</v>
      </c>
      <c r="D371" s="23" t="s">
        <v>5020</v>
      </c>
      <c r="E371" s="53" t="str">
        <f>IF($H371="","",(VLOOKUP($H371,所属・種目コード!$A$3:$B$67,2)))</f>
        <v>盛岡南</v>
      </c>
      <c r="F371" s="23">
        <v>1</v>
      </c>
      <c r="H371" s="23">
        <v>1118</v>
      </c>
      <c r="I371" s="23">
        <v>369</v>
      </c>
      <c r="L371" s="49">
        <v>2948</v>
      </c>
      <c r="M371" s="49">
        <v>369</v>
      </c>
      <c r="N371" s="49">
        <v>1105</v>
      </c>
      <c r="O371" s="49" t="s">
        <v>535</v>
      </c>
      <c r="P371" s="49" t="s">
        <v>4291</v>
      </c>
      <c r="Q371" s="51" t="str">
        <f>IF($N371="","",(VLOOKUP($N371,所属・種目コード!$A$3:$B$67,2)))</f>
        <v>盛岡商</v>
      </c>
      <c r="R371" s="49">
        <v>2</v>
      </c>
      <c r="S371" s="49"/>
      <c r="T371" s="49"/>
      <c r="U371" s="49">
        <v>369</v>
      </c>
    </row>
    <row r="372" spans="1:21">
      <c r="A372" s="23">
        <v>3351</v>
      </c>
      <c r="B372" s="23">
        <v>370</v>
      </c>
      <c r="C372" s="23" t="s">
        <v>5029</v>
      </c>
      <c r="D372" s="23" t="s">
        <v>5030</v>
      </c>
      <c r="E372" s="53" t="str">
        <f>IF($H372="","",(VLOOKUP($H372,所属・種目コード!$A$3:$B$67,2)))</f>
        <v>盛岡南</v>
      </c>
      <c r="F372" s="23">
        <v>1</v>
      </c>
      <c r="H372" s="23">
        <v>1118</v>
      </c>
      <c r="I372" s="23">
        <v>370</v>
      </c>
      <c r="L372" s="49">
        <v>2951</v>
      </c>
      <c r="M372" s="49">
        <v>370</v>
      </c>
      <c r="N372" s="49">
        <v>1105</v>
      </c>
      <c r="O372" s="49" t="s">
        <v>536</v>
      </c>
      <c r="P372" s="49" t="s">
        <v>4296</v>
      </c>
      <c r="Q372" s="51" t="str">
        <f>IF($N372="","",(VLOOKUP($N372,所属・種目コード!$A$3:$B$67,2)))</f>
        <v>盛岡商</v>
      </c>
      <c r="R372" s="49">
        <v>2</v>
      </c>
      <c r="S372" s="49"/>
      <c r="T372" s="49"/>
      <c r="U372" s="49">
        <v>370</v>
      </c>
    </row>
    <row r="373" spans="1:21">
      <c r="A373" s="23">
        <v>3353</v>
      </c>
      <c r="B373" s="23">
        <v>371</v>
      </c>
      <c r="C373" s="23" t="s">
        <v>5033</v>
      </c>
      <c r="D373" s="23" t="s">
        <v>5034</v>
      </c>
      <c r="E373" s="53" t="str">
        <f>IF($H373="","",(VLOOKUP($H373,所属・種目コード!$A$3:$B$67,2)))</f>
        <v>盛岡南</v>
      </c>
      <c r="F373" s="23">
        <v>1</v>
      </c>
      <c r="H373" s="23">
        <v>1118</v>
      </c>
      <c r="I373" s="23">
        <v>371</v>
      </c>
      <c r="L373" s="49">
        <v>2953</v>
      </c>
      <c r="M373" s="49">
        <v>371</v>
      </c>
      <c r="N373" s="49">
        <v>1105</v>
      </c>
      <c r="O373" s="49" t="s">
        <v>539</v>
      </c>
      <c r="P373" s="49" t="s">
        <v>4299</v>
      </c>
      <c r="Q373" s="51" t="str">
        <f>IF($N373="","",(VLOOKUP($N373,所属・種目コード!$A$3:$B$67,2)))</f>
        <v>盛岡商</v>
      </c>
      <c r="R373" s="49">
        <v>2</v>
      </c>
      <c r="S373" s="49"/>
      <c r="T373" s="49"/>
      <c r="U373" s="49">
        <v>371</v>
      </c>
    </row>
    <row r="374" spans="1:21">
      <c r="A374" s="23">
        <v>3356</v>
      </c>
      <c r="B374" s="23">
        <v>372</v>
      </c>
      <c r="C374" s="23" t="s">
        <v>5039</v>
      </c>
      <c r="D374" s="23" t="s">
        <v>5040</v>
      </c>
      <c r="E374" s="53" t="str">
        <f>IF($H374="","",(VLOOKUP($H374,所属・種目コード!$A$3:$B$67,2)))</f>
        <v>盛岡南</v>
      </c>
      <c r="F374" s="23">
        <v>1</v>
      </c>
      <c r="H374" s="23">
        <v>1118</v>
      </c>
      <c r="I374" s="23">
        <v>372</v>
      </c>
      <c r="L374" s="49">
        <v>2954</v>
      </c>
      <c r="M374" s="49">
        <v>372</v>
      </c>
      <c r="N374" s="49">
        <v>1105</v>
      </c>
      <c r="O374" s="49" t="s">
        <v>4300</v>
      </c>
      <c r="P374" s="49" t="s">
        <v>4301</v>
      </c>
      <c r="Q374" s="51" t="str">
        <f>IF($N374="","",(VLOOKUP($N374,所属・種目コード!$A$3:$B$67,2)))</f>
        <v>盛岡商</v>
      </c>
      <c r="R374" s="49">
        <v>2</v>
      </c>
      <c r="S374" s="49"/>
      <c r="T374" s="49"/>
      <c r="U374" s="49">
        <v>372</v>
      </c>
    </row>
    <row r="375" spans="1:21">
      <c r="A375" s="23">
        <v>3297</v>
      </c>
      <c r="B375" s="23">
        <v>373</v>
      </c>
      <c r="C375" s="23" t="s">
        <v>4922</v>
      </c>
      <c r="D375" s="23" t="s">
        <v>4923</v>
      </c>
      <c r="E375" s="53" t="str">
        <f>IF($H375="","",(VLOOKUP($H375,所属・種目コード!$A$3:$B$67,2)))</f>
        <v>盛岡南</v>
      </c>
      <c r="F375" s="23">
        <v>1</v>
      </c>
      <c r="H375" s="23">
        <v>1118</v>
      </c>
      <c r="I375" s="23">
        <v>373</v>
      </c>
      <c r="L375" s="49">
        <v>2957</v>
      </c>
      <c r="M375" s="49">
        <v>373</v>
      </c>
      <c r="N375" s="49">
        <v>1105</v>
      </c>
      <c r="O375" s="49" t="s">
        <v>4306</v>
      </c>
      <c r="P375" s="49" t="s">
        <v>4307</v>
      </c>
      <c r="Q375" s="51" t="str">
        <f>IF($N375="","",(VLOOKUP($N375,所属・種目コード!$A$3:$B$67,2)))</f>
        <v>盛岡商</v>
      </c>
      <c r="R375" s="49">
        <v>2</v>
      </c>
      <c r="S375" s="49"/>
      <c r="T375" s="49"/>
      <c r="U375" s="49">
        <v>373</v>
      </c>
    </row>
    <row r="376" spans="1:21">
      <c r="A376" s="23">
        <v>3300</v>
      </c>
      <c r="B376" s="23">
        <v>374</v>
      </c>
      <c r="C376" s="23" t="s">
        <v>4928</v>
      </c>
      <c r="D376" s="23" t="s">
        <v>4929</v>
      </c>
      <c r="E376" s="53" t="str">
        <f>IF($H376="","",(VLOOKUP($H376,所属・種目コード!$A$3:$B$67,2)))</f>
        <v>盛岡南</v>
      </c>
      <c r="F376" s="23">
        <v>1</v>
      </c>
      <c r="H376" s="23">
        <v>1118</v>
      </c>
      <c r="I376" s="23">
        <v>374</v>
      </c>
      <c r="L376" s="49">
        <v>2961</v>
      </c>
      <c r="M376" s="49">
        <v>374</v>
      </c>
      <c r="N376" s="49">
        <v>1105</v>
      </c>
      <c r="O376" s="49" t="s">
        <v>4313</v>
      </c>
      <c r="P376" s="49" t="s">
        <v>4314</v>
      </c>
      <c r="Q376" s="51" t="str">
        <f>IF($N376="","",(VLOOKUP($N376,所属・種目コード!$A$3:$B$67,2)))</f>
        <v>盛岡商</v>
      </c>
      <c r="R376" s="49">
        <v>2</v>
      </c>
      <c r="S376" s="49"/>
      <c r="T376" s="49"/>
      <c r="U376" s="49">
        <v>374</v>
      </c>
    </row>
    <row r="377" spans="1:21">
      <c r="A377" s="23">
        <v>3305</v>
      </c>
      <c r="B377" s="23">
        <v>375</v>
      </c>
      <c r="C377" s="23" t="s">
        <v>4938</v>
      </c>
      <c r="D377" s="23" t="s">
        <v>4939</v>
      </c>
      <c r="E377" s="53" t="str">
        <f>IF($H377="","",(VLOOKUP($H377,所属・種目コード!$A$3:$B$67,2)))</f>
        <v>盛岡南</v>
      </c>
      <c r="F377" s="23">
        <v>1</v>
      </c>
      <c r="H377" s="23">
        <v>1118</v>
      </c>
      <c r="I377" s="23">
        <v>375</v>
      </c>
      <c r="L377" s="49">
        <v>2962</v>
      </c>
      <c r="M377" s="49">
        <v>375</v>
      </c>
      <c r="N377" s="49">
        <v>1105</v>
      </c>
      <c r="O377" s="49" t="s">
        <v>538</v>
      </c>
      <c r="P377" s="49" t="s">
        <v>4315</v>
      </c>
      <c r="Q377" s="51" t="str">
        <f>IF($N377="","",(VLOOKUP($N377,所属・種目コード!$A$3:$B$67,2)))</f>
        <v>盛岡商</v>
      </c>
      <c r="R377" s="49">
        <v>2</v>
      </c>
      <c r="S377" s="49"/>
      <c r="T377" s="49"/>
      <c r="U377" s="49">
        <v>375</v>
      </c>
    </row>
    <row r="378" spans="1:21">
      <c r="A378" s="23">
        <v>3333</v>
      </c>
      <c r="B378" s="23">
        <v>376</v>
      </c>
      <c r="C378" s="23" t="s">
        <v>4993</v>
      </c>
      <c r="D378" s="23" t="s">
        <v>4994</v>
      </c>
      <c r="E378" s="53" t="str">
        <f>IF($H378="","",(VLOOKUP($H378,所属・種目コード!$A$3:$B$67,2)))</f>
        <v>盛岡南</v>
      </c>
      <c r="F378" s="23">
        <v>1</v>
      </c>
      <c r="H378" s="23">
        <v>1118</v>
      </c>
      <c r="I378" s="23">
        <v>376</v>
      </c>
      <c r="L378" s="49">
        <v>2967</v>
      </c>
      <c r="M378" s="49">
        <v>376</v>
      </c>
      <c r="N378" s="49">
        <v>1105</v>
      </c>
      <c r="O378" s="49" t="s">
        <v>534</v>
      </c>
      <c r="P378" s="49" t="s">
        <v>4324</v>
      </c>
      <c r="Q378" s="51" t="str">
        <f>IF($N378="","",(VLOOKUP($N378,所属・種目コード!$A$3:$B$67,2)))</f>
        <v>盛岡商</v>
      </c>
      <c r="R378" s="49">
        <v>2</v>
      </c>
      <c r="S378" s="49"/>
      <c r="T378" s="49"/>
      <c r="U378" s="49">
        <v>376</v>
      </c>
    </row>
    <row r="379" spans="1:21">
      <c r="A379" s="23">
        <v>1671</v>
      </c>
      <c r="B379" s="23">
        <v>377</v>
      </c>
      <c r="C379" s="23" t="s">
        <v>1900</v>
      </c>
      <c r="D379" s="23" t="s">
        <v>1901</v>
      </c>
      <c r="E379" s="53" t="str">
        <f>IF($H379="","",(VLOOKUP($H379,所属・種目コード!$A$3:$B$67,2)))</f>
        <v>一関工高専</v>
      </c>
      <c r="F379" s="23">
        <v>1</v>
      </c>
      <c r="H379" s="23">
        <v>1056</v>
      </c>
      <c r="I379" s="23">
        <v>377</v>
      </c>
      <c r="L379" s="49">
        <v>2970</v>
      </c>
      <c r="M379" s="49">
        <v>377</v>
      </c>
      <c r="N379" s="49">
        <v>1105</v>
      </c>
      <c r="O379" s="49" t="s">
        <v>537</v>
      </c>
      <c r="P379" s="49" t="s">
        <v>4328</v>
      </c>
      <c r="Q379" s="51" t="str">
        <f>IF($N379="","",(VLOOKUP($N379,所属・種目コード!$A$3:$B$67,2)))</f>
        <v>盛岡商</v>
      </c>
      <c r="R379" s="49">
        <v>2</v>
      </c>
      <c r="S379" s="49"/>
      <c r="T379" s="49"/>
      <c r="U379" s="49">
        <v>377</v>
      </c>
    </row>
    <row r="380" spans="1:21">
      <c r="A380" s="23">
        <v>1686</v>
      </c>
      <c r="B380" s="23">
        <v>378</v>
      </c>
      <c r="C380" s="23" t="s">
        <v>1929</v>
      </c>
      <c r="D380" s="23" t="s">
        <v>1930</v>
      </c>
      <c r="E380" s="53" t="str">
        <f>IF($H380="","",(VLOOKUP($H380,所属・種目コード!$A$3:$B$67,2)))</f>
        <v>一関工高専</v>
      </c>
      <c r="F380" s="23">
        <v>1</v>
      </c>
      <c r="H380" s="23">
        <v>1056</v>
      </c>
      <c r="I380" s="23">
        <v>378</v>
      </c>
      <c r="L380" s="49">
        <v>1983</v>
      </c>
      <c r="M380" s="49">
        <v>378</v>
      </c>
      <c r="N380" s="49">
        <v>1071</v>
      </c>
      <c r="O380" s="49" t="s">
        <v>2479</v>
      </c>
      <c r="P380" s="49" t="s">
        <v>2480</v>
      </c>
      <c r="Q380" s="51" t="str">
        <f>IF($N380="","",(VLOOKUP($N380,所属・種目コード!$A$3:$B$67,2)))</f>
        <v>久慈</v>
      </c>
      <c r="R380" s="49">
        <v>2</v>
      </c>
      <c r="S380" s="49"/>
      <c r="T380" s="49"/>
      <c r="U380" s="49">
        <v>378</v>
      </c>
    </row>
    <row r="381" spans="1:21">
      <c r="A381" s="23">
        <v>1670</v>
      </c>
      <c r="B381" s="23">
        <v>379</v>
      </c>
      <c r="C381" s="23" t="s">
        <v>1898</v>
      </c>
      <c r="D381" s="23" t="s">
        <v>1899</v>
      </c>
      <c r="E381" s="53" t="str">
        <f>IF($H381="","",(VLOOKUP($H381,所属・種目コード!$A$3:$B$67,2)))</f>
        <v>一関工高専</v>
      </c>
      <c r="F381" s="23">
        <v>1</v>
      </c>
      <c r="H381" s="23">
        <v>1056</v>
      </c>
      <c r="I381" s="23">
        <v>379</v>
      </c>
      <c r="L381" s="49">
        <v>1987</v>
      </c>
      <c r="M381" s="49">
        <v>379</v>
      </c>
      <c r="N381" s="49">
        <v>1071</v>
      </c>
      <c r="O381" s="49" t="s">
        <v>2487</v>
      </c>
      <c r="P381" s="49" t="s">
        <v>2488</v>
      </c>
      <c r="Q381" s="51" t="str">
        <f>IF($N381="","",(VLOOKUP($N381,所属・種目コード!$A$3:$B$67,2)))</f>
        <v>久慈</v>
      </c>
      <c r="R381" s="49">
        <v>2</v>
      </c>
      <c r="S381" s="49"/>
      <c r="T381" s="49"/>
      <c r="U381" s="49">
        <v>379</v>
      </c>
    </row>
    <row r="382" spans="1:21">
      <c r="A382" s="23">
        <v>1673</v>
      </c>
      <c r="B382" s="23">
        <v>380</v>
      </c>
      <c r="C382" s="23" t="s">
        <v>1904</v>
      </c>
      <c r="D382" s="23" t="s">
        <v>1905</v>
      </c>
      <c r="E382" s="53" t="str">
        <f>IF($H382="","",(VLOOKUP($H382,所属・種目コード!$A$3:$B$67,2)))</f>
        <v>一関工高専</v>
      </c>
      <c r="F382" s="23">
        <v>1</v>
      </c>
      <c r="H382" s="23">
        <v>1056</v>
      </c>
      <c r="I382" s="23">
        <v>380</v>
      </c>
      <c r="L382" s="49">
        <v>1988</v>
      </c>
      <c r="M382" s="49">
        <v>380</v>
      </c>
      <c r="N382" s="49">
        <v>1071</v>
      </c>
      <c r="O382" s="49" t="s">
        <v>2489</v>
      </c>
      <c r="P382" s="49" t="s">
        <v>2490</v>
      </c>
      <c r="Q382" s="51" t="str">
        <f>IF($N382="","",(VLOOKUP($N382,所属・種目コード!$A$3:$B$67,2)))</f>
        <v>久慈</v>
      </c>
      <c r="R382" s="49">
        <v>2</v>
      </c>
      <c r="S382" s="49"/>
      <c r="T382" s="49"/>
      <c r="U382" s="49">
        <v>380</v>
      </c>
    </row>
    <row r="383" spans="1:21">
      <c r="A383" s="23">
        <v>1674</v>
      </c>
      <c r="B383" s="23">
        <v>381</v>
      </c>
      <c r="C383" s="23" t="s">
        <v>1906</v>
      </c>
      <c r="D383" s="23" t="s">
        <v>1907</v>
      </c>
      <c r="E383" s="53" t="str">
        <f>IF($H383="","",(VLOOKUP($H383,所属・種目コード!$A$3:$B$67,2)))</f>
        <v>一関工高専</v>
      </c>
      <c r="F383" s="23">
        <v>1</v>
      </c>
      <c r="H383" s="23">
        <v>1056</v>
      </c>
      <c r="I383" s="23">
        <v>381</v>
      </c>
      <c r="L383" s="49">
        <v>2004</v>
      </c>
      <c r="M383" s="49">
        <v>381</v>
      </c>
      <c r="N383" s="49">
        <v>1071</v>
      </c>
      <c r="O383" s="49" t="s">
        <v>2517</v>
      </c>
      <c r="P383" s="49" t="s">
        <v>2518</v>
      </c>
      <c r="Q383" s="51" t="str">
        <f>IF($N383="","",(VLOOKUP($N383,所属・種目コード!$A$3:$B$67,2)))</f>
        <v>久慈</v>
      </c>
      <c r="R383" s="49">
        <v>2</v>
      </c>
      <c r="S383" s="49"/>
      <c r="T383" s="49"/>
      <c r="U383" s="49">
        <v>381</v>
      </c>
    </row>
    <row r="384" spans="1:21">
      <c r="A384" s="23">
        <v>1675</v>
      </c>
      <c r="B384" s="23">
        <v>382</v>
      </c>
      <c r="C384" s="23" t="s">
        <v>1908</v>
      </c>
      <c r="D384" s="23" t="s">
        <v>1909</v>
      </c>
      <c r="E384" s="53" t="str">
        <f>IF($H384="","",(VLOOKUP($H384,所属・種目コード!$A$3:$B$67,2)))</f>
        <v>一関工高専</v>
      </c>
      <c r="F384" s="23">
        <v>1</v>
      </c>
      <c r="H384" s="23">
        <v>1056</v>
      </c>
      <c r="I384" s="23">
        <v>382</v>
      </c>
      <c r="L384" s="49">
        <v>2010</v>
      </c>
      <c r="M384" s="49">
        <v>382</v>
      </c>
      <c r="N384" s="49">
        <v>1071</v>
      </c>
      <c r="O384" s="49" t="s">
        <v>2529</v>
      </c>
      <c r="P384" s="49" t="s">
        <v>2530</v>
      </c>
      <c r="Q384" s="51" t="str">
        <f>IF($N384="","",(VLOOKUP($N384,所属・種目コード!$A$3:$B$67,2)))</f>
        <v>久慈</v>
      </c>
      <c r="R384" s="49">
        <v>2</v>
      </c>
      <c r="S384" s="49"/>
      <c r="T384" s="49"/>
      <c r="U384" s="49">
        <v>382</v>
      </c>
    </row>
    <row r="385" spans="1:21">
      <c r="A385" s="23">
        <v>1677</v>
      </c>
      <c r="B385" s="23">
        <v>383</v>
      </c>
      <c r="C385" s="23" t="s">
        <v>1912</v>
      </c>
      <c r="D385" s="23" t="s">
        <v>1913</v>
      </c>
      <c r="E385" s="53" t="str">
        <f>IF($H385="","",(VLOOKUP($H385,所属・種目コード!$A$3:$B$67,2)))</f>
        <v>一関工高専</v>
      </c>
      <c r="F385" s="23">
        <v>1</v>
      </c>
      <c r="H385" s="23">
        <v>1056</v>
      </c>
      <c r="I385" s="23">
        <v>383</v>
      </c>
      <c r="L385" s="49">
        <v>1977</v>
      </c>
      <c r="M385" s="49">
        <v>383</v>
      </c>
      <c r="N385" s="49">
        <v>1071</v>
      </c>
      <c r="O385" s="49" t="s">
        <v>2469</v>
      </c>
      <c r="P385" s="49" t="s">
        <v>2470</v>
      </c>
      <c r="Q385" s="51" t="str">
        <f>IF($N385="","",(VLOOKUP($N385,所属・種目コード!$A$3:$B$67,2)))</f>
        <v>久慈</v>
      </c>
      <c r="R385" s="49">
        <v>2</v>
      </c>
      <c r="S385" s="49"/>
      <c r="T385" s="49"/>
      <c r="U385" s="49">
        <v>383</v>
      </c>
    </row>
    <row r="386" spans="1:21">
      <c r="A386" s="23">
        <v>1681</v>
      </c>
      <c r="B386" s="23">
        <v>384</v>
      </c>
      <c r="C386" s="23" t="s">
        <v>1920</v>
      </c>
      <c r="D386" s="23" t="s">
        <v>1921</v>
      </c>
      <c r="E386" s="53" t="str">
        <f>IF($H386="","",(VLOOKUP($H386,所属・種目コード!$A$3:$B$67,2)))</f>
        <v>一関工高専</v>
      </c>
      <c r="F386" s="23">
        <v>1</v>
      </c>
      <c r="H386" s="23">
        <v>1056</v>
      </c>
      <c r="I386" s="23">
        <v>384</v>
      </c>
      <c r="L386" s="49">
        <v>1982</v>
      </c>
      <c r="M386" s="49">
        <v>384</v>
      </c>
      <c r="N386" s="49">
        <v>1071</v>
      </c>
      <c r="O386" s="49" t="s">
        <v>482</v>
      </c>
      <c r="P386" s="49" t="s">
        <v>2478</v>
      </c>
      <c r="Q386" s="51" t="str">
        <f>IF($N386="","",(VLOOKUP($N386,所属・種目コード!$A$3:$B$67,2)))</f>
        <v>久慈</v>
      </c>
      <c r="R386" s="49">
        <v>2</v>
      </c>
      <c r="S386" s="49"/>
      <c r="T386" s="49"/>
      <c r="U386" s="49">
        <v>384</v>
      </c>
    </row>
    <row r="387" spans="1:21">
      <c r="A387" s="23">
        <v>1684</v>
      </c>
      <c r="B387" s="23">
        <v>385</v>
      </c>
      <c r="C387" s="23" t="s">
        <v>1926</v>
      </c>
      <c r="D387" s="23" t="s">
        <v>1927</v>
      </c>
      <c r="E387" s="53" t="str">
        <f>IF($H387="","",(VLOOKUP($H387,所属・種目コード!$A$3:$B$67,2)))</f>
        <v>一関工高専</v>
      </c>
      <c r="F387" s="23">
        <v>1</v>
      </c>
      <c r="H387" s="23">
        <v>1056</v>
      </c>
      <c r="I387" s="23">
        <v>385</v>
      </c>
      <c r="L387" s="49">
        <v>1990</v>
      </c>
      <c r="M387" s="49">
        <v>385</v>
      </c>
      <c r="N387" s="49">
        <v>1071</v>
      </c>
      <c r="O387" s="49" t="s">
        <v>483</v>
      </c>
      <c r="P387" s="49" t="s">
        <v>2493</v>
      </c>
      <c r="Q387" s="51" t="str">
        <f>IF($N387="","",(VLOOKUP($N387,所属・種目コード!$A$3:$B$67,2)))</f>
        <v>久慈</v>
      </c>
      <c r="R387" s="49">
        <v>2</v>
      </c>
      <c r="S387" s="49"/>
      <c r="T387" s="49"/>
      <c r="U387" s="49">
        <v>385</v>
      </c>
    </row>
    <row r="388" spans="1:21">
      <c r="A388" s="23">
        <v>1685</v>
      </c>
      <c r="B388" s="23">
        <v>386</v>
      </c>
      <c r="C388" s="23" t="s">
        <v>1928</v>
      </c>
      <c r="D388" s="23" t="s">
        <v>1474</v>
      </c>
      <c r="E388" s="53" t="str">
        <f>IF($H388="","",(VLOOKUP($H388,所属・種目コード!$A$3:$B$67,2)))</f>
        <v>一関工高専</v>
      </c>
      <c r="F388" s="23">
        <v>1</v>
      </c>
      <c r="H388" s="23">
        <v>1056</v>
      </c>
      <c r="I388" s="23">
        <v>386</v>
      </c>
      <c r="L388" s="49">
        <v>1993</v>
      </c>
      <c r="M388" s="49">
        <v>386</v>
      </c>
      <c r="N388" s="49">
        <v>1071</v>
      </c>
      <c r="O388" s="49" t="s">
        <v>484</v>
      </c>
      <c r="P388" s="49" t="s">
        <v>2498</v>
      </c>
      <c r="Q388" s="51" t="str">
        <f>IF($N388="","",(VLOOKUP($N388,所属・種目コード!$A$3:$B$67,2)))</f>
        <v>久慈</v>
      </c>
      <c r="R388" s="49">
        <v>2</v>
      </c>
      <c r="S388" s="49"/>
      <c r="T388" s="49"/>
      <c r="U388" s="49">
        <v>386</v>
      </c>
    </row>
    <row r="389" spans="1:21">
      <c r="A389" s="23">
        <v>2361</v>
      </c>
      <c r="B389" s="23">
        <v>387</v>
      </c>
      <c r="C389" s="23" t="s">
        <v>3183</v>
      </c>
      <c r="D389" s="23" t="s">
        <v>3184</v>
      </c>
      <c r="E389" s="53" t="str">
        <f>IF($H389="","",(VLOOKUP($H389,所属・種目コード!$A$3:$B$67,2)))</f>
        <v>遠野</v>
      </c>
      <c r="F389" s="23">
        <v>1</v>
      </c>
      <c r="H389" s="23">
        <v>1086</v>
      </c>
      <c r="I389" s="23">
        <v>387</v>
      </c>
      <c r="L389" s="49">
        <v>1996</v>
      </c>
      <c r="M389" s="49">
        <v>387</v>
      </c>
      <c r="N389" s="49">
        <v>1071</v>
      </c>
      <c r="O389" s="49" t="s">
        <v>485</v>
      </c>
      <c r="P389" s="49" t="s">
        <v>2503</v>
      </c>
      <c r="Q389" s="51" t="str">
        <f>IF($N389="","",(VLOOKUP($N389,所属・種目コード!$A$3:$B$67,2)))</f>
        <v>久慈</v>
      </c>
      <c r="R389" s="49">
        <v>2</v>
      </c>
      <c r="S389" s="49"/>
      <c r="T389" s="49"/>
      <c r="U389" s="49">
        <v>387</v>
      </c>
    </row>
    <row r="390" spans="1:21">
      <c r="A390" s="23">
        <v>2369</v>
      </c>
      <c r="B390" s="23">
        <v>388</v>
      </c>
      <c r="C390" s="23" t="s">
        <v>3199</v>
      </c>
      <c r="D390" s="23" t="s">
        <v>3200</v>
      </c>
      <c r="E390" s="53" t="str">
        <f>IF($H390="","",(VLOOKUP($H390,所属・種目コード!$A$3:$B$67,2)))</f>
        <v>遠野</v>
      </c>
      <c r="F390" s="23">
        <v>1</v>
      </c>
      <c r="H390" s="23">
        <v>1086</v>
      </c>
      <c r="I390" s="23">
        <v>388</v>
      </c>
      <c r="L390" s="49">
        <v>1998</v>
      </c>
      <c r="M390" s="49">
        <v>388</v>
      </c>
      <c r="N390" s="49">
        <v>1071</v>
      </c>
      <c r="O390" s="49" t="s">
        <v>486</v>
      </c>
      <c r="P390" s="49" t="s">
        <v>2506</v>
      </c>
      <c r="Q390" s="51" t="str">
        <f>IF($N390="","",(VLOOKUP($N390,所属・種目コード!$A$3:$B$67,2)))</f>
        <v>久慈</v>
      </c>
      <c r="R390" s="49">
        <v>2</v>
      </c>
      <c r="S390" s="49"/>
      <c r="T390" s="49"/>
      <c r="U390" s="49">
        <v>388</v>
      </c>
    </row>
    <row r="391" spans="1:21">
      <c r="A391" s="23">
        <v>2372</v>
      </c>
      <c r="B391" s="23">
        <v>389</v>
      </c>
      <c r="C391" s="23" t="s">
        <v>3205</v>
      </c>
      <c r="D391" s="23" t="s">
        <v>3206</v>
      </c>
      <c r="E391" s="53" t="str">
        <f>IF($H391="","",(VLOOKUP($H391,所属・種目コード!$A$3:$B$67,2)))</f>
        <v>遠野</v>
      </c>
      <c r="F391" s="23">
        <v>1</v>
      </c>
      <c r="H391" s="23">
        <v>1086</v>
      </c>
      <c r="I391" s="23">
        <v>389</v>
      </c>
      <c r="L391" s="49">
        <v>2005</v>
      </c>
      <c r="M391" s="49">
        <v>389</v>
      </c>
      <c r="N391" s="49">
        <v>1071</v>
      </c>
      <c r="O391" s="49" t="s">
        <v>2519</v>
      </c>
      <c r="P391" s="49" t="s">
        <v>2520</v>
      </c>
      <c r="Q391" s="51" t="str">
        <f>IF($N391="","",(VLOOKUP($N391,所属・種目コード!$A$3:$B$67,2)))</f>
        <v>久慈</v>
      </c>
      <c r="R391" s="49">
        <v>2</v>
      </c>
      <c r="S391" s="49"/>
      <c r="T391" s="49"/>
      <c r="U391" s="49">
        <v>389</v>
      </c>
    </row>
    <row r="392" spans="1:21">
      <c r="A392" s="23">
        <v>2364</v>
      </c>
      <c r="B392" s="23">
        <v>390</v>
      </c>
      <c r="C392" s="23" t="s">
        <v>3189</v>
      </c>
      <c r="D392" s="23" t="s">
        <v>3190</v>
      </c>
      <c r="E392" s="53" t="str">
        <f>IF($H392="","",(VLOOKUP($H392,所属・種目コード!$A$3:$B$67,2)))</f>
        <v>遠野</v>
      </c>
      <c r="F392" s="23">
        <v>1</v>
      </c>
      <c r="H392" s="23">
        <v>1086</v>
      </c>
      <c r="I392" s="23">
        <v>390</v>
      </c>
      <c r="L392" s="49">
        <v>2246</v>
      </c>
      <c r="M392" s="49">
        <v>390</v>
      </c>
      <c r="N392" s="49">
        <v>1081</v>
      </c>
      <c r="O392" s="49" t="s">
        <v>2972</v>
      </c>
      <c r="P392" s="49" t="s">
        <v>2973</v>
      </c>
      <c r="Q392" s="51" t="str">
        <f>IF($N392="","",(VLOOKUP($N392,所属・種目コード!$A$3:$B$67,2)))</f>
        <v>千厩</v>
      </c>
      <c r="R392" s="49">
        <v>2</v>
      </c>
      <c r="S392" s="49"/>
      <c r="T392" s="49"/>
      <c r="U392" s="49">
        <v>390</v>
      </c>
    </row>
    <row r="393" spans="1:21">
      <c r="A393" s="23">
        <v>2367</v>
      </c>
      <c r="B393" s="23">
        <v>391</v>
      </c>
      <c r="C393" s="23" t="s">
        <v>3195</v>
      </c>
      <c r="D393" s="23" t="s">
        <v>3196</v>
      </c>
      <c r="E393" s="53" t="str">
        <f>IF($H393="","",(VLOOKUP($H393,所属・種目コード!$A$3:$B$67,2)))</f>
        <v>遠野</v>
      </c>
      <c r="F393" s="23">
        <v>1</v>
      </c>
      <c r="H393" s="23">
        <v>1086</v>
      </c>
      <c r="I393" s="23">
        <v>391</v>
      </c>
      <c r="L393" s="49">
        <v>2569</v>
      </c>
      <c r="M393" s="49">
        <v>391</v>
      </c>
      <c r="N393" s="49">
        <v>1094</v>
      </c>
      <c r="O393" s="49" t="s">
        <v>3573</v>
      </c>
      <c r="P393" s="49" t="s">
        <v>3574</v>
      </c>
      <c r="Q393" s="51" t="str">
        <f>IF($N393="","",(VLOOKUP($N393,所属・種目コード!$A$3:$B$67,2)))</f>
        <v>福岡</v>
      </c>
      <c r="R393" s="49">
        <v>2</v>
      </c>
      <c r="S393" s="49"/>
      <c r="T393" s="49"/>
      <c r="U393" s="49">
        <v>391</v>
      </c>
    </row>
    <row r="394" spans="1:21">
      <c r="A394" s="23">
        <v>2370</v>
      </c>
      <c r="B394" s="23">
        <v>392</v>
      </c>
      <c r="C394" s="23" t="s">
        <v>3201</v>
      </c>
      <c r="D394" s="23" t="s">
        <v>3202</v>
      </c>
      <c r="E394" s="53" t="str">
        <f>IF($H394="","",(VLOOKUP($H394,所属・種目コード!$A$3:$B$67,2)))</f>
        <v>遠野</v>
      </c>
      <c r="F394" s="23">
        <v>1</v>
      </c>
      <c r="H394" s="23">
        <v>1086</v>
      </c>
      <c r="I394" s="23">
        <v>392</v>
      </c>
      <c r="L394" s="49">
        <v>2577</v>
      </c>
      <c r="M394" s="49">
        <v>392</v>
      </c>
      <c r="N394" s="49">
        <v>1094</v>
      </c>
      <c r="O394" s="49" t="s">
        <v>3587</v>
      </c>
      <c r="P394" s="49" t="s">
        <v>3588</v>
      </c>
      <c r="Q394" s="51" t="str">
        <f>IF($N394="","",(VLOOKUP($N394,所属・種目コード!$A$3:$B$67,2)))</f>
        <v>福岡</v>
      </c>
      <c r="R394" s="49">
        <v>2</v>
      </c>
      <c r="S394" s="49"/>
      <c r="T394" s="49"/>
      <c r="U394" s="49">
        <v>392</v>
      </c>
    </row>
    <row r="395" spans="1:21">
      <c r="A395" s="23">
        <v>2378</v>
      </c>
      <c r="B395" s="23">
        <v>393</v>
      </c>
      <c r="C395" s="23" t="s">
        <v>3217</v>
      </c>
      <c r="D395" s="23" t="s">
        <v>3218</v>
      </c>
      <c r="E395" s="53" t="str">
        <f>IF($H395="","",(VLOOKUP($H395,所属・種目コード!$A$3:$B$67,2)))</f>
        <v>遠野</v>
      </c>
      <c r="F395" s="23">
        <v>1</v>
      </c>
      <c r="H395" s="23">
        <v>1086</v>
      </c>
      <c r="I395" s="23">
        <v>393</v>
      </c>
      <c r="L395" s="49">
        <v>2585</v>
      </c>
      <c r="M395" s="49">
        <v>393</v>
      </c>
      <c r="N395" s="49">
        <v>1094</v>
      </c>
      <c r="O395" s="49" t="s">
        <v>3601</v>
      </c>
      <c r="P395" s="49" t="s">
        <v>3602</v>
      </c>
      <c r="Q395" s="51" t="str">
        <f>IF($N395="","",(VLOOKUP($N395,所属・種目コード!$A$3:$B$67,2)))</f>
        <v>福岡</v>
      </c>
      <c r="R395" s="49">
        <v>2</v>
      </c>
      <c r="S395" s="49"/>
      <c r="T395" s="49"/>
      <c r="U395" s="49">
        <v>393</v>
      </c>
    </row>
    <row r="396" spans="1:21">
      <c r="A396" s="23">
        <v>3181</v>
      </c>
      <c r="B396" s="23">
        <v>394</v>
      </c>
      <c r="C396" s="23" t="s">
        <v>4720</v>
      </c>
      <c r="D396" s="23" t="s">
        <v>4721</v>
      </c>
      <c r="E396" s="53" t="str">
        <f>IF($H396="","",(VLOOKUP($H396,所属・種目コード!$A$3:$B$67,2)))</f>
        <v>盛岡第四</v>
      </c>
      <c r="F396" s="23">
        <v>1</v>
      </c>
      <c r="H396" s="23">
        <v>1113</v>
      </c>
      <c r="I396" s="23">
        <v>394</v>
      </c>
      <c r="L396" s="49">
        <v>2572</v>
      </c>
      <c r="M396" s="49">
        <v>394</v>
      </c>
      <c r="N396" s="49">
        <v>1094</v>
      </c>
      <c r="O396" s="49" t="s">
        <v>411</v>
      </c>
      <c r="P396" s="49" t="s">
        <v>3579</v>
      </c>
      <c r="Q396" s="51" t="str">
        <f>IF($N396="","",(VLOOKUP($N396,所属・種目コード!$A$3:$B$67,2)))</f>
        <v>福岡</v>
      </c>
      <c r="R396" s="49">
        <v>2</v>
      </c>
      <c r="S396" s="49"/>
      <c r="T396" s="49"/>
      <c r="U396" s="49">
        <v>394</v>
      </c>
    </row>
    <row r="397" spans="1:21">
      <c r="A397" s="23">
        <v>3186</v>
      </c>
      <c r="B397" s="23">
        <v>395</v>
      </c>
      <c r="C397" s="23" t="s">
        <v>4730</v>
      </c>
      <c r="D397" s="23" t="s">
        <v>4731</v>
      </c>
      <c r="E397" s="53" t="str">
        <f>IF($H397="","",(VLOOKUP($H397,所属・種目コード!$A$3:$B$67,2)))</f>
        <v>盛岡第四</v>
      </c>
      <c r="F397" s="23">
        <v>1</v>
      </c>
      <c r="H397" s="23">
        <v>1113</v>
      </c>
      <c r="I397" s="23">
        <v>395</v>
      </c>
      <c r="L397" s="49">
        <v>2573</v>
      </c>
      <c r="M397" s="49">
        <v>395</v>
      </c>
      <c r="N397" s="49">
        <v>1094</v>
      </c>
      <c r="O397" s="49" t="s">
        <v>3580</v>
      </c>
      <c r="P397" s="49" t="s">
        <v>3581</v>
      </c>
      <c r="Q397" s="51" t="str">
        <f>IF($N397="","",(VLOOKUP($N397,所属・種目コード!$A$3:$B$67,2)))</f>
        <v>福岡</v>
      </c>
      <c r="R397" s="49">
        <v>2</v>
      </c>
      <c r="S397" s="49"/>
      <c r="T397" s="49"/>
      <c r="U397" s="49">
        <v>395</v>
      </c>
    </row>
    <row r="398" spans="1:21">
      <c r="A398" s="23">
        <v>3189</v>
      </c>
      <c r="B398" s="23">
        <v>396</v>
      </c>
      <c r="C398" s="23" t="s">
        <v>4736</v>
      </c>
      <c r="D398" s="23" t="s">
        <v>4737</v>
      </c>
      <c r="E398" s="53" t="str">
        <f>IF($H398="","",(VLOOKUP($H398,所属・種目コード!$A$3:$B$67,2)))</f>
        <v>盛岡第四</v>
      </c>
      <c r="F398" s="23">
        <v>1</v>
      </c>
      <c r="H398" s="23">
        <v>1113</v>
      </c>
      <c r="I398" s="23">
        <v>396</v>
      </c>
      <c r="L398" s="49">
        <v>2574</v>
      </c>
      <c r="M398" s="49">
        <v>396</v>
      </c>
      <c r="N398" s="49">
        <v>1094</v>
      </c>
      <c r="O398" s="49" t="s">
        <v>412</v>
      </c>
      <c r="P398" s="49" t="s">
        <v>3582</v>
      </c>
      <c r="Q398" s="51" t="str">
        <f>IF($N398="","",(VLOOKUP($N398,所属・種目コード!$A$3:$B$67,2)))</f>
        <v>福岡</v>
      </c>
      <c r="R398" s="49">
        <v>2</v>
      </c>
      <c r="S398" s="49"/>
      <c r="T398" s="49"/>
      <c r="U398" s="49">
        <v>396</v>
      </c>
    </row>
    <row r="399" spans="1:21">
      <c r="A399" s="23">
        <v>3191</v>
      </c>
      <c r="B399" s="23">
        <v>397</v>
      </c>
      <c r="C399" s="23" t="s">
        <v>4739</v>
      </c>
      <c r="D399" s="23" t="s">
        <v>4740</v>
      </c>
      <c r="E399" s="53" t="str">
        <f>IF($H399="","",(VLOOKUP($H399,所属・種目コード!$A$3:$B$67,2)))</f>
        <v>盛岡第四</v>
      </c>
      <c r="F399" s="23">
        <v>1</v>
      </c>
      <c r="H399" s="23">
        <v>1113</v>
      </c>
      <c r="I399" s="23">
        <v>397</v>
      </c>
      <c r="L399" s="49">
        <v>2578</v>
      </c>
      <c r="M399" s="49">
        <v>397</v>
      </c>
      <c r="N399" s="49">
        <v>1094</v>
      </c>
      <c r="O399" s="49" t="s">
        <v>413</v>
      </c>
      <c r="P399" s="49" t="s">
        <v>3589</v>
      </c>
      <c r="Q399" s="51" t="str">
        <f>IF($N399="","",(VLOOKUP($N399,所属・種目コード!$A$3:$B$67,2)))</f>
        <v>福岡</v>
      </c>
      <c r="R399" s="49">
        <v>2</v>
      </c>
      <c r="S399" s="49"/>
      <c r="T399" s="49"/>
      <c r="U399" s="49">
        <v>397</v>
      </c>
    </row>
    <row r="400" spans="1:21">
      <c r="A400" s="23">
        <v>3192</v>
      </c>
      <c r="B400" s="23">
        <v>398</v>
      </c>
      <c r="C400" s="23" t="s">
        <v>4741</v>
      </c>
      <c r="D400" s="23" t="s">
        <v>3536</v>
      </c>
      <c r="E400" s="53" t="str">
        <f>IF($H400="","",(VLOOKUP($H400,所属・種目コード!$A$3:$B$67,2)))</f>
        <v>盛岡第四</v>
      </c>
      <c r="F400" s="23">
        <v>1</v>
      </c>
      <c r="H400" s="23">
        <v>1113</v>
      </c>
      <c r="I400" s="23">
        <v>398</v>
      </c>
      <c r="L400" s="49">
        <v>2580</v>
      </c>
      <c r="M400" s="49">
        <v>398</v>
      </c>
      <c r="N400" s="49">
        <v>1094</v>
      </c>
      <c r="O400" s="49" t="s">
        <v>3592</v>
      </c>
      <c r="P400" s="49" t="s">
        <v>3593</v>
      </c>
      <c r="Q400" s="51" t="str">
        <f>IF($N400="","",(VLOOKUP($N400,所属・種目コード!$A$3:$B$67,2)))</f>
        <v>福岡</v>
      </c>
      <c r="R400" s="49">
        <v>2</v>
      </c>
      <c r="S400" s="49"/>
      <c r="T400" s="49"/>
      <c r="U400" s="49">
        <v>398</v>
      </c>
    </row>
    <row r="401" spans="1:21">
      <c r="A401" s="23">
        <v>3193</v>
      </c>
      <c r="B401" s="23">
        <v>399</v>
      </c>
      <c r="C401" s="23" t="s">
        <v>4742</v>
      </c>
      <c r="D401" s="23" t="s">
        <v>4047</v>
      </c>
      <c r="E401" s="53" t="str">
        <f>IF($H401="","",(VLOOKUP($H401,所属・種目コード!$A$3:$B$67,2)))</f>
        <v>盛岡第四</v>
      </c>
      <c r="F401" s="23">
        <v>1</v>
      </c>
      <c r="H401" s="23">
        <v>1113</v>
      </c>
      <c r="I401" s="23">
        <v>399</v>
      </c>
      <c r="L401" s="49">
        <v>2581</v>
      </c>
      <c r="M401" s="49">
        <v>399</v>
      </c>
      <c r="N401" s="49">
        <v>1094</v>
      </c>
      <c r="O401" s="49" t="s">
        <v>3594</v>
      </c>
      <c r="P401" s="49" t="s">
        <v>3595</v>
      </c>
      <c r="Q401" s="51" t="str">
        <f>IF($N401="","",(VLOOKUP($N401,所属・種目コード!$A$3:$B$67,2)))</f>
        <v>福岡</v>
      </c>
      <c r="R401" s="49">
        <v>2</v>
      </c>
      <c r="S401" s="49"/>
      <c r="T401" s="49"/>
      <c r="U401" s="49">
        <v>399</v>
      </c>
    </row>
    <row r="402" spans="1:21">
      <c r="A402" s="23">
        <v>3207</v>
      </c>
      <c r="B402" s="23">
        <v>400</v>
      </c>
      <c r="C402" s="23" t="s">
        <v>4764</v>
      </c>
      <c r="D402" s="23" t="s">
        <v>4765</v>
      </c>
      <c r="E402" s="53" t="str">
        <f>IF($H402="","",(VLOOKUP($H402,所属・種目コード!$A$3:$B$67,2)))</f>
        <v>盛岡第四</v>
      </c>
      <c r="F402" s="23">
        <v>1</v>
      </c>
      <c r="H402" s="23">
        <v>1113</v>
      </c>
      <c r="I402" s="23">
        <v>400</v>
      </c>
      <c r="L402" s="49">
        <v>2587</v>
      </c>
      <c r="M402" s="49">
        <v>400</v>
      </c>
      <c r="N402" s="49">
        <v>1094</v>
      </c>
      <c r="O402" s="49" t="s">
        <v>414</v>
      </c>
      <c r="P402" s="49" t="s">
        <v>3605</v>
      </c>
      <c r="Q402" s="51" t="str">
        <f>IF($N402="","",(VLOOKUP($N402,所属・種目コード!$A$3:$B$67,2)))</f>
        <v>福岡</v>
      </c>
      <c r="R402" s="49">
        <v>2</v>
      </c>
      <c r="S402" s="49"/>
      <c r="T402" s="49"/>
      <c r="U402" s="49">
        <v>400</v>
      </c>
    </row>
    <row r="403" spans="1:21">
      <c r="A403" s="23">
        <v>3216</v>
      </c>
      <c r="B403" s="23">
        <v>401</v>
      </c>
      <c r="C403" s="23" t="s">
        <v>4778</v>
      </c>
      <c r="D403" s="23" t="s">
        <v>4779</v>
      </c>
      <c r="E403" s="53" t="str">
        <f>IF($H403="","",(VLOOKUP($H403,所属・種目コード!$A$3:$B$67,2)))</f>
        <v>盛岡第四</v>
      </c>
      <c r="F403" s="23">
        <v>1</v>
      </c>
      <c r="H403" s="23">
        <v>1113</v>
      </c>
      <c r="I403" s="23">
        <v>401</v>
      </c>
      <c r="L403" s="49">
        <v>2077</v>
      </c>
      <c r="M403" s="49">
        <v>401</v>
      </c>
      <c r="N403" s="49">
        <v>1074</v>
      </c>
      <c r="O403" s="49" t="s">
        <v>2655</v>
      </c>
      <c r="P403" s="49" t="s">
        <v>2656</v>
      </c>
      <c r="Q403" s="51" t="str">
        <f>IF($N403="","",(VLOOKUP($N403,所属・種目コード!$A$3:$B$67,2)))</f>
        <v>黒沢尻北</v>
      </c>
      <c r="R403" s="49">
        <v>2</v>
      </c>
      <c r="S403" s="49"/>
      <c r="T403" s="49"/>
      <c r="U403" s="49">
        <v>401</v>
      </c>
    </row>
    <row r="404" spans="1:21">
      <c r="A404" s="23">
        <v>3221</v>
      </c>
      <c r="B404" s="23">
        <v>402</v>
      </c>
      <c r="C404" s="23" t="s">
        <v>4787</v>
      </c>
      <c r="D404" s="23" t="s">
        <v>4788</v>
      </c>
      <c r="E404" s="53" t="str">
        <f>IF($H404="","",(VLOOKUP($H404,所属・種目コード!$A$3:$B$67,2)))</f>
        <v>盛岡第四</v>
      </c>
      <c r="F404" s="23">
        <v>1</v>
      </c>
      <c r="H404" s="23">
        <v>1113</v>
      </c>
      <c r="I404" s="23">
        <v>402</v>
      </c>
      <c r="L404" s="49">
        <v>2078</v>
      </c>
      <c r="M404" s="49">
        <v>402</v>
      </c>
      <c r="N404" s="49">
        <v>1074</v>
      </c>
      <c r="O404" s="49" t="s">
        <v>2657</v>
      </c>
      <c r="P404" s="49" t="s">
        <v>2658</v>
      </c>
      <c r="Q404" s="51" t="str">
        <f>IF($N404="","",(VLOOKUP($N404,所属・種目コード!$A$3:$B$67,2)))</f>
        <v>黒沢尻北</v>
      </c>
      <c r="R404" s="49">
        <v>2</v>
      </c>
      <c r="S404" s="49"/>
      <c r="T404" s="49"/>
      <c r="U404" s="49">
        <v>402</v>
      </c>
    </row>
    <row r="405" spans="1:21">
      <c r="A405" s="23">
        <v>3177</v>
      </c>
      <c r="B405" s="23">
        <v>403</v>
      </c>
      <c r="C405" s="23" t="s">
        <v>569</v>
      </c>
      <c r="D405" s="23" t="s">
        <v>4713</v>
      </c>
      <c r="E405" s="53" t="str">
        <f>IF($H405="","",(VLOOKUP($H405,所属・種目コード!$A$3:$B$67,2)))</f>
        <v>盛岡第四</v>
      </c>
      <c r="F405" s="23">
        <v>1</v>
      </c>
      <c r="H405" s="23">
        <v>1113</v>
      </c>
      <c r="I405" s="23">
        <v>403</v>
      </c>
      <c r="L405" s="49">
        <v>2085</v>
      </c>
      <c r="M405" s="49">
        <v>403</v>
      </c>
      <c r="N405" s="49">
        <v>1074</v>
      </c>
      <c r="O405" s="49" t="s">
        <v>2669</v>
      </c>
      <c r="P405" s="49" t="s">
        <v>2670</v>
      </c>
      <c r="Q405" s="51" t="str">
        <f>IF($N405="","",(VLOOKUP($N405,所属・種目コード!$A$3:$B$67,2)))</f>
        <v>黒沢尻北</v>
      </c>
      <c r="R405" s="49">
        <v>2</v>
      </c>
      <c r="S405" s="49"/>
      <c r="T405" s="49"/>
      <c r="U405" s="49">
        <v>403</v>
      </c>
    </row>
    <row r="406" spans="1:21">
      <c r="A406" s="23">
        <v>3194</v>
      </c>
      <c r="B406" s="23">
        <v>404</v>
      </c>
      <c r="C406" s="23" t="s">
        <v>573</v>
      </c>
      <c r="D406" s="23" t="s">
        <v>4743</v>
      </c>
      <c r="E406" s="53" t="str">
        <f>IF($H406="","",(VLOOKUP($H406,所属・種目コード!$A$3:$B$67,2)))</f>
        <v>盛岡第四</v>
      </c>
      <c r="F406" s="23">
        <v>1</v>
      </c>
      <c r="H406" s="23">
        <v>1113</v>
      </c>
      <c r="I406" s="23">
        <v>404</v>
      </c>
      <c r="L406" s="49">
        <v>2087</v>
      </c>
      <c r="M406" s="49">
        <v>404</v>
      </c>
      <c r="N406" s="49">
        <v>1074</v>
      </c>
      <c r="O406" s="49" t="s">
        <v>2673</v>
      </c>
      <c r="P406" s="49" t="s">
        <v>2674</v>
      </c>
      <c r="Q406" s="51" t="str">
        <f>IF($N406="","",(VLOOKUP($N406,所属・種目コード!$A$3:$B$67,2)))</f>
        <v>黒沢尻北</v>
      </c>
      <c r="R406" s="49">
        <v>2</v>
      </c>
      <c r="S406" s="49"/>
      <c r="T406" s="49"/>
      <c r="U406" s="49">
        <v>404</v>
      </c>
    </row>
    <row r="407" spans="1:21">
      <c r="A407" s="23">
        <v>3198</v>
      </c>
      <c r="B407" s="23">
        <v>405</v>
      </c>
      <c r="C407" s="23" t="s">
        <v>571</v>
      </c>
      <c r="D407" s="23" t="s">
        <v>4750</v>
      </c>
      <c r="E407" s="53" t="str">
        <f>IF($H407="","",(VLOOKUP($H407,所属・種目コード!$A$3:$B$67,2)))</f>
        <v>盛岡第四</v>
      </c>
      <c r="F407" s="23">
        <v>1</v>
      </c>
      <c r="H407" s="23">
        <v>1113</v>
      </c>
      <c r="I407" s="23">
        <v>405</v>
      </c>
      <c r="L407" s="49">
        <v>2089</v>
      </c>
      <c r="M407" s="49">
        <v>405</v>
      </c>
      <c r="N407" s="49">
        <v>1074</v>
      </c>
      <c r="O407" s="49" t="s">
        <v>2677</v>
      </c>
      <c r="P407" s="49" t="s">
        <v>2678</v>
      </c>
      <c r="Q407" s="51" t="str">
        <f>IF($N407="","",(VLOOKUP($N407,所属・種目コード!$A$3:$B$67,2)))</f>
        <v>黒沢尻北</v>
      </c>
      <c r="R407" s="49">
        <v>2</v>
      </c>
      <c r="S407" s="49"/>
      <c r="T407" s="49"/>
      <c r="U407" s="49">
        <v>405</v>
      </c>
    </row>
    <row r="408" spans="1:21">
      <c r="A408" s="23">
        <v>3205</v>
      </c>
      <c r="B408" s="23">
        <v>406</v>
      </c>
      <c r="C408" s="23" t="s">
        <v>4760</v>
      </c>
      <c r="D408" s="23" t="s">
        <v>4761</v>
      </c>
      <c r="E408" s="53" t="str">
        <f>IF($H408="","",(VLOOKUP($H408,所属・種目コード!$A$3:$B$67,2)))</f>
        <v>盛岡第四</v>
      </c>
      <c r="F408" s="23">
        <v>1</v>
      </c>
      <c r="H408" s="23">
        <v>1113</v>
      </c>
      <c r="I408" s="23">
        <v>406</v>
      </c>
      <c r="L408" s="49">
        <v>2098</v>
      </c>
      <c r="M408" s="49">
        <v>406</v>
      </c>
      <c r="N408" s="49">
        <v>1074</v>
      </c>
      <c r="O408" s="49" t="s">
        <v>2694</v>
      </c>
      <c r="P408" s="49" t="s">
        <v>2695</v>
      </c>
      <c r="Q408" s="51" t="str">
        <f>IF($N408="","",(VLOOKUP($N408,所属・種目コード!$A$3:$B$67,2)))</f>
        <v>黒沢尻北</v>
      </c>
      <c r="R408" s="49">
        <v>2</v>
      </c>
      <c r="S408" s="49"/>
      <c r="T408" s="49"/>
      <c r="U408" s="49">
        <v>406</v>
      </c>
    </row>
    <row r="409" spans="1:21">
      <c r="A409" s="23">
        <v>3206</v>
      </c>
      <c r="B409" s="23">
        <v>407</v>
      </c>
      <c r="C409" s="23" t="s">
        <v>4762</v>
      </c>
      <c r="D409" s="23" t="s">
        <v>4763</v>
      </c>
      <c r="E409" s="53" t="str">
        <f>IF($H409="","",(VLOOKUP($H409,所属・種目コード!$A$3:$B$67,2)))</f>
        <v>盛岡第四</v>
      </c>
      <c r="F409" s="23">
        <v>1</v>
      </c>
      <c r="H409" s="23">
        <v>1113</v>
      </c>
      <c r="I409" s="23">
        <v>407</v>
      </c>
      <c r="L409" s="49">
        <v>2104</v>
      </c>
      <c r="M409" s="49">
        <v>407</v>
      </c>
      <c r="N409" s="49">
        <v>1074</v>
      </c>
      <c r="O409" s="49" t="s">
        <v>2705</v>
      </c>
      <c r="P409" s="49" t="s">
        <v>2706</v>
      </c>
      <c r="Q409" s="51" t="str">
        <f>IF($N409="","",(VLOOKUP($N409,所属・種目コード!$A$3:$B$67,2)))</f>
        <v>黒沢尻北</v>
      </c>
      <c r="R409" s="49">
        <v>2</v>
      </c>
      <c r="S409" s="49"/>
      <c r="T409" s="49"/>
      <c r="U409" s="49">
        <v>407</v>
      </c>
    </row>
    <row r="410" spans="1:21">
      <c r="A410" s="23">
        <v>3210</v>
      </c>
      <c r="B410" s="23">
        <v>408</v>
      </c>
      <c r="C410" s="23" t="s">
        <v>570</v>
      </c>
      <c r="D410" s="23" t="s">
        <v>4769</v>
      </c>
      <c r="E410" s="53" t="str">
        <f>IF($H410="","",(VLOOKUP($H410,所属・種目コード!$A$3:$B$67,2)))</f>
        <v>盛岡第四</v>
      </c>
      <c r="F410" s="23">
        <v>1</v>
      </c>
      <c r="H410" s="23">
        <v>1113</v>
      </c>
      <c r="I410" s="23">
        <v>408</v>
      </c>
      <c r="L410" s="49">
        <v>2067</v>
      </c>
      <c r="M410" s="49">
        <v>408</v>
      </c>
      <c r="N410" s="49">
        <v>1074</v>
      </c>
      <c r="O410" s="49" t="s">
        <v>458</v>
      </c>
      <c r="P410" s="49" t="s">
        <v>2637</v>
      </c>
      <c r="Q410" s="51" t="str">
        <f>IF($N410="","",(VLOOKUP($N410,所属・種目コード!$A$3:$B$67,2)))</f>
        <v>黒沢尻北</v>
      </c>
      <c r="R410" s="49">
        <v>2</v>
      </c>
      <c r="S410" s="49"/>
      <c r="T410" s="49"/>
      <c r="U410" s="49">
        <v>408</v>
      </c>
    </row>
    <row r="411" spans="1:21">
      <c r="A411" s="23">
        <v>3211</v>
      </c>
      <c r="B411" s="23">
        <v>409</v>
      </c>
      <c r="C411" s="23" t="s">
        <v>4770</v>
      </c>
      <c r="D411" s="23" t="s">
        <v>4771</v>
      </c>
      <c r="E411" s="53" t="str">
        <f>IF($H411="","",(VLOOKUP($H411,所属・種目コード!$A$3:$B$67,2)))</f>
        <v>盛岡第四</v>
      </c>
      <c r="F411" s="23">
        <v>1</v>
      </c>
      <c r="H411" s="23">
        <v>1113</v>
      </c>
      <c r="I411" s="23">
        <v>409</v>
      </c>
      <c r="L411" s="49">
        <v>2069</v>
      </c>
      <c r="M411" s="49">
        <v>409</v>
      </c>
      <c r="N411" s="49">
        <v>1074</v>
      </c>
      <c r="O411" s="49" t="s">
        <v>2640</v>
      </c>
      <c r="P411" s="49" t="s">
        <v>2641</v>
      </c>
      <c r="Q411" s="51" t="str">
        <f>IF($N411="","",(VLOOKUP($N411,所属・種目コード!$A$3:$B$67,2)))</f>
        <v>黒沢尻北</v>
      </c>
      <c r="R411" s="49">
        <v>2</v>
      </c>
      <c r="S411" s="49"/>
      <c r="T411" s="49"/>
      <c r="U411" s="49">
        <v>409</v>
      </c>
    </row>
    <row r="412" spans="1:21">
      <c r="A412" s="23">
        <v>3212</v>
      </c>
      <c r="B412" s="23">
        <v>410</v>
      </c>
      <c r="C412" s="23" t="s">
        <v>572</v>
      </c>
      <c r="D412" s="23" t="s">
        <v>4772</v>
      </c>
      <c r="E412" s="53" t="str">
        <f>IF($H412="","",(VLOOKUP($H412,所属・種目コード!$A$3:$B$67,2)))</f>
        <v>盛岡第四</v>
      </c>
      <c r="F412" s="23">
        <v>1</v>
      </c>
      <c r="H412" s="23">
        <v>1113</v>
      </c>
      <c r="I412" s="23">
        <v>410</v>
      </c>
      <c r="L412" s="49">
        <v>2074</v>
      </c>
      <c r="M412" s="49">
        <v>410</v>
      </c>
      <c r="N412" s="49">
        <v>1074</v>
      </c>
      <c r="O412" s="49" t="s">
        <v>457</v>
      </c>
      <c r="P412" s="49" t="s">
        <v>2650</v>
      </c>
      <c r="Q412" s="51" t="str">
        <f>IF($N412="","",(VLOOKUP($N412,所属・種目コード!$A$3:$B$67,2)))</f>
        <v>黒沢尻北</v>
      </c>
      <c r="R412" s="49">
        <v>2</v>
      </c>
      <c r="S412" s="49"/>
      <c r="T412" s="49"/>
      <c r="U412" s="49">
        <v>410</v>
      </c>
    </row>
    <row r="413" spans="1:21">
      <c r="A413" s="23">
        <v>3179</v>
      </c>
      <c r="B413" s="23">
        <v>411</v>
      </c>
      <c r="C413" s="23" t="s">
        <v>4716</v>
      </c>
      <c r="D413" s="23" t="s">
        <v>4717</v>
      </c>
      <c r="E413" s="53" t="str">
        <f>IF($H413="","",(VLOOKUP($H413,所属・種目コード!$A$3:$B$67,2)))</f>
        <v>盛岡第四</v>
      </c>
      <c r="F413" s="23">
        <v>1</v>
      </c>
      <c r="H413" s="23">
        <v>1113</v>
      </c>
      <c r="I413" s="23">
        <v>411</v>
      </c>
      <c r="L413" s="49">
        <v>2080</v>
      </c>
      <c r="M413" s="49">
        <v>411</v>
      </c>
      <c r="N413" s="49">
        <v>1074</v>
      </c>
      <c r="O413" s="49" t="s">
        <v>455</v>
      </c>
      <c r="P413" s="49" t="s">
        <v>2661</v>
      </c>
      <c r="Q413" s="51" t="str">
        <f>IF($N413="","",(VLOOKUP($N413,所属・種目コード!$A$3:$B$67,2)))</f>
        <v>黒沢尻北</v>
      </c>
      <c r="R413" s="49">
        <v>2</v>
      </c>
      <c r="S413" s="49"/>
      <c r="T413" s="49"/>
      <c r="U413" s="49">
        <v>411</v>
      </c>
    </row>
    <row r="414" spans="1:21">
      <c r="A414" s="24">
        <v>3202</v>
      </c>
      <c r="B414" s="24">
        <v>412</v>
      </c>
      <c r="C414" s="24" t="s">
        <v>574</v>
      </c>
      <c r="D414" s="24" t="s">
        <v>4756</v>
      </c>
      <c r="E414" s="53" t="str">
        <f>IF($H414="","",(VLOOKUP($H414,所属・種目コード!$A$3:$B$67,2)))</f>
        <v>盛岡第四</v>
      </c>
      <c r="F414" s="24">
        <v>1</v>
      </c>
      <c r="G414" s="24"/>
      <c r="H414" s="24">
        <v>1113</v>
      </c>
      <c r="I414" s="23">
        <v>412</v>
      </c>
      <c r="L414" s="49">
        <v>2083</v>
      </c>
      <c r="M414" s="49">
        <v>412</v>
      </c>
      <c r="N414" s="49">
        <v>1074</v>
      </c>
      <c r="O414" s="49" t="s">
        <v>456</v>
      </c>
      <c r="P414" s="49" t="s">
        <v>2666</v>
      </c>
      <c r="Q414" s="51" t="str">
        <f>IF($N414="","",(VLOOKUP($N414,所属・種目コード!$A$3:$B$67,2)))</f>
        <v>黒沢尻北</v>
      </c>
      <c r="R414" s="49">
        <v>2</v>
      </c>
      <c r="S414" s="49"/>
      <c r="T414" s="49"/>
      <c r="U414" s="49">
        <v>412</v>
      </c>
    </row>
    <row r="415" spans="1:21">
      <c r="A415" s="23">
        <v>3217</v>
      </c>
      <c r="B415" s="23">
        <v>413</v>
      </c>
      <c r="C415" s="23" t="s">
        <v>4780</v>
      </c>
      <c r="D415" s="23" t="s">
        <v>4781</v>
      </c>
      <c r="E415" s="53" t="str">
        <f>IF($H415="","",(VLOOKUP($H415,所属・種目コード!$A$3:$B$67,2)))</f>
        <v>盛岡第四</v>
      </c>
      <c r="F415" s="23">
        <v>1</v>
      </c>
      <c r="H415" s="23">
        <v>1113</v>
      </c>
      <c r="I415" s="23">
        <v>413</v>
      </c>
      <c r="L415" s="49">
        <v>2086</v>
      </c>
      <c r="M415" s="49">
        <v>413</v>
      </c>
      <c r="N415" s="49">
        <v>1074</v>
      </c>
      <c r="O415" s="49" t="s">
        <v>2671</v>
      </c>
      <c r="P415" s="49" t="s">
        <v>2672</v>
      </c>
      <c r="Q415" s="51" t="str">
        <f>IF($N415="","",(VLOOKUP($N415,所属・種目コード!$A$3:$B$67,2)))</f>
        <v>黒沢尻北</v>
      </c>
      <c r="R415" s="49">
        <v>2</v>
      </c>
      <c r="S415" s="49"/>
      <c r="T415" s="49"/>
      <c r="U415" s="49">
        <v>413</v>
      </c>
    </row>
    <row r="416" spans="1:21">
      <c r="A416" s="23">
        <v>3142</v>
      </c>
      <c r="B416" s="23">
        <v>414</v>
      </c>
      <c r="C416" s="23" t="s">
        <v>4650</v>
      </c>
      <c r="D416" s="23" t="s">
        <v>4651</v>
      </c>
      <c r="E416" s="53" t="str">
        <f>IF($H416="","",(VLOOKUP($H416,所属・種目コード!$A$3:$B$67,2)))</f>
        <v>盛岡第三</v>
      </c>
      <c r="F416" s="23">
        <v>1</v>
      </c>
      <c r="H416" s="23">
        <v>1112</v>
      </c>
      <c r="I416" s="23">
        <v>414</v>
      </c>
      <c r="L416" s="49">
        <v>2103</v>
      </c>
      <c r="M416" s="49">
        <v>414</v>
      </c>
      <c r="N416" s="49">
        <v>1074</v>
      </c>
      <c r="O416" s="49" t="s">
        <v>460</v>
      </c>
      <c r="P416" s="49" t="s">
        <v>2704</v>
      </c>
      <c r="Q416" s="51" t="str">
        <f>IF($N416="","",(VLOOKUP($N416,所属・種目コード!$A$3:$B$67,2)))</f>
        <v>黒沢尻北</v>
      </c>
      <c r="R416" s="49">
        <v>2</v>
      </c>
      <c r="S416" s="49"/>
      <c r="T416" s="49"/>
      <c r="U416" s="49">
        <v>414</v>
      </c>
    </row>
    <row r="417" spans="1:21">
      <c r="A417" s="23">
        <v>3158</v>
      </c>
      <c r="B417" s="23">
        <v>415</v>
      </c>
      <c r="C417" s="23" t="s">
        <v>4679</v>
      </c>
      <c r="D417" s="23" t="s">
        <v>4680</v>
      </c>
      <c r="E417" s="53" t="str">
        <f>IF($H417="","",(VLOOKUP($H417,所属・種目コード!$A$3:$B$67,2)))</f>
        <v>盛岡第三</v>
      </c>
      <c r="F417" s="23">
        <v>1</v>
      </c>
      <c r="H417" s="23">
        <v>1112</v>
      </c>
      <c r="I417" s="23">
        <v>415</v>
      </c>
      <c r="L417" s="49">
        <v>1840</v>
      </c>
      <c r="M417" s="49">
        <v>415</v>
      </c>
      <c r="N417" s="49">
        <v>1064</v>
      </c>
      <c r="O417" s="49" t="s">
        <v>2219</v>
      </c>
      <c r="P417" s="49" t="s">
        <v>2220</v>
      </c>
      <c r="Q417" s="51" t="str">
        <f>IF($N417="","",(VLOOKUP($N417,所属・種目コード!$A$3:$B$67,2)))</f>
        <v>大船渡</v>
      </c>
      <c r="R417" s="49">
        <v>2</v>
      </c>
      <c r="S417" s="49"/>
      <c r="T417" s="49"/>
      <c r="U417" s="49">
        <v>415</v>
      </c>
    </row>
    <row r="418" spans="1:21">
      <c r="A418" s="23">
        <v>3161</v>
      </c>
      <c r="B418" s="23">
        <v>416</v>
      </c>
      <c r="C418" s="23" t="s">
        <v>4683</v>
      </c>
      <c r="D418" s="23" t="s">
        <v>4684</v>
      </c>
      <c r="E418" s="53" t="str">
        <f>IF($H418="","",(VLOOKUP($H418,所属・種目コード!$A$3:$B$67,2)))</f>
        <v>盛岡第三</v>
      </c>
      <c r="F418" s="23">
        <v>1</v>
      </c>
      <c r="H418" s="23">
        <v>1112</v>
      </c>
      <c r="I418" s="23">
        <v>416</v>
      </c>
      <c r="L418" s="49">
        <v>1843</v>
      </c>
      <c r="M418" s="49">
        <v>416</v>
      </c>
      <c r="N418" s="49">
        <v>1064</v>
      </c>
      <c r="O418" s="49" t="s">
        <v>2224</v>
      </c>
      <c r="P418" s="49" t="s">
        <v>2225</v>
      </c>
      <c r="Q418" s="51" t="str">
        <f>IF($N418="","",(VLOOKUP($N418,所属・種目コード!$A$3:$B$67,2)))</f>
        <v>大船渡</v>
      </c>
      <c r="R418" s="49">
        <v>2</v>
      </c>
      <c r="S418" s="49"/>
      <c r="T418" s="49"/>
      <c r="U418" s="49">
        <v>416</v>
      </c>
    </row>
    <row r="419" spans="1:21">
      <c r="A419" s="23">
        <v>3162</v>
      </c>
      <c r="B419" s="23">
        <v>417</v>
      </c>
      <c r="C419" s="23" t="s">
        <v>4685</v>
      </c>
      <c r="D419" s="23" t="s">
        <v>4686</v>
      </c>
      <c r="E419" s="53" t="str">
        <f>IF($H419="","",(VLOOKUP($H419,所属・種目コード!$A$3:$B$67,2)))</f>
        <v>盛岡第三</v>
      </c>
      <c r="F419" s="23">
        <v>1</v>
      </c>
      <c r="H419" s="23">
        <v>1112</v>
      </c>
      <c r="I419" s="23">
        <v>417</v>
      </c>
      <c r="L419" s="49">
        <v>1847</v>
      </c>
      <c r="M419" s="49">
        <v>417</v>
      </c>
      <c r="N419" s="49">
        <v>1064</v>
      </c>
      <c r="O419" s="49" t="s">
        <v>2232</v>
      </c>
      <c r="P419" s="49" t="s">
        <v>2233</v>
      </c>
      <c r="Q419" s="51" t="str">
        <f>IF($N419="","",(VLOOKUP($N419,所属・種目コード!$A$3:$B$67,2)))</f>
        <v>大船渡</v>
      </c>
      <c r="R419" s="49">
        <v>2</v>
      </c>
      <c r="S419" s="49"/>
      <c r="T419" s="49"/>
      <c r="U419" s="49">
        <v>417</v>
      </c>
    </row>
    <row r="420" spans="1:21">
      <c r="A420" s="23">
        <v>3163</v>
      </c>
      <c r="B420" s="23">
        <v>418</v>
      </c>
      <c r="C420" s="23" t="s">
        <v>4687</v>
      </c>
      <c r="D420" s="23" t="s">
        <v>4688</v>
      </c>
      <c r="E420" s="53" t="str">
        <f>IF($H420="","",(VLOOKUP($H420,所属・種目コード!$A$3:$B$67,2)))</f>
        <v>盛岡第三</v>
      </c>
      <c r="F420" s="23">
        <v>1</v>
      </c>
      <c r="H420" s="23">
        <v>1112</v>
      </c>
      <c r="I420" s="23">
        <v>418</v>
      </c>
      <c r="L420" s="49">
        <v>1850</v>
      </c>
      <c r="M420" s="49">
        <v>418</v>
      </c>
      <c r="N420" s="49">
        <v>1064</v>
      </c>
      <c r="O420" s="49" t="s">
        <v>2237</v>
      </c>
      <c r="P420" s="49" t="s">
        <v>2238</v>
      </c>
      <c r="Q420" s="51" t="str">
        <f>IF($N420="","",(VLOOKUP($N420,所属・種目コード!$A$3:$B$67,2)))</f>
        <v>大船渡</v>
      </c>
      <c r="R420" s="49">
        <v>2</v>
      </c>
      <c r="S420" s="49"/>
      <c r="T420" s="49"/>
      <c r="U420" s="49">
        <v>418</v>
      </c>
    </row>
    <row r="421" spans="1:21">
      <c r="A421" s="23">
        <v>3170</v>
      </c>
      <c r="B421" s="23">
        <v>419</v>
      </c>
      <c r="C421" s="23" t="s">
        <v>4699</v>
      </c>
      <c r="D421" s="23" t="s">
        <v>4700</v>
      </c>
      <c r="E421" s="53" t="str">
        <f>IF($H421="","",(VLOOKUP($H421,所属・種目コード!$A$3:$B$67,2)))</f>
        <v>盛岡第三</v>
      </c>
      <c r="F421" s="23">
        <v>1</v>
      </c>
      <c r="H421" s="23">
        <v>1112</v>
      </c>
      <c r="I421" s="23">
        <v>419</v>
      </c>
      <c r="L421" s="49">
        <v>1854</v>
      </c>
      <c r="M421" s="49">
        <v>419</v>
      </c>
      <c r="N421" s="49">
        <v>1064</v>
      </c>
      <c r="O421" s="49" t="s">
        <v>2245</v>
      </c>
      <c r="P421" s="49" t="s">
        <v>2246</v>
      </c>
      <c r="Q421" s="51" t="str">
        <f>IF($N421="","",(VLOOKUP($N421,所属・種目コード!$A$3:$B$67,2)))</f>
        <v>大船渡</v>
      </c>
      <c r="R421" s="49">
        <v>2</v>
      </c>
      <c r="S421" s="49"/>
      <c r="T421" s="49"/>
      <c r="U421" s="49">
        <v>419</v>
      </c>
    </row>
    <row r="422" spans="1:21">
      <c r="A422" s="23">
        <v>3173</v>
      </c>
      <c r="B422" s="23">
        <v>420</v>
      </c>
      <c r="C422" s="23" t="s">
        <v>4705</v>
      </c>
      <c r="D422" s="23" t="s">
        <v>4706</v>
      </c>
      <c r="E422" s="53" t="str">
        <f>IF($H422="","",(VLOOKUP($H422,所属・種目コード!$A$3:$B$67,2)))</f>
        <v>盛岡第三</v>
      </c>
      <c r="F422" s="23">
        <v>1</v>
      </c>
      <c r="H422" s="23">
        <v>1112</v>
      </c>
      <c r="I422" s="23">
        <v>420</v>
      </c>
      <c r="L422" s="49">
        <v>1829</v>
      </c>
      <c r="M422" s="49">
        <v>420</v>
      </c>
      <c r="N422" s="49">
        <v>1064</v>
      </c>
      <c r="O422" s="49" t="s">
        <v>559</v>
      </c>
      <c r="P422" s="49" t="s">
        <v>2200</v>
      </c>
      <c r="Q422" s="51" t="str">
        <f>IF($N422="","",(VLOOKUP($N422,所属・種目コード!$A$3:$B$67,2)))</f>
        <v>大船渡</v>
      </c>
      <c r="R422" s="49">
        <v>2</v>
      </c>
      <c r="S422" s="49"/>
      <c r="T422" s="49"/>
      <c r="U422" s="49">
        <v>420</v>
      </c>
    </row>
    <row r="423" spans="1:21">
      <c r="A423" s="23">
        <v>3136</v>
      </c>
      <c r="B423" s="23">
        <v>421</v>
      </c>
      <c r="C423" s="23" t="s">
        <v>4638</v>
      </c>
      <c r="D423" s="23" t="s">
        <v>4639</v>
      </c>
      <c r="E423" s="53" t="str">
        <f>IF($H423="","",(VLOOKUP($H423,所属・種目コード!$A$3:$B$67,2)))</f>
        <v>盛岡第三</v>
      </c>
      <c r="F423" s="23">
        <v>1</v>
      </c>
      <c r="H423" s="23">
        <v>1112</v>
      </c>
      <c r="I423" s="23">
        <v>421</v>
      </c>
      <c r="L423" s="49">
        <v>1833</v>
      </c>
      <c r="M423" s="49">
        <v>421</v>
      </c>
      <c r="N423" s="49">
        <v>1064</v>
      </c>
      <c r="O423" s="49" t="s">
        <v>560</v>
      </c>
      <c r="P423" s="49" t="s">
        <v>2207</v>
      </c>
      <c r="Q423" s="51" t="str">
        <f>IF($N423="","",(VLOOKUP($N423,所属・種目コード!$A$3:$B$67,2)))</f>
        <v>大船渡</v>
      </c>
      <c r="R423" s="49">
        <v>2</v>
      </c>
      <c r="S423" s="49"/>
      <c r="T423" s="49"/>
      <c r="U423" s="49">
        <v>421</v>
      </c>
    </row>
    <row r="424" spans="1:21">
      <c r="A424" s="23">
        <v>3140</v>
      </c>
      <c r="B424" s="23">
        <v>422</v>
      </c>
      <c r="C424" s="23" t="s">
        <v>4646</v>
      </c>
      <c r="D424" s="23" t="s">
        <v>4647</v>
      </c>
      <c r="E424" s="53" t="str">
        <f>IF($H424="","",(VLOOKUP($H424,所属・種目コード!$A$3:$B$67,2)))</f>
        <v>盛岡第三</v>
      </c>
      <c r="F424" s="23">
        <v>1</v>
      </c>
      <c r="H424" s="23">
        <v>1112</v>
      </c>
      <c r="I424" s="23">
        <v>422</v>
      </c>
      <c r="L424" s="49">
        <v>1835</v>
      </c>
      <c r="M424" s="49">
        <v>422</v>
      </c>
      <c r="N424" s="49">
        <v>1064</v>
      </c>
      <c r="O424" s="49" t="s">
        <v>561</v>
      </c>
      <c r="P424" s="49" t="s">
        <v>2210</v>
      </c>
      <c r="Q424" s="51" t="str">
        <f>IF($N424="","",(VLOOKUP($N424,所属・種目コード!$A$3:$B$67,2)))</f>
        <v>大船渡</v>
      </c>
      <c r="R424" s="49">
        <v>2</v>
      </c>
      <c r="S424" s="49"/>
      <c r="T424" s="49"/>
      <c r="U424" s="49">
        <v>422</v>
      </c>
    </row>
    <row r="425" spans="1:21">
      <c r="A425" s="23">
        <v>3141</v>
      </c>
      <c r="B425" s="23">
        <v>423</v>
      </c>
      <c r="C425" s="23" t="s">
        <v>4648</v>
      </c>
      <c r="D425" s="23" t="s">
        <v>4649</v>
      </c>
      <c r="E425" s="53" t="str">
        <f>IF($H425="","",(VLOOKUP($H425,所属・種目コード!$A$3:$B$67,2)))</f>
        <v>盛岡第三</v>
      </c>
      <c r="F425" s="23">
        <v>1</v>
      </c>
      <c r="H425" s="23">
        <v>1112</v>
      </c>
      <c r="I425" s="23">
        <v>423</v>
      </c>
      <c r="L425" s="49">
        <v>1842</v>
      </c>
      <c r="M425" s="49">
        <v>423</v>
      </c>
      <c r="N425" s="49">
        <v>1064</v>
      </c>
      <c r="O425" s="49" t="s">
        <v>562</v>
      </c>
      <c r="P425" s="49" t="s">
        <v>2223</v>
      </c>
      <c r="Q425" s="51" t="str">
        <f>IF($N425="","",(VLOOKUP($N425,所属・種目コード!$A$3:$B$67,2)))</f>
        <v>大船渡</v>
      </c>
      <c r="R425" s="49">
        <v>2</v>
      </c>
      <c r="S425" s="49"/>
      <c r="T425" s="49"/>
      <c r="U425" s="49">
        <v>423</v>
      </c>
    </row>
    <row r="426" spans="1:21">
      <c r="A426" s="23">
        <v>3145</v>
      </c>
      <c r="B426" s="23">
        <v>424</v>
      </c>
      <c r="C426" s="23" t="s">
        <v>4656</v>
      </c>
      <c r="D426" s="23" t="s">
        <v>4657</v>
      </c>
      <c r="E426" s="53" t="str">
        <f>IF($H426="","",(VLOOKUP($H426,所属・種目コード!$A$3:$B$67,2)))</f>
        <v>盛岡第三</v>
      </c>
      <c r="F426" s="23">
        <v>1</v>
      </c>
      <c r="H426" s="23">
        <v>1112</v>
      </c>
      <c r="I426" s="23">
        <v>424</v>
      </c>
      <c r="L426" s="49">
        <v>1844</v>
      </c>
      <c r="M426" s="49">
        <v>424</v>
      </c>
      <c r="N426" s="49">
        <v>1064</v>
      </c>
      <c r="O426" s="49" t="s">
        <v>2226</v>
      </c>
      <c r="P426" s="49" t="s">
        <v>2227</v>
      </c>
      <c r="Q426" s="51" t="str">
        <f>IF($N426="","",(VLOOKUP($N426,所属・種目コード!$A$3:$B$67,2)))</f>
        <v>大船渡</v>
      </c>
      <c r="R426" s="49">
        <v>2</v>
      </c>
      <c r="S426" s="49"/>
      <c r="T426" s="49"/>
      <c r="U426" s="49">
        <v>424</v>
      </c>
    </row>
    <row r="427" spans="1:21">
      <c r="A427" s="23">
        <v>3156</v>
      </c>
      <c r="B427" s="23">
        <v>425</v>
      </c>
      <c r="C427" s="23" t="s">
        <v>4676</v>
      </c>
      <c r="D427" s="23" t="s">
        <v>4677</v>
      </c>
      <c r="E427" s="53" t="str">
        <f>IF($H427="","",(VLOOKUP($H427,所属・種目コード!$A$3:$B$67,2)))</f>
        <v>盛岡第三</v>
      </c>
      <c r="F427" s="23">
        <v>1</v>
      </c>
      <c r="H427" s="23">
        <v>1112</v>
      </c>
      <c r="I427" s="23">
        <v>425</v>
      </c>
      <c r="L427" s="49">
        <v>1826</v>
      </c>
      <c r="M427" s="49">
        <v>425</v>
      </c>
      <c r="N427" s="49">
        <v>1064</v>
      </c>
      <c r="O427" s="49" t="s">
        <v>563</v>
      </c>
      <c r="P427" s="49" t="s">
        <v>2195</v>
      </c>
      <c r="Q427" s="51" t="str">
        <f>IF($N427="","",(VLOOKUP($N427,所属・種目コード!$A$3:$B$67,2)))</f>
        <v>大船渡</v>
      </c>
      <c r="R427" s="49">
        <v>2</v>
      </c>
      <c r="S427" s="49"/>
      <c r="T427" s="49"/>
      <c r="U427" s="49">
        <v>425</v>
      </c>
    </row>
    <row r="428" spans="1:21">
      <c r="A428" s="23">
        <v>3165</v>
      </c>
      <c r="B428" s="23">
        <v>426</v>
      </c>
      <c r="C428" s="23" t="s">
        <v>4691</v>
      </c>
      <c r="D428" s="23" t="s">
        <v>4692</v>
      </c>
      <c r="E428" s="53" t="str">
        <f>IF($H428="","",(VLOOKUP($H428,所属・種目コード!$A$3:$B$67,2)))</f>
        <v>盛岡第三</v>
      </c>
      <c r="F428" s="23">
        <v>1</v>
      </c>
      <c r="H428" s="23">
        <v>1112</v>
      </c>
      <c r="I428" s="23">
        <v>426</v>
      </c>
      <c r="L428" s="49">
        <v>2595</v>
      </c>
      <c r="M428" s="49">
        <v>426</v>
      </c>
      <c r="N428" s="49">
        <v>1095</v>
      </c>
      <c r="O428" s="49" t="s">
        <v>3620</v>
      </c>
      <c r="P428" s="49" t="s">
        <v>3621</v>
      </c>
      <c r="Q428" s="51" t="str">
        <f>IF($N428="","",(VLOOKUP($N428,所属・種目コード!$A$3:$B$67,2)))</f>
        <v>水沢</v>
      </c>
      <c r="R428" s="49">
        <v>2</v>
      </c>
      <c r="S428" s="49"/>
      <c r="T428" s="49"/>
      <c r="U428" s="49">
        <v>426</v>
      </c>
    </row>
    <row r="429" spans="1:21">
      <c r="A429" s="23">
        <v>3175</v>
      </c>
      <c r="B429" s="23">
        <v>427</v>
      </c>
      <c r="C429" s="23" t="s">
        <v>4709</v>
      </c>
      <c r="D429" s="23" t="s">
        <v>4710</v>
      </c>
      <c r="E429" s="53" t="str">
        <f>IF($H429="","",(VLOOKUP($H429,所属・種目コード!$A$3:$B$67,2)))</f>
        <v>盛岡第三</v>
      </c>
      <c r="F429" s="23">
        <v>1</v>
      </c>
      <c r="H429" s="23">
        <v>1112</v>
      </c>
      <c r="I429" s="23">
        <v>427</v>
      </c>
      <c r="L429" s="49">
        <v>2596</v>
      </c>
      <c r="M429" s="49">
        <v>427</v>
      </c>
      <c r="N429" s="49">
        <v>1095</v>
      </c>
      <c r="O429" s="49" t="s">
        <v>3622</v>
      </c>
      <c r="P429" s="49" t="s">
        <v>3623</v>
      </c>
      <c r="Q429" s="51" t="str">
        <f>IF($N429="","",(VLOOKUP($N429,所属・種目コード!$A$3:$B$67,2)))</f>
        <v>水沢</v>
      </c>
      <c r="R429" s="49">
        <v>2</v>
      </c>
      <c r="S429" s="49"/>
      <c r="T429" s="49"/>
      <c r="U429" s="49">
        <v>427</v>
      </c>
    </row>
    <row r="430" spans="1:21">
      <c r="A430" s="23">
        <v>3149</v>
      </c>
      <c r="B430" s="23">
        <v>428</v>
      </c>
      <c r="C430" s="23" t="s">
        <v>3266</v>
      </c>
      <c r="D430" s="23" t="s">
        <v>3267</v>
      </c>
      <c r="E430" s="53" t="str">
        <f>IF($H430="","",(VLOOKUP($H430,所属・種目コード!$A$3:$B$67,2)))</f>
        <v>盛岡第三</v>
      </c>
      <c r="F430" s="23">
        <v>1</v>
      </c>
      <c r="H430" s="23">
        <v>1112</v>
      </c>
      <c r="I430" s="23">
        <v>428</v>
      </c>
      <c r="L430" s="49">
        <v>2607</v>
      </c>
      <c r="M430" s="49">
        <v>428</v>
      </c>
      <c r="N430" s="49">
        <v>1095</v>
      </c>
      <c r="O430" s="49" t="s">
        <v>3644</v>
      </c>
      <c r="P430" s="49" t="s">
        <v>3645</v>
      </c>
      <c r="Q430" s="51" t="str">
        <f>IF($N430="","",(VLOOKUP($N430,所属・種目コード!$A$3:$B$67,2)))</f>
        <v>水沢</v>
      </c>
      <c r="R430" s="49">
        <v>2</v>
      </c>
      <c r="S430" s="49"/>
      <c r="T430" s="49"/>
      <c r="U430" s="49">
        <v>428</v>
      </c>
    </row>
    <row r="431" spans="1:21">
      <c r="A431" s="23">
        <v>3171</v>
      </c>
      <c r="B431" s="23">
        <v>429</v>
      </c>
      <c r="C431" s="23" t="s">
        <v>4701</v>
      </c>
      <c r="D431" s="23" t="s">
        <v>4702</v>
      </c>
      <c r="E431" s="53" t="str">
        <f>IF($H431="","",(VLOOKUP($H431,所属・種目コード!$A$3:$B$67,2)))</f>
        <v>盛岡第三</v>
      </c>
      <c r="F431" s="23">
        <v>1</v>
      </c>
      <c r="H431" s="23">
        <v>1112</v>
      </c>
      <c r="I431" s="23">
        <v>429</v>
      </c>
      <c r="L431" s="49">
        <v>2608</v>
      </c>
      <c r="M431" s="49">
        <v>429</v>
      </c>
      <c r="N431" s="49">
        <v>1095</v>
      </c>
      <c r="O431" s="49" t="s">
        <v>3646</v>
      </c>
      <c r="P431" s="49" t="s">
        <v>2878</v>
      </c>
      <c r="Q431" s="51" t="str">
        <f>IF($N431="","",(VLOOKUP($N431,所属・種目コード!$A$3:$B$67,2)))</f>
        <v>水沢</v>
      </c>
      <c r="R431" s="49">
        <v>2</v>
      </c>
      <c r="S431" s="49"/>
      <c r="T431" s="49"/>
      <c r="U431" s="49">
        <v>429</v>
      </c>
    </row>
    <row r="432" spans="1:21">
      <c r="A432" s="23">
        <v>2290</v>
      </c>
      <c r="B432" s="23">
        <v>430</v>
      </c>
      <c r="C432" s="23" t="s">
        <v>3050</v>
      </c>
      <c r="D432" s="23" t="s">
        <v>3051</v>
      </c>
      <c r="E432" s="53" t="str">
        <f>IF($H432="","",(VLOOKUP($H432,所属・種目コード!$A$3:$B$67,2)))</f>
        <v>平舘</v>
      </c>
      <c r="F432" s="23">
        <v>1</v>
      </c>
      <c r="H432" s="23">
        <v>1083</v>
      </c>
      <c r="I432" s="23">
        <v>430</v>
      </c>
      <c r="L432" s="49">
        <v>2614</v>
      </c>
      <c r="M432" s="49">
        <v>430</v>
      </c>
      <c r="N432" s="49">
        <v>1095</v>
      </c>
      <c r="O432" s="49" t="s">
        <v>3657</v>
      </c>
      <c r="P432" s="49" t="s">
        <v>3658</v>
      </c>
      <c r="Q432" s="51" t="str">
        <f>IF($N432="","",(VLOOKUP($N432,所属・種目コード!$A$3:$B$67,2)))</f>
        <v>水沢</v>
      </c>
      <c r="R432" s="49">
        <v>2</v>
      </c>
      <c r="S432" s="49"/>
      <c r="T432" s="49"/>
      <c r="U432" s="49">
        <v>430</v>
      </c>
    </row>
    <row r="433" spans="1:21">
      <c r="A433" s="23">
        <v>2295</v>
      </c>
      <c r="B433" s="23">
        <v>431</v>
      </c>
      <c r="C433" s="23" t="s">
        <v>3060</v>
      </c>
      <c r="D433" s="23" t="s">
        <v>3061</v>
      </c>
      <c r="E433" s="53" t="str">
        <f>IF($H433="","",(VLOOKUP($H433,所属・種目コード!$A$3:$B$67,2)))</f>
        <v>平舘</v>
      </c>
      <c r="F433" s="23">
        <v>1</v>
      </c>
      <c r="H433" s="23">
        <v>1083</v>
      </c>
      <c r="I433" s="23">
        <v>431</v>
      </c>
      <c r="L433" s="49">
        <v>2625</v>
      </c>
      <c r="M433" s="49">
        <v>431</v>
      </c>
      <c r="N433" s="49">
        <v>1095</v>
      </c>
      <c r="O433" s="49" t="s">
        <v>3678</v>
      </c>
      <c r="P433" s="49" t="s">
        <v>3679</v>
      </c>
      <c r="Q433" s="51" t="str">
        <f>IF($N433="","",(VLOOKUP($N433,所属・種目コード!$A$3:$B$67,2)))</f>
        <v>水沢</v>
      </c>
      <c r="R433" s="49">
        <v>2</v>
      </c>
      <c r="S433" s="49"/>
      <c r="T433" s="49"/>
      <c r="U433" s="49">
        <v>431</v>
      </c>
    </row>
    <row r="434" spans="1:21">
      <c r="A434" s="23">
        <v>2306</v>
      </c>
      <c r="B434" s="23">
        <v>432</v>
      </c>
      <c r="C434" s="23" t="s">
        <v>3082</v>
      </c>
      <c r="D434" s="23" t="s">
        <v>3083</v>
      </c>
      <c r="E434" s="53" t="str">
        <f>IF($H434="","",(VLOOKUP($H434,所属・種目コード!$A$3:$B$67,2)))</f>
        <v>平舘</v>
      </c>
      <c r="F434" s="23">
        <v>1</v>
      </c>
      <c r="H434" s="23">
        <v>1083</v>
      </c>
      <c r="I434" s="23">
        <v>432</v>
      </c>
      <c r="L434" s="49">
        <v>2599</v>
      </c>
      <c r="M434" s="49">
        <v>432</v>
      </c>
      <c r="N434" s="49">
        <v>1095</v>
      </c>
      <c r="O434" s="49" t="s">
        <v>3628</v>
      </c>
      <c r="P434" s="49" t="s">
        <v>3629</v>
      </c>
      <c r="Q434" s="51" t="str">
        <f>IF($N434="","",(VLOOKUP($N434,所属・種目コード!$A$3:$B$67,2)))</f>
        <v>水沢</v>
      </c>
      <c r="R434" s="49">
        <v>2</v>
      </c>
      <c r="S434" s="49"/>
      <c r="T434" s="49"/>
      <c r="U434" s="49">
        <v>432</v>
      </c>
    </row>
    <row r="435" spans="1:21">
      <c r="A435" s="23">
        <v>2310</v>
      </c>
      <c r="B435" s="23">
        <v>433</v>
      </c>
      <c r="C435" s="23" t="s">
        <v>3090</v>
      </c>
      <c r="D435" s="23" t="s">
        <v>3091</v>
      </c>
      <c r="E435" s="53" t="str">
        <f>IF($H435="","",(VLOOKUP($H435,所属・種目コード!$A$3:$B$67,2)))</f>
        <v>平舘</v>
      </c>
      <c r="F435" s="23">
        <v>1</v>
      </c>
      <c r="H435" s="23">
        <v>1083</v>
      </c>
      <c r="I435" s="23">
        <v>433</v>
      </c>
      <c r="L435" s="49">
        <v>2601</v>
      </c>
      <c r="M435" s="49">
        <v>433</v>
      </c>
      <c r="N435" s="49">
        <v>1095</v>
      </c>
      <c r="O435" s="49" t="s">
        <v>3632</v>
      </c>
      <c r="P435" s="49" t="s">
        <v>3633</v>
      </c>
      <c r="Q435" s="51" t="str">
        <f>IF($N435="","",(VLOOKUP($N435,所属・種目コード!$A$3:$B$67,2)))</f>
        <v>水沢</v>
      </c>
      <c r="R435" s="49">
        <v>2</v>
      </c>
      <c r="S435" s="49"/>
      <c r="T435" s="49"/>
      <c r="U435" s="49">
        <v>433</v>
      </c>
    </row>
    <row r="436" spans="1:21">
      <c r="A436" s="23">
        <v>2293</v>
      </c>
      <c r="B436" s="23">
        <v>434</v>
      </c>
      <c r="C436" s="23" t="s">
        <v>3056</v>
      </c>
      <c r="D436" s="23" t="s">
        <v>3057</v>
      </c>
      <c r="E436" s="53" t="str">
        <f>IF($H436="","",(VLOOKUP($H436,所属・種目コード!$A$3:$B$67,2)))</f>
        <v>平舘</v>
      </c>
      <c r="F436" s="23">
        <v>1</v>
      </c>
      <c r="H436" s="23">
        <v>1083</v>
      </c>
      <c r="I436" s="23">
        <v>434</v>
      </c>
      <c r="L436" s="49">
        <v>2602</v>
      </c>
      <c r="M436" s="49">
        <v>434</v>
      </c>
      <c r="N436" s="49">
        <v>1095</v>
      </c>
      <c r="O436" s="49" t="s">
        <v>3634</v>
      </c>
      <c r="P436" s="49" t="s">
        <v>3635</v>
      </c>
      <c r="Q436" s="51" t="str">
        <f>IF($N436="","",(VLOOKUP($N436,所属・種目コード!$A$3:$B$67,2)))</f>
        <v>水沢</v>
      </c>
      <c r="R436" s="49">
        <v>2</v>
      </c>
      <c r="S436" s="49"/>
      <c r="T436" s="49"/>
      <c r="U436" s="49">
        <v>434</v>
      </c>
    </row>
    <row r="437" spans="1:21">
      <c r="A437" s="23">
        <v>2294</v>
      </c>
      <c r="B437" s="23">
        <v>435</v>
      </c>
      <c r="C437" s="23" t="s">
        <v>3058</v>
      </c>
      <c r="D437" s="23" t="s">
        <v>3059</v>
      </c>
      <c r="E437" s="53" t="str">
        <f>IF($H437="","",(VLOOKUP($H437,所属・種目コード!$A$3:$B$67,2)))</f>
        <v>平舘</v>
      </c>
      <c r="F437" s="23">
        <v>1</v>
      </c>
      <c r="H437" s="23">
        <v>1083</v>
      </c>
      <c r="I437" s="23">
        <v>435</v>
      </c>
      <c r="L437" s="49">
        <v>2609</v>
      </c>
      <c r="M437" s="49">
        <v>435</v>
      </c>
      <c r="N437" s="49">
        <v>1095</v>
      </c>
      <c r="O437" s="49" t="s">
        <v>3647</v>
      </c>
      <c r="P437" s="49" t="s">
        <v>3648</v>
      </c>
      <c r="Q437" s="51" t="str">
        <f>IF($N437="","",(VLOOKUP($N437,所属・種目コード!$A$3:$B$67,2)))</f>
        <v>水沢</v>
      </c>
      <c r="R437" s="49">
        <v>2</v>
      </c>
      <c r="S437" s="49"/>
      <c r="T437" s="49"/>
      <c r="U437" s="49">
        <v>435</v>
      </c>
    </row>
    <row r="438" spans="1:21">
      <c r="A438" s="23">
        <v>2296</v>
      </c>
      <c r="B438" s="23">
        <v>436</v>
      </c>
      <c r="C438" s="23" t="s">
        <v>3062</v>
      </c>
      <c r="D438" s="23" t="s">
        <v>3063</v>
      </c>
      <c r="E438" s="53" t="str">
        <f>IF($H438="","",(VLOOKUP($H438,所属・種目コード!$A$3:$B$67,2)))</f>
        <v>平舘</v>
      </c>
      <c r="F438" s="23">
        <v>1</v>
      </c>
      <c r="H438" s="23">
        <v>1083</v>
      </c>
      <c r="I438" s="23">
        <v>436</v>
      </c>
      <c r="L438" s="49">
        <v>2612</v>
      </c>
      <c r="M438" s="49">
        <v>436</v>
      </c>
      <c r="N438" s="49">
        <v>1095</v>
      </c>
      <c r="O438" s="49" t="s">
        <v>3653</v>
      </c>
      <c r="P438" s="49" t="s">
        <v>3654</v>
      </c>
      <c r="Q438" s="51" t="str">
        <f>IF($N438="","",(VLOOKUP($N438,所属・種目コード!$A$3:$B$67,2)))</f>
        <v>水沢</v>
      </c>
      <c r="R438" s="49">
        <v>2</v>
      </c>
      <c r="S438" s="49"/>
      <c r="T438" s="49"/>
      <c r="U438" s="49">
        <v>436</v>
      </c>
    </row>
    <row r="439" spans="1:21">
      <c r="A439" s="23">
        <v>2298</v>
      </c>
      <c r="B439" s="23">
        <v>437</v>
      </c>
      <c r="C439" s="23" t="s">
        <v>3066</v>
      </c>
      <c r="D439" s="23" t="s">
        <v>3067</v>
      </c>
      <c r="E439" s="53" t="str">
        <f>IF($H439="","",(VLOOKUP($H439,所属・種目コード!$A$3:$B$67,2)))</f>
        <v>平舘</v>
      </c>
      <c r="F439" s="23">
        <v>1</v>
      </c>
      <c r="H439" s="23">
        <v>1083</v>
      </c>
      <c r="I439" s="23">
        <v>437</v>
      </c>
      <c r="L439" s="49">
        <v>2620</v>
      </c>
      <c r="M439" s="49">
        <v>437</v>
      </c>
      <c r="N439" s="49">
        <v>1095</v>
      </c>
      <c r="O439" s="49" t="s">
        <v>3669</v>
      </c>
      <c r="P439" s="49" t="s">
        <v>3670</v>
      </c>
      <c r="Q439" s="51" t="str">
        <f>IF($N439="","",(VLOOKUP($N439,所属・種目コード!$A$3:$B$67,2)))</f>
        <v>水沢</v>
      </c>
      <c r="R439" s="49">
        <v>2</v>
      </c>
      <c r="S439" s="49"/>
      <c r="T439" s="49"/>
      <c r="U439" s="49">
        <v>437</v>
      </c>
    </row>
    <row r="440" spans="1:21">
      <c r="A440" s="23">
        <v>2299</v>
      </c>
      <c r="B440" s="23">
        <v>438</v>
      </c>
      <c r="C440" s="23" t="s">
        <v>3068</v>
      </c>
      <c r="D440" s="23" t="s">
        <v>3069</v>
      </c>
      <c r="E440" s="53" t="str">
        <f>IF($H440="","",(VLOOKUP($H440,所属・種目コード!$A$3:$B$67,2)))</f>
        <v>平舘</v>
      </c>
      <c r="F440" s="23">
        <v>1</v>
      </c>
      <c r="H440" s="23">
        <v>1083</v>
      </c>
      <c r="I440" s="23">
        <v>438</v>
      </c>
      <c r="L440" s="49">
        <v>2623</v>
      </c>
      <c r="M440" s="49">
        <v>438</v>
      </c>
      <c r="N440" s="49">
        <v>1095</v>
      </c>
      <c r="O440" s="49" t="s">
        <v>3675</v>
      </c>
      <c r="P440" s="49" t="s">
        <v>3676</v>
      </c>
      <c r="Q440" s="51" t="str">
        <f>IF($N440="","",(VLOOKUP($N440,所属・種目コード!$A$3:$B$67,2)))</f>
        <v>水沢</v>
      </c>
      <c r="R440" s="49">
        <v>2</v>
      </c>
      <c r="S440" s="49"/>
      <c r="T440" s="49"/>
      <c r="U440" s="49">
        <v>438</v>
      </c>
    </row>
    <row r="441" spans="1:21">
      <c r="A441" s="23">
        <v>2303</v>
      </c>
      <c r="B441" s="23">
        <v>439</v>
      </c>
      <c r="C441" s="23" t="s">
        <v>3076</v>
      </c>
      <c r="D441" s="23" t="s">
        <v>3077</v>
      </c>
      <c r="E441" s="53" t="str">
        <f>IF($H441="","",(VLOOKUP($H441,所属・種目コード!$A$3:$B$67,2)))</f>
        <v>平舘</v>
      </c>
      <c r="F441" s="23">
        <v>1</v>
      </c>
      <c r="H441" s="23">
        <v>1083</v>
      </c>
      <c r="I441" s="23">
        <v>439</v>
      </c>
      <c r="L441" s="49">
        <v>2629</v>
      </c>
      <c r="M441" s="49">
        <v>439</v>
      </c>
      <c r="N441" s="49">
        <v>1095</v>
      </c>
      <c r="O441" s="49" t="s">
        <v>3685</v>
      </c>
      <c r="P441" s="49" t="s">
        <v>3686</v>
      </c>
      <c r="Q441" s="51" t="str">
        <f>IF($N441="","",(VLOOKUP($N441,所属・種目コード!$A$3:$B$67,2)))</f>
        <v>水沢</v>
      </c>
      <c r="R441" s="49">
        <v>2</v>
      </c>
      <c r="S441" s="49"/>
      <c r="T441" s="49"/>
      <c r="U441" s="49">
        <v>439</v>
      </c>
    </row>
    <row r="442" spans="1:21">
      <c r="A442" s="23">
        <v>2304</v>
      </c>
      <c r="B442" s="23">
        <v>440</v>
      </c>
      <c r="C442" s="23" t="s">
        <v>3078</v>
      </c>
      <c r="D442" s="23" t="s">
        <v>3079</v>
      </c>
      <c r="E442" s="53" t="str">
        <f>IF($H442="","",(VLOOKUP($H442,所属・種目コード!$A$3:$B$67,2)))</f>
        <v>平舘</v>
      </c>
      <c r="F442" s="23">
        <v>1</v>
      </c>
      <c r="H442" s="23">
        <v>1083</v>
      </c>
      <c r="I442" s="23">
        <v>440</v>
      </c>
      <c r="L442" s="49">
        <v>2636</v>
      </c>
      <c r="M442" s="49">
        <v>440</v>
      </c>
      <c r="N442" s="49">
        <v>1095</v>
      </c>
      <c r="O442" s="49" t="s">
        <v>3699</v>
      </c>
      <c r="P442" s="49" t="s">
        <v>3700</v>
      </c>
      <c r="Q442" s="51" t="str">
        <f>IF($N442="","",(VLOOKUP($N442,所属・種目コード!$A$3:$B$67,2)))</f>
        <v>水沢</v>
      </c>
      <c r="R442" s="49">
        <v>2</v>
      </c>
      <c r="S442" s="49"/>
      <c r="T442" s="49"/>
      <c r="U442" s="49">
        <v>440</v>
      </c>
    </row>
    <row r="443" spans="1:21">
      <c r="A443" s="23">
        <v>2878</v>
      </c>
      <c r="B443" s="23">
        <v>441</v>
      </c>
      <c r="C443" s="23" t="s">
        <v>4155</v>
      </c>
      <c r="D443" s="23" t="s">
        <v>4156</v>
      </c>
      <c r="E443" s="53" t="str">
        <f>IF($H443="","",(VLOOKUP($H443,所属・種目コード!$A$3:$B$67,2)))</f>
        <v>盛岡工</v>
      </c>
      <c r="F443" s="23">
        <v>1</v>
      </c>
      <c r="H443" s="23">
        <v>1104</v>
      </c>
      <c r="I443" s="23">
        <v>441</v>
      </c>
      <c r="L443" s="49">
        <v>2800</v>
      </c>
      <c r="M443" s="49">
        <v>441</v>
      </c>
      <c r="N443" s="49">
        <v>1101</v>
      </c>
      <c r="O443" s="49" t="s">
        <v>4008</v>
      </c>
      <c r="P443" s="49" t="s">
        <v>4009</v>
      </c>
      <c r="Q443" s="51" t="str">
        <f>IF($N443="","",(VLOOKUP($N443,所属・種目コード!$A$3:$B$67,2)))</f>
        <v>宮古工</v>
      </c>
      <c r="R443" s="49">
        <v>2</v>
      </c>
      <c r="S443" s="49"/>
      <c r="T443" s="49"/>
      <c r="U443" s="49">
        <v>441</v>
      </c>
    </row>
    <row r="444" spans="1:21">
      <c r="A444" s="23">
        <v>2879</v>
      </c>
      <c r="B444" s="23">
        <v>442</v>
      </c>
      <c r="C444" s="23" t="s">
        <v>4157</v>
      </c>
      <c r="D444" s="23" t="s">
        <v>4158</v>
      </c>
      <c r="E444" s="53" t="str">
        <f>IF($H444="","",(VLOOKUP($H444,所属・種目コード!$A$3:$B$67,2)))</f>
        <v>盛岡工</v>
      </c>
      <c r="F444" s="23">
        <v>1</v>
      </c>
      <c r="H444" s="23">
        <v>1104</v>
      </c>
      <c r="I444" s="23">
        <v>442</v>
      </c>
      <c r="L444" s="49">
        <v>1806</v>
      </c>
      <c r="M444" s="49">
        <v>442</v>
      </c>
      <c r="N444" s="49">
        <v>1063</v>
      </c>
      <c r="O444" s="49" t="s">
        <v>2155</v>
      </c>
      <c r="P444" s="49" t="s">
        <v>2156</v>
      </c>
      <c r="Q444" s="51" t="str">
        <f>IF($N444="","",(VLOOKUP($N444,所属・種目コード!$A$3:$B$67,2)))</f>
        <v>岩谷堂</v>
      </c>
      <c r="R444" s="49">
        <v>2</v>
      </c>
      <c r="S444" s="49"/>
      <c r="T444" s="49"/>
      <c r="U444" s="49">
        <v>442</v>
      </c>
    </row>
    <row r="445" spans="1:21">
      <c r="A445" s="23">
        <v>2881</v>
      </c>
      <c r="B445" s="23">
        <v>443</v>
      </c>
      <c r="C445" s="23" t="s">
        <v>4161</v>
      </c>
      <c r="D445" s="23" t="s">
        <v>4162</v>
      </c>
      <c r="E445" s="53" t="str">
        <f>IF($H445="","",(VLOOKUP($H445,所属・種目コード!$A$3:$B$67,2)))</f>
        <v>盛岡工</v>
      </c>
      <c r="F445" s="23">
        <v>1</v>
      </c>
      <c r="H445" s="23">
        <v>1104</v>
      </c>
      <c r="I445" s="23">
        <v>443</v>
      </c>
      <c r="L445" s="49">
        <v>1813</v>
      </c>
      <c r="M445" s="49">
        <v>443</v>
      </c>
      <c r="N445" s="49">
        <v>1063</v>
      </c>
      <c r="O445" s="49" t="s">
        <v>2169</v>
      </c>
      <c r="P445" s="49" t="s">
        <v>2170</v>
      </c>
      <c r="Q445" s="51" t="str">
        <f>IF($N445="","",(VLOOKUP($N445,所属・種目コード!$A$3:$B$67,2)))</f>
        <v>岩谷堂</v>
      </c>
      <c r="R445" s="49">
        <v>2</v>
      </c>
      <c r="S445" s="49"/>
      <c r="T445" s="49"/>
      <c r="U445" s="49">
        <v>443</v>
      </c>
    </row>
    <row r="446" spans="1:21">
      <c r="A446" s="23">
        <v>2892</v>
      </c>
      <c r="B446" s="23">
        <v>444</v>
      </c>
      <c r="C446" s="23" t="s">
        <v>4183</v>
      </c>
      <c r="D446" s="23" t="s">
        <v>4184</v>
      </c>
      <c r="E446" s="53" t="str">
        <f>IF($H446="","",(VLOOKUP($H446,所属・種目コード!$A$3:$B$67,2)))</f>
        <v>盛岡工</v>
      </c>
      <c r="F446" s="23">
        <v>1</v>
      </c>
      <c r="H446" s="23">
        <v>1104</v>
      </c>
      <c r="I446" s="23">
        <v>444</v>
      </c>
      <c r="L446" s="49">
        <v>1815</v>
      </c>
      <c r="M446" s="49">
        <v>444</v>
      </c>
      <c r="N446" s="49">
        <v>1063</v>
      </c>
      <c r="O446" s="49" t="s">
        <v>2173</v>
      </c>
      <c r="P446" s="49" t="s">
        <v>2174</v>
      </c>
      <c r="Q446" s="51" t="str">
        <f>IF($N446="","",(VLOOKUP($N446,所属・種目コード!$A$3:$B$67,2)))</f>
        <v>岩谷堂</v>
      </c>
      <c r="R446" s="49">
        <v>2</v>
      </c>
      <c r="S446" s="49"/>
      <c r="T446" s="49"/>
      <c r="U446" s="49">
        <v>444</v>
      </c>
    </row>
    <row r="447" spans="1:21">
      <c r="A447" s="23">
        <v>2923</v>
      </c>
      <c r="B447" s="23">
        <v>445</v>
      </c>
      <c r="C447" s="23" t="s">
        <v>4243</v>
      </c>
      <c r="D447" s="23" t="s">
        <v>4244</v>
      </c>
      <c r="E447" s="53" t="str">
        <f>IF($H447="","",(VLOOKUP($H447,所属・種目コード!$A$3:$B$67,2)))</f>
        <v>盛岡工</v>
      </c>
      <c r="F447" s="23">
        <v>1</v>
      </c>
      <c r="H447" s="23">
        <v>1104</v>
      </c>
      <c r="I447" s="23">
        <v>445</v>
      </c>
      <c r="L447" s="49">
        <v>1819</v>
      </c>
      <c r="M447" s="49">
        <v>445</v>
      </c>
      <c r="N447" s="49">
        <v>1063</v>
      </c>
      <c r="O447" s="49" t="s">
        <v>2181</v>
      </c>
      <c r="P447" s="49" t="s">
        <v>2182</v>
      </c>
      <c r="Q447" s="51" t="str">
        <f>IF($N447="","",(VLOOKUP($N447,所属・種目コード!$A$3:$B$67,2)))</f>
        <v>岩谷堂</v>
      </c>
      <c r="R447" s="49">
        <v>2</v>
      </c>
      <c r="S447" s="49"/>
      <c r="T447" s="49"/>
      <c r="U447" s="49">
        <v>445</v>
      </c>
    </row>
    <row r="448" spans="1:21">
      <c r="A448" s="23">
        <v>2933</v>
      </c>
      <c r="B448" s="23">
        <v>446</v>
      </c>
      <c r="C448" s="23" t="s">
        <v>4263</v>
      </c>
      <c r="D448" s="23" t="s">
        <v>4264</v>
      </c>
      <c r="E448" s="53" t="str">
        <f>IF($H448="","",(VLOOKUP($H448,所属・種目コード!$A$3:$B$67,2)))</f>
        <v>盛岡工</v>
      </c>
      <c r="F448" s="23">
        <v>1</v>
      </c>
      <c r="H448" s="23">
        <v>1104</v>
      </c>
      <c r="I448" s="23">
        <v>446</v>
      </c>
      <c r="L448" s="49">
        <v>1821</v>
      </c>
      <c r="M448" s="49">
        <v>446</v>
      </c>
      <c r="N448" s="49">
        <v>1063</v>
      </c>
      <c r="O448" s="49" t="s">
        <v>2185</v>
      </c>
      <c r="P448" s="49" t="s">
        <v>2186</v>
      </c>
      <c r="Q448" s="51" t="str">
        <f>IF($N448="","",(VLOOKUP($N448,所属・種目コード!$A$3:$B$67,2)))</f>
        <v>岩谷堂</v>
      </c>
      <c r="R448" s="49">
        <v>2</v>
      </c>
      <c r="S448" s="49"/>
      <c r="T448" s="49"/>
      <c r="U448" s="49">
        <v>446</v>
      </c>
    </row>
    <row r="449" spans="1:21">
      <c r="A449" s="23">
        <v>2937</v>
      </c>
      <c r="B449" s="23">
        <v>447</v>
      </c>
      <c r="C449" s="23" t="s">
        <v>4271</v>
      </c>
      <c r="D449" s="23" t="s">
        <v>4272</v>
      </c>
      <c r="E449" s="53" t="str">
        <f>IF($H449="","",(VLOOKUP($H449,所属・種目コード!$A$3:$B$67,2)))</f>
        <v>盛岡工</v>
      </c>
      <c r="F449" s="23">
        <v>1</v>
      </c>
      <c r="H449" s="23">
        <v>1104</v>
      </c>
      <c r="I449" s="23">
        <v>447</v>
      </c>
      <c r="L449" s="49">
        <v>1824</v>
      </c>
      <c r="M449" s="49">
        <v>447</v>
      </c>
      <c r="N449" s="49">
        <v>1063</v>
      </c>
      <c r="O449" s="49" t="s">
        <v>2191</v>
      </c>
      <c r="P449" s="49" t="s">
        <v>2192</v>
      </c>
      <c r="Q449" s="51" t="str">
        <f>IF($N449="","",(VLOOKUP($N449,所属・種目コード!$A$3:$B$67,2)))</f>
        <v>岩谷堂</v>
      </c>
      <c r="R449" s="49">
        <v>2</v>
      </c>
      <c r="S449" s="49"/>
      <c r="T449" s="49"/>
      <c r="U449" s="49">
        <v>447</v>
      </c>
    </row>
    <row r="450" spans="1:21">
      <c r="A450" s="23">
        <v>2939</v>
      </c>
      <c r="B450" s="23">
        <v>448</v>
      </c>
      <c r="C450" s="23" t="s">
        <v>4275</v>
      </c>
      <c r="D450" s="23" t="s">
        <v>4276</v>
      </c>
      <c r="E450" s="53" t="str">
        <f>IF($H450="","",(VLOOKUP($H450,所属・種目コード!$A$3:$B$67,2)))</f>
        <v>盛岡工</v>
      </c>
      <c r="F450" s="23">
        <v>1</v>
      </c>
      <c r="H450" s="23">
        <v>1104</v>
      </c>
      <c r="I450" s="23">
        <v>448</v>
      </c>
      <c r="L450" s="49">
        <v>1807</v>
      </c>
      <c r="M450" s="49">
        <v>448</v>
      </c>
      <c r="N450" s="49">
        <v>1063</v>
      </c>
      <c r="O450" s="49" t="s">
        <v>2157</v>
      </c>
      <c r="P450" s="49" t="s">
        <v>2158</v>
      </c>
      <c r="Q450" s="51" t="str">
        <f>IF($N450="","",(VLOOKUP($N450,所属・種目コード!$A$3:$B$67,2)))</f>
        <v>岩谷堂</v>
      </c>
      <c r="R450" s="49">
        <v>2</v>
      </c>
      <c r="S450" s="49"/>
      <c r="T450" s="49"/>
      <c r="U450" s="49">
        <v>448</v>
      </c>
    </row>
    <row r="451" spans="1:21">
      <c r="A451" s="23">
        <v>2866</v>
      </c>
      <c r="B451" s="23">
        <v>449</v>
      </c>
      <c r="C451" s="23" t="s">
        <v>4132</v>
      </c>
      <c r="D451" s="23" t="s">
        <v>4133</v>
      </c>
      <c r="E451" s="53" t="str">
        <f>IF($H451="","",(VLOOKUP($H451,所属・種目コード!$A$3:$B$67,2)))</f>
        <v>盛岡工</v>
      </c>
      <c r="F451" s="23">
        <v>1</v>
      </c>
      <c r="H451" s="23">
        <v>1104</v>
      </c>
      <c r="I451" s="23">
        <v>449</v>
      </c>
      <c r="L451" s="49">
        <v>1809</v>
      </c>
      <c r="M451" s="49">
        <v>449</v>
      </c>
      <c r="N451" s="49">
        <v>1063</v>
      </c>
      <c r="O451" s="49" t="s">
        <v>2161</v>
      </c>
      <c r="P451" s="49" t="s">
        <v>2162</v>
      </c>
      <c r="Q451" s="51" t="str">
        <f>IF($N451="","",(VLOOKUP($N451,所属・種目コード!$A$3:$B$67,2)))</f>
        <v>岩谷堂</v>
      </c>
      <c r="R451" s="49">
        <v>2</v>
      </c>
      <c r="S451" s="49"/>
      <c r="T451" s="49"/>
      <c r="U451" s="49">
        <v>449</v>
      </c>
    </row>
    <row r="452" spans="1:21">
      <c r="A452" s="23">
        <v>2867</v>
      </c>
      <c r="B452" s="23">
        <v>450</v>
      </c>
      <c r="C452" s="23" t="s">
        <v>4134</v>
      </c>
      <c r="D452" s="23" t="s">
        <v>3286</v>
      </c>
      <c r="E452" s="53" t="str">
        <f>IF($H452="","",(VLOOKUP($H452,所属・種目コード!$A$3:$B$67,2)))</f>
        <v>盛岡工</v>
      </c>
      <c r="F452" s="23">
        <v>1</v>
      </c>
      <c r="H452" s="23">
        <v>1104</v>
      </c>
      <c r="I452" s="23">
        <v>450</v>
      </c>
      <c r="L452" s="49">
        <v>1812</v>
      </c>
      <c r="M452" s="49">
        <v>450</v>
      </c>
      <c r="N452" s="49">
        <v>1063</v>
      </c>
      <c r="O452" s="49" t="s">
        <v>2167</v>
      </c>
      <c r="P452" s="49" t="s">
        <v>2168</v>
      </c>
      <c r="Q452" s="51" t="str">
        <f>IF($N452="","",(VLOOKUP($N452,所属・種目コード!$A$3:$B$67,2)))</f>
        <v>岩谷堂</v>
      </c>
      <c r="R452" s="49">
        <v>2</v>
      </c>
      <c r="S452" s="49"/>
      <c r="T452" s="49"/>
      <c r="U452" s="49">
        <v>450</v>
      </c>
    </row>
    <row r="453" spans="1:21">
      <c r="A453" s="23">
        <v>2869</v>
      </c>
      <c r="B453" s="23">
        <v>451</v>
      </c>
      <c r="C453" s="23" t="s">
        <v>4137</v>
      </c>
      <c r="D453" s="23" t="s">
        <v>4138</v>
      </c>
      <c r="E453" s="53" t="str">
        <f>IF($H453="","",(VLOOKUP($H453,所属・種目コード!$A$3:$B$67,2)))</f>
        <v>盛岡工</v>
      </c>
      <c r="F453" s="23">
        <v>1</v>
      </c>
      <c r="H453" s="23">
        <v>1104</v>
      </c>
      <c r="I453" s="23">
        <v>451</v>
      </c>
      <c r="L453" s="49">
        <v>1818</v>
      </c>
      <c r="M453" s="49">
        <v>451</v>
      </c>
      <c r="N453" s="49">
        <v>1063</v>
      </c>
      <c r="O453" s="49" t="s">
        <v>2179</v>
      </c>
      <c r="P453" s="49" t="s">
        <v>2180</v>
      </c>
      <c r="Q453" s="51" t="str">
        <f>IF($N453="","",(VLOOKUP($N453,所属・種目コード!$A$3:$B$67,2)))</f>
        <v>岩谷堂</v>
      </c>
      <c r="R453" s="49">
        <v>2</v>
      </c>
      <c r="S453" s="49"/>
      <c r="T453" s="49"/>
      <c r="U453" s="49">
        <v>451</v>
      </c>
    </row>
    <row r="454" spans="1:21">
      <c r="A454" s="23">
        <v>2870</v>
      </c>
      <c r="B454" s="23">
        <v>452</v>
      </c>
      <c r="C454" s="23" t="s">
        <v>4139</v>
      </c>
      <c r="D454" s="23" t="s">
        <v>4140</v>
      </c>
      <c r="E454" s="53" t="str">
        <f>IF($H454="","",(VLOOKUP($H454,所属・種目コード!$A$3:$B$67,2)))</f>
        <v>盛岡工</v>
      </c>
      <c r="F454" s="23">
        <v>1</v>
      </c>
      <c r="H454" s="23">
        <v>1104</v>
      </c>
      <c r="I454" s="23">
        <v>452</v>
      </c>
      <c r="L454" s="49">
        <v>1820</v>
      </c>
      <c r="M454" s="49">
        <v>452</v>
      </c>
      <c r="N454" s="49">
        <v>1063</v>
      </c>
      <c r="O454" s="49" t="s">
        <v>2183</v>
      </c>
      <c r="P454" s="49" t="s">
        <v>2184</v>
      </c>
      <c r="Q454" s="51" t="str">
        <f>IF($N454="","",(VLOOKUP($N454,所属・種目コード!$A$3:$B$67,2)))</f>
        <v>岩谷堂</v>
      </c>
      <c r="R454" s="49">
        <v>2</v>
      </c>
      <c r="S454" s="49"/>
      <c r="T454" s="49"/>
      <c r="U454" s="49">
        <v>452</v>
      </c>
    </row>
    <row r="455" spans="1:21">
      <c r="A455" s="23">
        <v>2875</v>
      </c>
      <c r="B455" s="23">
        <v>453</v>
      </c>
      <c r="C455" s="23" t="s">
        <v>4149</v>
      </c>
      <c r="D455" s="23" t="s">
        <v>4150</v>
      </c>
      <c r="E455" s="53" t="str">
        <f>IF($H455="","",(VLOOKUP($H455,所属・種目コード!$A$3:$B$67,2)))</f>
        <v>盛岡工</v>
      </c>
      <c r="F455" s="23">
        <v>1</v>
      </c>
      <c r="H455" s="23">
        <v>1104</v>
      </c>
      <c r="I455" s="23">
        <v>453</v>
      </c>
      <c r="L455" s="49">
        <v>2019</v>
      </c>
      <c r="M455" s="49">
        <v>453</v>
      </c>
      <c r="N455" s="49">
        <v>1072</v>
      </c>
      <c r="O455" s="49" t="s">
        <v>2545</v>
      </c>
      <c r="P455" s="49" t="s">
        <v>2546</v>
      </c>
      <c r="Q455" s="51" t="str">
        <f>IF($N455="","",(VLOOKUP($N455,所属・種目コード!$A$3:$B$67,2)))</f>
        <v>久慈東</v>
      </c>
      <c r="R455" s="49">
        <v>2</v>
      </c>
      <c r="S455" s="49"/>
      <c r="T455" s="49"/>
      <c r="U455" s="49">
        <v>453</v>
      </c>
    </row>
    <row r="456" spans="1:21">
      <c r="A456" s="23">
        <v>2885</v>
      </c>
      <c r="B456" s="23">
        <v>454</v>
      </c>
      <c r="C456" s="23" t="s">
        <v>4169</v>
      </c>
      <c r="D456" s="23" t="s">
        <v>4170</v>
      </c>
      <c r="E456" s="53" t="str">
        <f>IF($H456="","",(VLOOKUP($H456,所属・種目コード!$A$3:$B$67,2)))</f>
        <v>盛岡工</v>
      </c>
      <c r="F456" s="23">
        <v>1</v>
      </c>
      <c r="H456" s="23">
        <v>1104</v>
      </c>
      <c r="I456" s="23">
        <v>454</v>
      </c>
      <c r="L456" s="49">
        <v>2029</v>
      </c>
      <c r="M456" s="49">
        <v>454</v>
      </c>
      <c r="N456" s="49">
        <v>1072</v>
      </c>
      <c r="O456" s="49" t="s">
        <v>2564</v>
      </c>
      <c r="P456" s="49" t="s">
        <v>2565</v>
      </c>
      <c r="Q456" s="51" t="str">
        <f>IF($N456="","",(VLOOKUP($N456,所属・種目コード!$A$3:$B$67,2)))</f>
        <v>久慈東</v>
      </c>
      <c r="R456" s="49">
        <v>2</v>
      </c>
      <c r="S456" s="49"/>
      <c r="T456" s="49"/>
      <c r="U456" s="49">
        <v>454</v>
      </c>
    </row>
    <row r="457" spans="1:21">
      <c r="A457" s="23">
        <v>2887</v>
      </c>
      <c r="B457" s="23">
        <v>455</v>
      </c>
      <c r="C457" s="23" t="s">
        <v>4173</v>
      </c>
      <c r="D457" s="23" t="s">
        <v>4174</v>
      </c>
      <c r="E457" s="53" t="str">
        <f>IF($H457="","",(VLOOKUP($H457,所属・種目コード!$A$3:$B$67,2)))</f>
        <v>盛岡工</v>
      </c>
      <c r="F457" s="23">
        <v>1</v>
      </c>
      <c r="H457" s="23">
        <v>1104</v>
      </c>
      <c r="I457" s="23">
        <v>455</v>
      </c>
      <c r="L457" s="49">
        <v>2012</v>
      </c>
      <c r="M457" s="49">
        <v>455</v>
      </c>
      <c r="N457" s="49">
        <v>1072</v>
      </c>
      <c r="O457" s="49" t="s">
        <v>552</v>
      </c>
      <c r="P457" s="49" t="s">
        <v>2533</v>
      </c>
      <c r="Q457" s="51" t="str">
        <f>IF($N457="","",(VLOOKUP($N457,所属・種目コード!$A$3:$B$67,2)))</f>
        <v>久慈東</v>
      </c>
      <c r="R457" s="49">
        <v>2</v>
      </c>
      <c r="S457" s="49"/>
      <c r="T457" s="49"/>
      <c r="U457" s="49">
        <v>455</v>
      </c>
    </row>
    <row r="458" spans="1:21">
      <c r="A458" s="23">
        <v>2889</v>
      </c>
      <c r="B458" s="23">
        <v>456</v>
      </c>
      <c r="C458" s="23" t="s">
        <v>4177</v>
      </c>
      <c r="D458" s="23" t="s">
        <v>4178</v>
      </c>
      <c r="E458" s="53" t="str">
        <f>IF($H458="","",(VLOOKUP($H458,所属・種目コード!$A$3:$B$67,2)))</f>
        <v>盛岡工</v>
      </c>
      <c r="F458" s="23">
        <v>1</v>
      </c>
      <c r="H458" s="23">
        <v>1104</v>
      </c>
      <c r="I458" s="23">
        <v>456</v>
      </c>
      <c r="L458" s="49">
        <v>2021</v>
      </c>
      <c r="M458" s="49">
        <v>456</v>
      </c>
      <c r="N458" s="49">
        <v>1072</v>
      </c>
      <c r="O458" s="49" t="s">
        <v>2549</v>
      </c>
      <c r="P458" s="49" t="s">
        <v>2550</v>
      </c>
      <c r="Q458" s="51" t="str">
        <f>IF($N458="","",(VLOOKUP($N458,所属・種目コード!$A$3:$B$67,2)))</f>
        <v>久慈東</v>
      </c>
      <c r="R458" s="49">
        <v>2</v>
      </c>
      <c r="S458" s="49"/>
      <c r="T458" s="49"/>
      <c r="U458" s="49">
        <v>456</v>
      </c>
    </row>
    <row r="459" spans="1:21">
      <c r="A459" s="23">
        <v>2890</v>
      </c>
      <c r="B459" s="23">
        <v>457</v>
      </c>
      <c r="C459" s="23" t="s">
        <v>4179</v>
      </c>
      <c r="D459" s="23" t="s">
        <v>4180</v>
      </c>
      <c r="E459" s="53" t="str">
        <f>IF($H459="","",(VLOOKUP($H459,所属・種目コード!$A$3:$B$67,2)))</f>
        <v>盛岡工</v>
      </c>
      <c r="F459" s="23">
        <v>1</v>
      </c>
      <c r="H459" s="23">
        <v>1104</v>
      </c>
      <c r="I459" s="23">
        <v>457</v>
      </c>
      <c r="L459" s="49">
        <v>2038</v>
      </c>
      <c r="M459" s="49">
        <v>457</v>
      </c>
      <c r="N459" s="49">
        <v>1072</v>
      </c>
      <c r="O459" s="49" t="s">
        <v>553</v>
      </c>
      <c r="P459" s="49" t="s">
        <v>2581</v>
      </c>
      <c r="Q459" s="51" t="str">
        <f>IF($N459="","",(VLOOKUP($N459,所属・種目コード!$A$3:$B$67,2)))</f>
        <v>久慈東</v>
      </c>
      <c r="R459" s="49">
        <v>2</v>
      </c>
      <c r="S459" s="49"/>
      <c r="T459" s="49"/>
      <c r="U459" s="49">
        <v>457</v>
      </c>
    </row>
    <row r="460" spans="1:21">
      <c r="A460" s="23">
        <v>2893</v>
      </c>
      <c r="B460" s="23">
        <v>458</v>
      </c>
      <c r="C460" s="23" t="s">
        <v>4185</v>
      </c>
      <c r="D460" s="23" t="s">
        <v>4186</v>
      </c>
      <c r="E460" s="53" t="str">
        <f>IF($H460="","",(VLOOKUP($H460,所属・種目コード!$A$3:$B$67,2)))</f>
        <v>盛岡工</v>
      </c>
      <c r="F460" s="23">
        <v>1</v>
      </c>
      <c r="H460" s="23">
        <v>1104</v>
      </c>
      <c r="I460" s="23">
        <v>458</v>
      </c>
      <c r="L460" s="49">
        <v>2039</v>
      </c>
      <c r="M460" s="49">
        <v>458</v>
      </c>
      <c r="N460" s="49">
        <v>1072</v>
      </c>
      <c r="O460" s="49" t="s">
        <v>2582</v>
      </c>
      <c r="P460" s="49" t="s">
        <v>2583</v>
      </c>
      <c r="Q460" s="51" t="str">
        <f>IF($N460="","",(VLOOKUP($N460,所属・種目コード!$A$3:$B$67,2)))</f>
        <v>久慈東</v>
      </c>
      <c r="R460" s="49">
        <v>2</v>
      </c>
      <c r="S460" s="49"/>
      <c r="T460" s="49"/>
      <c r="U460" s="49">
        <v>458</v>
      </c>
    </row>
    <row r="461" spans="1:21">
      <c r="A461" s="23">
        <v>2894</v>
      </c>
      <c r="B461" s="23">
        <v>459</v>
      </c>
      <c r="C461" s="23" t="s">
        <v>4187</v>
      </c>
      <c r="D461" s="23" t="s">
        <v>4188</v>
      </c>
      <c r="E461" s="53" t="str">
        <f>IF($H461="","",(VLOOKUP($H461,所属・種目コード!$A$3:$B$67,2)))</f>
        <v>盛岡工</v>
      </c>
      <c r="F461" s="23">
        <v>1</v>
      </c>
      <c r="H461" s="23">
        <v>1104</v>
      </c>
      <c r="I461" s="23">
        <v>459</v>
      </c>
      <c r="L461" s="49">
        <v>2046</v>
      </c>
      <c r="M461" s="49">
        <v>459</v>
      </c>
      <c r="N461" s="49">
        <v>1073</v>
      </c>
      <c r="O461" s="49" t="s">
        <v>2595</v>
      </c>
      <c r="P461" s="49" t="s">
        <v>2596</v>
      </c>
      <c r="Q461" s="51" t="str">
        <f>IF($N461="","",(VLOOKUP($N461,所属・種目コード!$A$3:$B$67,2)))</f>
        <v>葛巻</v>
      </c>
      <c r="R461" s="49">
        <v>2</v>
      </c>
      <c r="S461" s="49"/>
      <c r="T461" s="49"/>
      <c r="U461" s="49">
        <v>459</v>
      </c>
    </row>
    <row r="462" spans="1:21">
      <c r="A462" s="23">
        <v>2897</v>
      </c>
      <c r="B462" s="23">
        <v>460</v>
      </c>
      <c r="C462" s="23" t="s">
        <v>4193</v>
      </c>
      <c r="D462" s="23" t="s">
        <v>4194</v>
      </c>
      <c r="E462" s="53" t="str">
        <f>IF($H462="","",(VLOOKUP($H462,所属・種目コード!$A$3:$B$67,2)))</f>
        <v>盛岡工</v>
      </c>
      <c r="F462" s="23">
        <v>1</v>
      </c>
      <c r="H462" s="23">
        <v>1104</v>
      </c>
      <c r="I462" s="23">
        <v>460</v>
      </c>
      <c r="L462" s="50">
        <v>2057</v>
      </c>
      <c r="M462" s="50">
        <v>460</v>
      </c>
      <c r="N462" s="50">
        <v>1073</v>
      </c>
      <c r="O462" s="50" t="s">
        <v>2617</v>
      </c>
      <c r="P462" s="50" t="s">
        <v>2618</v>
      </c>
      <c r="Q462" s="52" t="str">
        <f>IF($N462="","",(VLOOKUP($N462,所属・種目コード!$A$3:$B$67,2)))</f>
        <v>葛巻</v>
      </c>
      <c r="R462" s="49">
        <v>2</v>
      </c>
      <c r="S462" s="49"/>
      <c r="T462" s="50"/>
      <c r="U462" s="49">
        <v>460</v>
      </c>
    </row>
    <row r="463" spans="1:21">
      <c r="A463" s="23">
        <v>2898</v>
      </c>
      <c r="B463" s="23">
        <v>461</v>
      </c>
      <c r="C463" s="23" t="s">
        <v>4195</v>
      </c>
      <c r="D463" s="23" t="s">
        <v>4196</v>
      </c>
      <c r="E463" s="53" t="str">
        <f>IF($H463="","",(VLOOKUP($H463,所属・種目コード!$A$3:$B$67,2)))</f>
        <v>盛岡工</v>
      </c>
      <c r="F463" s="23">
        <v>1</v>
      </c>
      <c r="H463" s="23">
        <v>1104</v>
      </c>
      <c r="I463" s="23">
        <v>461</v>
      </c>
      <c r="L463" s="49">
        <v>2060</v>
      </c>
      <c r="M463" s="49">
        <v>461</v>
      </c>
      <c r="N463" s="49">
        <v>1073</v>
      </c>
      <c r="O463" s="49" t="s">
        <v>2623</v>
      </c>
      <c r="P463" s="49" t="s">
        <v>2624</v>
      </c>
      <c r="Q463" s="51" t="str">
        <f>IF($N463="","",(VLOOKUP($N463,所属・種目コード!$A$3:$B$67,2)))</f>
        <v>葛巻</v>
      </c>
      <c r="R463" s="49">
        <v>2</v>
      </c>
      <c r="S463" s="49"/>
      <c r="T463" s="49"/>
      <c r="U463" s="49">
        <v>461</v>
      </c>
    </row>
    <row r="464" spans="1:21">
      <c r="A464" s="23">
        <v>2899</v>
      </c>
      <c r="B464" s="23">
        <v>462</v>
      </c>
      <c r="C464" s="23" t="s">
        <v>4197</v>
      </c>
      <c r="D464" s="23" t="s">
        <v>2102</v>
      </c>
      <c r="E464" s="53" t="str">
        <f>IF($H464="","",(VLOOKUP($H464,所属・種目コード!$A$3:$B$67,2)))</f>
        <v>盛岡工</v>
      </c>
      <c r="F464" s="23">
        <v>1</v>
      </c>
      <c r="H464" s="23">
        <v>1104</v>
      </c>
      <c r="I464" s="23">
        <v>462</v>
      </c>
      <c r="L464" s="49">
        <v>1889</v>
      </c>
      <c r="M464" s="49">
        <v>462</v>
      </c>
      <c r="N464" s="49">
        <v>1066</v>
      </c>
      <c r="O464" s="49" t="s">
        <v>2313</v>
      </c>
      <c r="P464" s="49" t="s">
        <v>2314</v>
      </c>
      <c r="Q464" s="51" t="str">
        <f>IF($N464="","",(VLOOKUP($N464,所属・種目コード!$A$3:$B$67,2)))</f>
        <v>金ケ崎</v>
      </c>
      <c r="R464" s="49">
        <v>2</v>
      </c>
      <c r="S464" s="49"/>
      <c r="T464" s="49"/>
      <c r="U464" s="49">
        <v>462</v>
      </c>
    </row>
    <row r="465" spans="1:21">
      <c r="A465" s="23">
        <v>2906</v>
      </c>
      <c r="B465" s="23">
        <v>463</v>
      </c>
      <c r="C465" s="23" t="s">
        <v>4209</v>
      </c>
      <c r="D465" s="23" t="s">
        <v>4210</v>
      </c>
      <c r="E465" s="53" t="str">
        <f>IF($H465="","",(VLOOKUP($H465,所属・種目コード!$A$3:$B$67,2)))</f>
        <v>盛岡工</v>
      </c>
      <c r="F465" s="23">
        <v>1</v>
      </c>
      <c r="H465" s="23">
        <v>1104</v>
      </c>
      <c r="I465" s="23">
        <v>463</v>
      </c>
      <c r="L465" s="49">
        <v>1898</v>
      </c>
      <c r="M465" s="49">
        <v>463</v>
      </c>
      <c r="N465" s="49">
        <v>1066</v>
      </c>
      <c r="O465" s="49" t="s">
        <v>2328</v>
      </c>
      <c r="P465" s="49" t="s">
        <v>2329</v>
      </c>
      <c r="Q465" s="51" t="str">
        <f>IF($N465="","",(VLOOKUP($N465,所属・種目コード!$A$3:$B$67,2)))</f>
        <v>金ケ崎</v>
      </c>
      <c r="R465" s="49">
        <v>2</v>
      </c>
      <c r="S465" s="49"/>
      <c r="T465" s="49"/>
      <c r="U465" s="49">
        <v>463</v>
      </c>
    </row>
    <row r="466" spans="1:21">
      <c r="A466" s="23">
        <v>2908</v>
      </c>
      <c r="B466" s="23">
        <v>464</v>
      </c>
      <c r="C466" s="23" t="s">
        <v>4213</v>
      </c>
      <c r="D466" s="23" t="s">
        <v>4214</v>
      </c>
      <c r="E466" s="53" t="str">
        <f>IF($H466="","",(VLOOKUP($H466,所属・種目コード!$A$3:$B$67,2)))</f>
        <v>盛岡工</v>
      </c>
      <c r="F466" s="23">
        <v>1</v>
      </c>
      <c r="H466" s="23">
        <v>1104</v>
      </c>
      <c r="I466" s="23">
        <v>464</v>
      </c>
      <c r="L466" s="49">
        <v>1902</v>
      </c>
      <c r="M466" s="49">
        <v>464</v>
      </c>
      <c r="N466" s="49">
        <v>1066</v>
      </c>
      <c r="O466" s="49" t="s">
        <v>2334</v>
      </c>
      <c r="P466" s="49" t="s">
        <v>2335</v>
      </c>
      <c r="Q466" s="51" t="str">
        <f>IF($N466="","",(VLOOKUP($N466,所属・種目コード!$A$3:$B$67,2)))</f>
        <v>金ケ崎</v>
      </c>
      <c r="R466" s="49">
        <v>2</v>
      </c>
      <c r="S466" s="49"/>
      <c r="T466" s="49"/>
      <c r="U466" s="49">
        <v>464</v>
      </c>
    </row>
    <row r="467" spans="1:21">
      <c r="A467" s="23">
        <v>2911</v>
      </c>
      <c r="B467" s="23">
        <v>465</v>
      </c>
      <c r="C467" s="23" t="s">
        <v>4219</v>
      </c>
      <c r="D467" s="23" t="s">
        <v>4220</v>
      </c>
      <c r="E467" s="53" t="str">
        <f>IF($H467="","",(VLOOKUP($H467,所属・種目コード!$A$3:$B$67,2)))</f>
        <v>盛岡工</v>
      </c>
      <c r="F467" s="23">
        <v>1</v>
      </c>
      <c r="H467" s="23">
        <v>1104</v>
      </c>
      <c r="I467" s="23">
        <v>465</v>
      </c>
      <c r="L467" s="49">
        <v>1906</v>
      </c>
      <c r="M467" s="49">
        <v>465</v>
      </c>
      <c r="N467" s="49">
        <v>1066</v>
      </c>
      <c r="O467" s="49" t="s">
        <v>2342</v>
      </c>
      <c r="P467" s="49" t="s">
        <v>2343</v>
      </c>
      <c r="Q467" s="51" t="str">
        <f>IF($N467="","",(VLOOKUP($N467,所属・種目コード!$A$3:$B$67,2)))</f>
        <v>金ケ崎</v>
      </c>
      <c r="R467" s="49">
        <v>2</v>
      </c>
      <c r="S467" s="49"/>
      <c r="T467" s="49"/>
      <c r="U467" s="49">
        <v>465</v>
      </c>
    </row>
    <row r="468" spans="1:21">
      <c r="A468" s="23">
        <v>2912</v>
      </c>
      <c r="B468" s="23">
        <v>466</v>
      </c>
      <c r="C468" s="23" t="s">
        <v>4221</v>
      </c>
      <c r="D468" s="23" t="s">
        <v>4222</v>
      </c>
      <c r="E468" s="53" t="str">
        <f>IF($H468="","",(VLOOKUP($H468,所属・種目コード!$A$3:$B$67,2)))</f>
        <v>盛岡工</v>
      </c>
      <c r="F468" s="23">
        <v>1</v>
      </c>
      <c r="H468" s="23">
        <v>1104</v>
      </c>
      <c r="I468" s="23">
        <v>466</v>
      </c>
      <c r="L468" s="49">
        <v>1886</v>
      </c>
      <c r="M468" s="49">
        <v>466</v>
      </c>
      <c r="N468" s="49">
        <v>1066</v>
      </c>
      <c r="O468" s="49" t="s">
        <v>546</v>
      </c>
      <c r="P468" s="49" t="s">
        <v>2309</v>
      </c>
      <c r="Q468" s="51" t="str">
        <f>IF($N468="","",(VLOOKUP($N468,所属・種目コード!$A$3:$B$67,2)))</f>
        <v>金ケ崎</v>
      </c>
      <c r="R468" s="49">
        <v>2</v>
      </c>
      <c r="S468" s="49"/>
      <c r="T468" s="49"/>
      <c r="U468" s="49">
        <v>466</v>
      </c>
    </row>
    <row r="469" spans="1:21">
      <c r="A469" s="23">
        <v>2916</v>
      </c>
      <c r="B469" s="23">
        <v>467</v>
      </c>
      <c r="C469" s="23" t="s">
        <v>4229</v>
      </c>
      <c r="D469" s="23" t="s">
        <v>4230</v>
      </c>
      <c r="E469" s="53" t="str">
        <f>IF($H469="","",(VLOOKUP($H469,所属・種目コード!$A$3:$B$67,2)))</f>
        <v>盛岡工</v>
      </c>
      <c r="F469" s="23">
        <v>1</v>
      </c>
      <c r="H469" s="23">
        <v>1104</v>
      </c>
      <c r="I469" s="23">
        <v>467</v>
      </c>
      <c r="L469" s="49">
        <v>1890</v>
      </c>
      <c r="M469" s="49">
        <v>467</v>
      </c>
      <c r="N469" s="49">
        <v>1066</v>
      </c>
      <c r="O469" s="49" t="s">
        <v>547</v>
      </c>
      <c r="P469" s="49" t="s">
        <v>2315</v>
      </c>
      <c r="Q469" s="51" t="str">
        <f>IF($N469="","",(VLOOKUP($N469,所属・種目コード!$A$3:$B$67,2)))</f>
        <v>金ケ崎</v>
      </c>
      <c r="R469" s="49">
        <v>2</v>
      </c>
      <c r="S469" s="49"/>
      <c r="T469" s="49"/>
      <c r="U469" s="49">
        <v>467</v>
      </c>
    </row>
    <row r="470" spans="1:21">
      <c r="A470" s="23">
        <v>2918</v>
      </c>
      <c r="B470" s="23">
        <v>468</v>
      </c>
      <c r="C470" s="23" t="s">
        <v>4233</v>
      </c>
      <c r="D470" s="23" t="s">
        <v>4234</v>
      </c>
      <c r="E470" s="53" t="str">
        <f>IF($H470="","",(VLOOKUP($H470,所属・種目コード!$A$3:$B$67,2)))</f>
        <v>盛岡工</v>
      </c>
      <c r="F470" s="23">
        <v>1</v>
      </c>
      <c r="H470" s="23">
        <v>1104</v>
      </c>
      <c r="I470" s="23">
        <v>468</v>
      </c>
      <c r="L470" s="49">
        <v>1893</v>
      </c>
      <c r="M470" s="49">
        <v>468</v>
      </c>
      <c r="N470" s="49">
        <v>1066</v>
      </c>
      <c r="O470" s="49" t="s">
        <v>548</v>
      </c>
      <c r="P470" s="49" t="s">
        <v>2320</v>
      </c>
      <c r="Q470" s="51" t="str">
        <f>IF($N470="","",(VLOOKUP($N470,所属・種目コード!$A$3:$B$67,2)))</f>
        <v>金ケ崎</v>
      </c>
      <c r="R470" s="49">
        <v>2</v>
      </c>
      <c r="S470" s="49"/>
      <c r="T470" s="49"/>
      <c r="U470" s="49">
        <v>468</v>
      </c>
    </row>
    <row r="471" spans="1:21">
      <c r="A471" s="23">
        <v>2919</v>
      </c>
      <c r="B471" s="23">
        <v>469</v>
      </c>
      <c r="C471" s="23" t="s">
        <v>4235</v>
      </c>
      <c r="D471" s="23" t="s">
        <v>4236</v>
      </c>
      <c r="E471" s="53" t="str">
        <f>IF($H471="","",(VLOOKUP($H471,所属・種目コード!$A$3:$B$67,2)))</f>
        <v>盛岡工</v>
      </c>
      <c r="F471" s="23">
        <v>1</v>
      </c>
      <c r="H471" s="23">
        <v>1104</v>
      </c>
      <c r="I471" s="23">
        <v>469</v>
      </c>
      <c r="L471" s="49">
        <v>2621</v>
      </c>
      <c r="M471" s="49">
        <v>469</v>
      </c>
      <c r="N471" s="49">
        <v>1095</v>
      </c>
      <c r="O471" s="49" t="s">
        <v>3671</v>
      </c>
      <c r="P471" s="49" t="s">
        <v>3672</v>
      </c>
      <c r="Q471" s="51" t="str">
        <f>IF($N471="","",(VLOOKUP($N471,所属・種目コード!$A$3:$B$67,2)))</f>
        <v>水沢</v>
      </c>
      <c r="R471" s="49">
        <v>2</v>
      </c>
      <c r="S471" s="49"/>
      <c r="T471" s="49"/>
      <c r="U471" s="49">
        <v>469</v>
      </c>
    </row>
    <row r="472" spans="1:21">
      <c r="A472" s="23">
        <v>2920</v>
      </c>
      <c r="B472" s="23">
        <v>470</v>
      </c>
      <c r="C472" s="23" t="s">
        <v>4237</v>
      </c>
      <c r="D472" s="23" t="s">
        <v>4238</v>
      </c>
      <c r="E472" s="53" t="str">
        <f>IF($H472="","",(VLOOKUP($H472,所属・種目コード!$A$3:$B$67,2)))</f>
        <v>盛岡工</v>
      </c>
      <c r="F472" s="23">
        <v>1</v>
      </c>
      <c r="H472" s="23">
        <v>1104</v>
      </c>
      <c r="I472" s="23">
        <v>470</v>
      </c>
      <c r="L472" s="49">
        <v>2848</v>
      </c>
      <c r="M472" s="49">
        <v>470</v>
      </c>
      <c r="N472" s="49">
        <v>1103</v>
      </c>
      <c r="O472" s="49" t="s">
        <v>4100</v>
      </c>
      <c r="P472" s="49" t="s">
        <v>4101</v>
      </c>
      <c r="Q472" s="51" t="str">
        <f>IF($N472="","",(VLOOKUP($N472,所属・種目コード!$A$3:$B$67,2)))</f>
        <v>盛岡北</v>
      </c>
      <c r="R472" s="49">
        <v>2</v>
      </c>
      <c r="S472" s="49"/>
      <c r="T472" s="49"/>
      <c r="U472" s="49">
        <v>470</v>
      </c>
    </row>
    <row r="473" spans="1:21">
      <c r="A473" s="23">
        <v>2921</v>
      </c>
      <c r="B473" s="23">
        <v>471</v>
      </c>
      <c r="C473" s="23" t="s">
        <v>4239</v>
      </c>
      <c r="D473" s="23" t="s">
        <v>4240</v>
      </c>
      <c r="E473" s="53" t="str">
        <f>IF($H473="","",(VLOOKUP($H473,所属・種目コード!$A$3:$B$67,2)))</f>
        <v>盛岡工</v>
      </c>
      <c r="F473" s="23">
        <v>1</v>
      </c>
      <c r="H473" s="23">
        <v>1104</v>
      </c>
      <c r="I473" s="23">
        <v>471</v>
      </c>
      <c r="L473" s="49">
        <v>2855</v>
      </c>
      <c r="M473" s="49">
        <v>471</v>
      </c>
      <c r="N473" s="49">
        <v>1103</v>
      </c>
      <c r="O473" s="49" t="s">
        <v>4112</v>
      </c>
      <c r="P473" s="49" t="s">
        <v>4113</v>
      </c>
      <c r="Q473" s="51" t="str">
        <f>IF($N473="","",(VLOOKUP($N473,所属・種目コード!$A$3:$B$67,2)))</f>
        <v>盛岡北</v>
      </c>
      <c r="R473" s="49">
        <v>2</v>
      </c>
      <c r="S473" s="49"/>
      <c r="T473" s="49"/>
      <c r="U473" s="49">
        <v>471</v>
      </c>
    </row>
    <row r="474" spans="1:21">
      <c r="A474" s="23">
        <v>2924</v>
      </c>
      <c r="B474" s="23">
        <v>472</v>
      </c>
      <c r="C474" s="23" t="s">
        <v>4245</v>
      </c>
      <c r="D474" s="23" t="s">
        <v>4246</v>
      </c>
      <c r="E474" s="53" t="str">
        <f>IF($H474="","",(VLOOKUP($H474,所属・種目コード!$A$3:$B$67,2)))</f>
        <v>盛岡工</v>
      </c>
      <c r="F474" s="23">
        <v>1</v>
      </c>
      <c r="H474" s="23">
        <v>1104</v>
      </c>
      <c r="I474" s="23">
        <v>472</v>
      </c>
      <c r="L474" s="49">
        <v>2861</v>
      </c>
      <c r="M474" s="49">
        <v>472</v>
      </c>
      <c r="N474" s="49">
        <v>1103</v>
      </c>
      <c r="O474" s="49" t="s">
        <v>4123</v>
      </c>
      <c r="P474" s="49" t="s">
        <v>4124</v>
      </c>
      <c r="Q474" s="51" t="str">
        <f>IF($N474="","",(VLOOKUP($N474,所属・種目コード!$A$3:$B$67,2)))</f>
        <v>盛岡北</v>
      </c>
      <c r="R474" s="49">
        <v>2</v>
      </c>
      <c r="S474" s="49"/>
      <c r="T474" s="49"/>
      <c r="U474" s="49">
        <v>472</v>
      </c>
    </row>
    <row r="475" spans="1:21">
      <c r="A475" s="23">
        <v>2925</v>
      </c>
      <c r="B475" s="23">
        <v>473</v>
      </c>
      <c r="C475" s="23" t="s">
        <v>4247</v>
      </c>
      <c r="D475" s="23" t="s">
        <v>4248</v>
      </c>
      <c r="E475" s="53" t="str">
        <f>IF($H475="","",(VLOOKUP($H475,所属・種目コード!$A$3:$B$67,2)))</f>
        <v>盛岡工</v>
      </c>
      <c r="F475" s="23">
        <v>1</v>
      </c>
      <c r="H475" s="23">
        <v>1104</v>
      </c>
      <c r="I475" s="23">
        <v>473</v>
      </c>
      <c r="L475" s="49">
        <v>2837</v>
      </c>
      <c r="M475" s="49">
        <v>473</v>
      </c>
      <c r="N475" s="49">
        <v>1103</v>
      </c>
      <c r="O475" s="49" t="s">
        <v>540</v>
      </c>
      <c r="P475" s="49" t="s">
        <v>4082</v>
      </c>
      <c r="Q475" s="51" t="str">
        <f>IF($N475="","",(VLOOKUP($N475,所属・種目コード!$A$3:$B$67,2)))</f>
        <v>盛岡北</v>
      </c>
      <c r="R475" s="49">
        <v>2</v>
      </c>
      <c r="S475" s="49"/>
      <c r="T475" s="49"/>
      <c r="U475" s="49">
        <v>473</v>
      </c>
    </row>
    <row r="476" spans="1:21">
      <c r="A476" s="23">
        <v>2926</v>
      </c>
      <c r="B476" s="23">
        <v>474</v>
      </c>
      <c r="C476" s="23" t="s">
        <v>4249</v>
      </c>
      <c r="D476" s="23" t="s">
        <v>4250</v>
      </c>
      <c r="E476" s="53" t="str">
        <f>IF($H476="","",(VLOOKUP($H476,所属・種目コード!$A$3:$B$67,2)))</f>
        <v>盛岡工</v>
      </c>
      <c r="F476" s="23">
        <v>1</v>
      </c>
      <c r="H476" s="23">
        <v>1104</v>
      </c>
      <c r="I476" s="23">
        <v>474</v>
      </c>
      <c r="L476" s="49">
        <v>2854</v>
      </c>
      <c r="M476" s="49">
        <v>474</v>
      </c>
      <c r="N476" s="49">
        <v>1103</v>
      </c>
      <c r="O476" s="49" t="s">
        <v>4110</v>
      </c>
      <c r="P476" s="49" t="s">
        <v>4111</v>
      </c>
      <c r="Q476" s="51" t="str">
        <f>IF($N476="","",(VLOOKUP($N476,所属・種目コード!$A$3:$B$67,2)))</f>
        <v>盛岡北</v>
      </c>
      <c r="R476" s="49">
        <v>2</v>
      </c>
      <c r="S476" s="49"/>
      <c r="T476" s="49"/>
      <c r="U476" s="49">
        <v>474</v>
      </c>
    </row>
    <row r="477" spans="1:21">
      <c r="A477" s="23">
        <v>2927</v>
      </c>
      <c r="B477" s="23">
        <v>475</v>
      </c>
      <c r="C477" s="23" t="s">
        <v>4251</v>
      </c>
      <c r="D477" s="23" t="s">
        <v>4252</v>
      </c>
      <c r="E477" s="53" t="str">
        <f>IF($H477="","",(VLOOKUP($H477,所属・種目コード!$A$3:$B$67,2)))</f>
        <v>盛岡工</v>
      </c>
      <c r="F477" s="23">
        <v>1</v>
      </c>
      <c r="H477" s="23">
        <v>1104</v>
      </c>
      <c r="I477" s="23">
        <v>475</v>
      </c>
      <c r="L477" s="49">
        <v>2858</v>
      </c>
      <c r="M477" s="49">
        <v>475</v>
      </c>
      <c r="N477" s="49">
        <v>1103</v>
      </c>
      <c r="O477" s="49" t="s">
        <v>4118</v>
      </c>
      <c r="P477" s="49" t="s">
        <v>4119</v>
      </c>
      <c r="Q477" s="51" t="str">
        <f>IF($N477="","",(VLOOKUP($N477,所属・種目コード!$A$3:$B$67,2)))</f>
        <v>盛岡北</v>
      </c>
      <c r="R477" s="49">
        <v>2</v>
      </c>
      <c r="S477" s="49"/>
      <c r="T477" s="49"/>
      <c r="U477" s="49">
        <v>475</v>
      </c>
    </row>
    <row r="478" spans="1:21">
      <c r="A478" s="23">
        <v>2929</v>
      </c>
      <c r="B478" s="23">
        <v>476</v>
      </c>
      <c r="C478" s="23" t="s">
        <v>4255</v>
      </c>
      <c r="D478" s="23" t="s">
        <v>4256</v>
      </c>
      <c r="E478" s="53" t="str">
        <f>IF($H478="","",(VLOOKUP($H478,所属・種目コード!$A$3:$B$67,2)))</f>
        <v>盛岡工</v>
      </c>
      <c r="F478" s="23">
        <v>1</v>
      </c>
      <c r="H478" s="23">
        <v>1104</v>
      </c>
      <c r="I478" s="23">
        <v>476</v>
      </c>
      <c r="L478" s="49">
        <v>2863</v>
      </c>
      <c r="M478" s="49">
        <v>476</v>
      </c>
      <c r="N478" s="49">
        <v>1103</v>
      </c>
      <c r="O478" s="49" t="s">
        <v>541</v>
      </c>
      <c r="P478" s="49" t="s">
        <v>4127</v>
      </c>
      <c r="Q478" s="51" t="str">
        <f>IF($N478="","",(VLOOKUP($N478,所属・種目コード!$A$3:$B$67,2)))</f>
        <v>盛岡北</v>
      </c>
      <c r="R478" s="49">
        <v>2</v>
      </c>
      <c r="S478" s="49"/>
      <c r="T478" s="49"/>
      <c r="U478" s="49">
        <v>476</v>
      </c>
    </row>
    <row r="479" spans="1:21">
      <c r="A479" s="23">
        <v>2930</v>
      </c>
      <c r="B479" s="23">
        <v>477</v>
      </c>
      <c r="C479" s="23" t="s">
        <v>4257</v>
      </c>
      <c r="D479" s="23" t="s">
        <v>4258</v>
      </c>
      <c r="E479" s="53" t="str">
        <f>IF($H479="","",(VLOOKUP($H479,所属・種目コード!$A$3:$B$67,2)))</f>
        <v>盛岡工</v>
      </c>
      <c r="F479" s="23">
        <v>1</v>
      </c>
      <c r="H479" s="23">
        <v>1104</v>
      </c>
      <c r="I479" s="23">
        <v>477</v>
      </c>
      <c r="L479" s="49">
        <v>2750</v>
      </c>
      <c r="M479" s="49">
        <v>477</v>
      </c>
      <c r="N479" s="49">
        <v>1099</v>
      </c>
      <c r="O479" s="49" t="s">
        <v>3910</v>
      </c>
      <c r="P479" s="49" t="s">
        <v>3911</v>
      </c>
      <c r="Q479" s="51" t="str">
        <f>IF($N479="","",(VLOOKUP($N479,所属・種目コード!$A$3:$B$67,2)))</f>
        <v>水沢農</v>
      </c>
      <c r="R479" s="49">
        <v>2</v>
      </c>
      <c r="S479" s="49"/>
      <c r="T479" s="49"/>
      <c r="U479" s="49">
        <v>477</v>
      </c>
    </row>
    <row r="480" spans="1:21">
      <c r="A480" s="23">
        <v>2932</v>
      </c>
      <c r="B480" s="23">
        <v>478</v>
      </c>
      <c r="C480" s="23" t="s">
        <v>4261</v>
      </c>
      <c r="D480" s="23" t="s">
        <v>4262</v>
      </c>
      <c r="E480" s="53" t="str">
        <f>IF($H480="","",(VLOOKUP($H480,所属・種目コード!$A$3:$B$67,2)))</f>
        <v>盛岡工</v>
      </c>
      <c r="F480" s="23">
        <v>1</v>
      </c>
      <c r="H480" s="23">
        <v>1104</v>
      </c>
      <c r="I480" s="23">
        <v>478</v>
      </c>
      <c r="L480" s="49">
        <v>2752</v>
      </c>
      <c r="M480" s="49">
        <v>478</v>
      </c>
      <c r="N480" s="49">
        <v>1099</v>
      </c>
      <c r="O480" s="49" t="s">
        <v>3914</v>
      </c>
      <c r="P480" s="49" t="s">
        <v>3915</v>
      </c>
      <c r="Q480" s="51" t="str">
        <f>IF($N480="","",(VLOOKUP($N480,所属・種目コード!$A$3:$B$67,2)))</f>
        <v>水沢農</v>
      </c>
      <c r="R480" s="49">
        <v>2</v>
      </c>
      <c r="S480" s="49"/>
      <c r="T480" s="49"/>
      <c r="U480" s="49">
        <v>478</v>
      </c>
    </row>
    <row r="481" spans="1:21">
      <c r="A481" s="23">
        <v>2934</v>
      </c>
      <c r="B481" s="23">
        <v>479</v>
      </c>
      <c r="C481" s="23" t="s">
        <v>4265</v>
      </c>
      <c r="D481" s="23" t="s">
        <v>4266</v>
      </c>
      <c r="E481" s="53" t="str">
        <f>IF($H481="","",(VLOOKUP($H481,所属・種目コード!$A$3:$B$67,2)))</f>
        <v>盛岡工</v>
      </c>
      <c r="F481" s="23">
        <v>1</v>
      </c>
      <c r="H481" s="23">
        <v>1104</v>
      </c>
      <c r="I481" s="23">
        <v>479</v>
      </c>
      <c r="L481" s="49">
        <v>2753</v>
      </c>
      <c r="M481" s="49">
        <v>479</v>
      </c>
      <c r="N481" s="49">
        <v>1099</v>
      </c>
      <c r="O481" s="49" t="s">
        <v>3916</v>
      </c>
      <c r="P481" s="49" t="s">
        <v>3917</v>
      </c>
      <c r="Q481" s="51" t="str">
        <f>IF($N481="","",(VLOOKUP($N481,所属・種目コード!$A$3:$B$67,2)))</f>
        <v>水沢農</v>
      </c>
      <c r="R481" s="49">
        <v>2</v>
      </c>
      <c r="S481" s="49"/>
      <c r="T481" s="49"/>
      <c r="U481" s="49">
        <v>479</v>
      </c>
    </row>
    <row r="482" spans="1:21">
      <c r="A482" s="23">
        <v>2940</v>
      </c>
      <c r="B482" s="23">
        <v>480</v>
      </c>
      <c r="C482" s="23" t="s">
        <v>629</v>
      </c>
      <c r="D482" s="23" t="s">
        <v>630</v>
      </c>
      <c r="E482" s="53" t="str">
        <f>IF($H482="","",(VLOOKUP($H482,所属・種目コード!$A$3:$B$67,2)))</f>
        <v>盛岡工</v>
      </c>
      <c r="F482" s="23">
        <v>1</v>
      </c>
      <c r="H482" s="23">
        <v>1104</v>
      </c>
      <c r="I482" s="23">
        <v>480</v>
      </c>
      <c r="L482" s="49">
        <v>2754</v>
      </c>
      <c r="M482" s="49">
        <v>480</v>
      </c>
      <c r="N482" s="49">
        <v>1099</v>
      </c>
      <c r="O482" s="49" t="s">
        <v>3918</v>
      </c>
      <c r="P482" s="49" t="s">
        <v>3919</v>
      </c>
      <c r="Q482" s="51" t="str">
        <f>IF($N482="","",(VLOOKUP($N482,所属・種目コード!$A$3:$B$67,2)))</f>
        <v>水沢農</v>
      </c>
      <c r="R482" s="49">
        <v>2</v>
      </c>
      <c r="S482" s="49"/>
      <c r="T482" s="49"/>
      <c r="U482" s="49">
        <v>480</v>
      </c>
    </row>
    <row r="483" spans="1:21">
      <c r="A483" s="23">
        <v>2941</v>
      </c>
      <c r="B483" s="23">
        <v>481</v>
      </c>
      <c r="C483" s="23" t="s">
        <v>4277</v>
      </c>
      <c r="D483" s="23" t="s">
        <v>4278</v>
      </c>
      <c r="E483" s="53" t="str">
        <f>IF($H483="","",(VLOOKUP($H483,所属・種目コード!$A$3:$B$67,2)))</f>
        <v>盛岡工</v>
      </c>
      <c r="F483" s="23">
        <v>1</v>
      </c>
      <c r="H483" s="23">
        <v>1104</v>
      </c>
      <c r="I483" s="23">
        <v>481</v>
      </c>
      <c r="L483" s="49">
        <v>2756</v>
      </c>
      <c r="M483" s="49">
        <v>481</v>
      </c>
      <c r="N483" s="49">
        <v>1099</v>
      </c>
      <c r="O483" s="49" t="s">
        <v>3922</v>
      </c>
      <c r="P483" s="49" t="s">
        <v>3923</v>
      </c>
      <c r="Q483" s="51" t="str">
        <f>IF($N483="","",(VLOOKUP($N483,所属・種目コード!$A$3:$B$67,2)))</f>
        <v>水沢農</v>
      </c>
      <c r="R483" s="49">
        <v>2</v>
      </c>
      <c r="S483" s="49"/>
      <c r="T483" s="49"/>
      <c r="U483" s="49">
        <v>481</v>
      </c>
    </row>
    <row r="484" spans="1:21">
      <c r="A484" s="23">
        <v>2943</v>
      </c>
      <c r="B484" s="23">
        <v>482</v>
      </c>
      <c r="C484" s="23" t="s">
        <v>4281</v>
      </c>
      <c r="D484" s="23" t="s">
        <v>4282</v>
      </c>
      <c r="E484" s="53" t="str">
        <f>IF($H484="","",(VLOOKUP($H484,所属・種目コード!$A$3:$B$67,2)))</f>
        <v>盛岡工</v>
      </c>
      <c r="F484" s="23">
        <v>1</v>
      </c>
      <c r="H484" s="23">
        <v>1104</v>
      </c>
      <c r="I484" s="23">
        <v>482</v>
      </c>
      <c r="L484" s="49">
        <v>2755</v>
      </c>
      <c r="M484" s="49">
        <v>482</v>
      </c>
      <c r="N484" s="49">
        <v>1099</v>
      </c>
      <c r="O484" s="49" t="s">
        <v>3920</v>
      </c>
      <c r="P484" s="49" t="s">
        <v>3921</v>
      </c>
      <c r="Q484" s="51" t="str">
        <f>IF($N484="","",(VLOOKUP($N484,所属・種目コード!$A$3:$B$67,2)))</f>
        <v>水沢農</v>
      </c>
      <c r="R484" s="49">
        <v>2</v>
      </c>
      <c r="S484" s="49"/>
      <c r="T484" s="49"/>
      <c r="U484" s="49">
        <v>482</v>
      </c>
    </row>
    <row r="485" spans="1:21">
      <c r="A485" s="23">
        <v>2536</v>
      </c>
      <c r="B485" s="23">
        <v>483</v>
      </c>
      <c r="C485" s="23" t="s">
        <v>3517</v>
      </c>
      <c r="D485" s="23" t="s">
        <v>3518</v>
      </c>
      <c r="E485" s="53" t="str">
        <f>IF($H485="","",(VLOOKUP($H485,所属・種目コード!$A$3:$B$67,2)))</f>
        <v>花巻南</v>
      </c>
      <c r="F485" s="23">
        <v>1</v>
      </c>
      <c r="H485" s="23">
        <v>1093</v>
      </c>
      <c r="I485" s="23">
        <v>483</v>
      </c>
      <c r="L485" s="49">
        <v>2757</v>
      </c>
      <c r="M485" s="49">
        <v>483</v>
      </c>
      <c r="N485" s="49">
        <v>1099</v>
      </c>
      <c r="O485" s="49" t="s">
        <v>3924</v>
      </c>
      <c r="P485" s="49" t="s">
        <v>3925</v>
      </c>
      <c r="Q485" s="51" t="str">
        <f>IF($N485="","",(VLOOKUP($N485,所属・種目コード!$A$3:$B$67,2)))</f>
        <v>水沢農</v>
      </c>
      <c r="R485" s="49">
        <v>2</v>
      </c>
      <c r="S485" s="49"/>
      <c r="T485" s="49"/>
      <c r="U485" s="49">
        <v>483</v>
      </c>
    </row>
    <row r="486" spans="1:21">
      <c r="A486" s="23">
        <v>2537</v>
      </c>
      <c r="B486" s="23">
        <v>484</v>
      </c>
      <c r="C486" s="23" t="s">
        <v>762</v>
      </c>
      <c r="D486" s="23" t="s">
        <v>763</v>
      </c>
      <c r="E486" s="53" t="str">
        <f>IF($H486="","",(VLOOKUP($H486,所属・種目コード!$A$3:$B$67,2)))</f>
        <v>花巻南</v>
      </c>
      <c r="F486" s="23">
        <v>1</v>
      </c>
      <c r="H486" s="23">
        <v>1093</v>
      </c>
      <c r="I486" s="23">
        <v>484</v>
      </c>
      <c r="L486" s="49">
        <v>2379</v>
      </c>
      <c r="M486" s="49">
        <v>484</v>
      </c>
      <c r="N486" s="49">
        <v>1087</v>
      </c>
      <c r="O486" s="49" t="s">
        <v>3219</v>
      </c>
      <c r="P486" s="49" t="s">
        <v>3220</v>
      </c>
      <c r="Q486" s="51" t="str">
        <f>IF($N486="","",(VLOOKUP($N486,所属・種目コード!$A$3:$B$67,2)))</f>
        <v>遠野緑峰</v>
      </c>
      <c r="R486" s="49">
        <v>2</v>
      </c>
      <c r="S486" s="49"/>
      <c r="T486" s="49"/>
      <c r="U486" s="49">
        <v>484</v>
      </c>
    </row>
    <row r="487" spans="1:21">
      <c r="A487" s="23">
        <v>2538</v>
      </c>
      <c r="B487" s="23">
        <v>485</v>
      </c>
      <c r="C487" s="23" t="s">
        <v>3519</v>
      </c>
      <c r="D487" s="23" t="s">
        <v>3520</v>
      </c>
      <c r="E487" s="53" t="str">
        <f>IF($H487="","",(VLOOKUP($H487,所属・種目コード!$A$3:$B$67,2)))</f>
        <v>花巻南</v>
      </c>
      <c r="F487" s="23">
        <v>1</v>
      </c>
      <c r="H487" s="23">
        <v>1093</v>
      </c>
      <c r="I487" s="23">
        <v>485</v>
      </c>
      <c r="L487" s="49">
        <v>2380</v>
      </c>
      <c r="M487" s="49">
        <v>485</v>
      </c>
      <c r="N487" s="49">
        <v>1087</v>
      </c>
      <c r="O487" s="49" t="s">
        <v>3221</v>
      </c>
      <c r="P487" s="49" t="s">
        <v>3222</v>
      </c>
      <c r="Q487" s="51" t="str">
        <f>IF($N487="","",(VLOOKUP($N487,所属・種目コード!$A$3:$B$67,2)))</f>
        <v>遠野緑峰</v>
      </c>
      <c r="R487" s="49">
        <v>2</v>
      </c>
      <c r="S487" s="49"/>
      <c r="T487" s="49"/>
      <c r="U487" s="49">
        <v>485</v>
      </c>
    </row>
    <row r="488" spans="1:21">
      <c r="A488" s="23">
        <v>2540</v>
      </c>
      <c r="B488" s="23">
        <v>486</v>
      </c>
      <c r="C488" s="23" t="s">
        <v>3523</v>
      </c>
      <c r="D488" s="23" t="s">
        <v>3524</v>
      </c>
      <c r="E488" s="53" t="str">
        <f>IF($H488="","",(VLOOKUP($H488,所属・種目コード!$A$3:$B$67,2)))</f>
        <v>花巻南</v>
      </c>
      <c r="F488" s="23">
        <v>1</v>
      </c>
      <c r="H488" s="23">
        <v>1093</v>
      </c>
      <c r="I488" s="23">
        <v>486</v>
      </c>
      <c r="L488" s="49">
        <v>2386</v>
      </c>
      <c r="M488" s="49">
        <v>486</v>
      </c>
      <c r="N488" s="49">
        <v>1087</v>
      </c>
      <c r="O488" s="49" t="s">
        <v>3232</v>
      </c>
      <c r="P488" s="49" t="s">
        <v>3233</v>
      </c>
      <c r="Q488" s="51" t="str">
        <f>IF($N488="","",(VLOOKUP($N488,所属・種目コード!$A$3:$B$67,2)))</f>
        <v>遠野緑峰</v>
      </c>
      <c r="R488" s="49">
        <v>2</v>
      </c>
      <c r="S488" s="49"/>
      <c r="T488" s="49"/>
      <c r="U488" s="49">
        <v>486</v>
      </c>
    </row>
    <row r="489" spans="1:21">
      <c r="A489" s="23">
        <v>2542</v>
      </c>
      <c r="B489" s="23">
        <v>487</v>
      </c>
      <c r="C489" s="23" t="s">
        <v>3527</v>
      </c>
      <c r="D489" s="23" t="s">
        <v>3528</v>
      </c>
      <c r="E489" s="53" t="str">
        <f>IF($H489="","",(VLOOKUP($H489,所属・種目コード!$A$3:$B$67,2)))</f>
        <v>花巻南</v>
      </c>
      <c r="F489" s="23">
        <v>1</v>
      </c>
      <c r="H489" s="23">
        <v>1093</v>
      </c>
      <c r="I489" s="23">
        <v>487</v>
      </c>
      <c r="L489" s="49">
        <v>2398</v>
      </c>
      <c r="M489" s="49">
        <v>487</v>
      </c>
      <c r="N489" s="49">
        <v>1088</v>
      </c>
      <c r="O489" s="49" t="s">
        <v>3256</v>
      </c>
      <c r="P489" s="49" t="s">
        <v>3257</v>
      </c>
      <c r="Q489" s="51" t="str">
        <f>IF($N489="","",(VLOOKUP($N489,所属・種目コード!$A$3:$B$67,2)))</f>
        <v>西和賀</v>
      </c>
      <c r="R489" s="49">
        <v>2</v>
      </c>
      <c r="S489" s="49"/>
      <c r="T489" s="49"/>
      <c r="U489" s="49">
        <v>487</v>
      </c>
    </row>
    <row r="490" spans="1:21">
      <c r="A490" s="23">
        <v>2543</v>
      </c>
      <c r="B490" s="23">
        <v>488</v>
      </c>
      <c r="C490" s="23" t="s">
        <v>3529</v>
      </c>
      <c r="D490" s="23" t="s">
        <v>3530</v>
      </c>
      <c r="E490" s="53" t="str">
        <f>IF($H490="","",(VLOOKUP($H490,所属・種目コード!$A$3:$B$67,2)))</f>
        <v>花巻南</v>
      </c>
      <c r="F490" s="23">
        <v>1</v>
      </c>
      <c r="H490" s="23">
        <v>1093</v>
      </c>
      <c r="I490" s="23">
        <v>488</v>
      </c>
      <c r="L490" s="49">
        <v>2404</v>
      </c>
      <c r="M490" s="49">
        <v>488</v>
      </c>
      <c r="N490" s="49">
        <v>1088</v>
      </c>
      <c r="O490" s="49" t="s">
        <v>3268</v>
      </c>
      <c r="P490" s="49" t="s">
        <v>3269</v>
      </c>
      <c r="Q490" s="51" t="str">
        <f>IF($N490="","",(VLOOKUP($N490,所属・種目コード!$A$3:$B$67,2)))</f>
        <v>西和賀</v>
      </c>
      <c r="R490" s="49">
        <v>2</v>
      </c>
      <c r="S490" s="49"/>
      <c r="T490" s="49"/>
      <c r="U490" s="49">
        <v>488</v>
      </c>
    </row>
    <row r="491" spans="1:21">
      <c r="A491" s="23">
        <v>2546</v>
      </c>
      <c r="B491" s="23">
        <v>489</v>
      </c>
      <c r="C491" s="23" t="s">
        <v>3534</v>
      </c>
      <c r="D491" s="23" t="s">
        <v>1838</v>
      </c>
      <c r="E491" s="53" t="str">
        <f>IF($H491="","",(VLOOKUP($H491,所属・種目コード!$A$3:$B$67,2)))</f>
        <v>花巻南</v>
      </c>
      <c r="F491" s="23">
        <v>1</v>
      </c>
      <c r="H491" s="23">
        <v>1093</v>
      </c>
      <c r="I491" s="23">
        <v>489</v>
      </c>
      <c r="L491" s="49">
        <v>1979</v>
      </c>
      <c r="M491" s="49">
        <v>489</v>
      </c>
      <c r="N491" s="49">
        <v>1071</v>
      </c>
      <c r="O491" s="49" t="s">
        <v>487</v>
      </c>
      <c r="P491" s="49" t="s">
        <v>2473</v>
      </c>
      <c r="Q491" s="51" t="str">
        <f>IF($N491="","",(VLOOKUP($N491,所属・種目コード!$A$3:$B$67,2)))</f>
        <v>久慈</v>
      </c>
      <c r="R491" s="49">
        <v>2</v>
      </c>
      <c r="S491" s="49"/>
      <c r="T491" s="49"/>
      <c r="U491" s="49">
        <v>489</v>
      </c>
    </row>
    <row r="492" spans="1:21">
      <c r="A492" s="23">
        <v>2547</v>
      </c>
      <c r="B492" s="23">
        <v>490</v>
      </c>
      <c r="C492" s="23" t="s">
        <v>3535</v>
      </c>
      <c r="D492" s="23" t="s">
        <v>3536</v>
      </c>
      <c r="E492" s="53" t="str">
        <f>IF($H492="","",(VLOOKUP($H492,所属・種目コード!$A$3:$B$67,2)))</f>
        <v>花巻南</v>
      </c>
      <c r="F492" s="23">
        <v>1</v>
      </c>
      <c r="H492" s="23">
        <v>1093</v>
      </c>
      <c r="I492" s="23">
        <v>490</v>
      </c>
      <c r="L492" s="49">
        <v>1985</v>
      </c>
      <c r="M492" s="49">
        <v>490</v>
      </c>
      <c r="N492" s="49">
        <v>1071</v>
      </c>
      <c r="O492" s="49" t="s">
        <v>2483</v>
      </c>
      <c r="P492" s="49" t="s">
        <v>2484</v>
      </c>
      <c r="Q492" s="51" t="str">
        <f>IF($N492="","",(VLOOKUP($N492,所属・種目コード!$A$3:$B$67,2)))</f>
        <v>久慈</v>
      </c>
      <c r="R492" s="49">
        <v>2</v>
      </c>
      <c r="S492" s="49"/>
      <c r="T492" s="49"/>
      <c r="U492" s="49">
        <v>490</v>
      </c>
    </row>
    <row r="493" spans="1:21">
      <c r="A493" s="23">
        <v>2553</v>
      </c>
      <c r="B493" s="23">
        <v>491</v>
      </c>
      <c r="C493" s="23" t="s">
        <v>3546</v>
      </c>
      <c r="D493" s="23" t="s">
        <v>3547</v>
      </c>
      <c r="E493" s="53" t="str">
        <f>IF($H493="","",(VLOOKUP($H493,所属・種目コード!$A$3:$B$67,2)))</f>
        <v>花巻南</v>
      </c>
      <c r="F493" s="23">
        <v>1</v>
      </c>
      <c r="H493" s="23">
        <v>1093</v>
      </c>
      <c r="I493" s="23">
        <v>491</v>
      </c>
      <c r="L493" s="49">
        <v>2000</v>
      </c>
      <c r="M493" s="49">
        <v>491</v>
      </c>
      <c r="N493" s="49">
        <v>1071</v>
      </c>
      <c r="O493" s="49" t="s">
        <v>2509</v>
      </c>
      <c r="P493" s="49" t="s">
        <v>2510</v>
      </c>
      <c r="Q493" s="51" t="str">
        <f>IF($N493="","",(VLOOKUP($N493,所属・種目コード!$A$3:$B$67,2)))</f>
        <v>久慈</v>
      </c>
      <c r="R493" s="49">
        <v>2</v>
      </c>
      <c r="S493" s="49"/>
      <c r="T493" s="49"/>
      <c r="U493" s="49">
        <v>491</v>
      </c>
    </row>
    <row r="494" spans="1:21">
      <c r="A494" s="23">
        <v>2558</v>
      </c>
      <c r="B494" s="23">
        <v>492</v>
      </c>
      <c r="C494" s="23" t="s">
        <v>3555</v>
      </c>
      <c r="D494" s="23" t="s">
        <v>3273</v>
      </c>
      <c r="E494" s="53" t="str">
        <f>IF($H494="","",(VLOOKUP($H494,所属・種目コード!$A$3:$B$67,2)))</f>
        <v>花巻南</v>
      </c>
      <c r="F494" s="23">
        <v>1</v>
      </c>
      <c r="H494" s="23">
        <v>1093</v>
      </c>
      <c r="I494" s="23">
        <v>492</v>
      </c>
      <c r="L494" s="49">
        <v>2468</v>
      </c>
      <c r="M494" s="49">
        <v>492</v>
      </c>
      <c r="N494" s="49">
        <v>1091</v>
      </c>
      <c r="O494" s="49" t="s">
        <v>3388</v>
      </c>
      <c r="P494" s="49" t="s">
        <v>3389</v>
      </c>
      <c r="Q494" s="51" t="str">
        <f>IF($N494="","",(VLOOKUP($N494,所属・種目コード!$A$3:$B$67,2)))</f>
        <v>花巻農</v>
      </c>
      <c r="R494" s="49">
        <v>2</v>
      </c>
      <c r="S494" s="49"/>
      <c r="T494" s="49"/>
      <c r="U494" s="49">
        <v>492</v>
      </c>
    </row>
    <row r="495" spans="1:21">
      <c r="A495" s="23">
        <v>2526</v>
      </c>
      <c r="B495" s="23">
        <v>493</v>
      </c>
      <c r="C495" s="23" t="s">
        <v>3498</v>
      </c>
      <c r="D495" s="23" t="s">
        <v>3499</v>
      </c>
      <c r="E495" s="53" t="str">
        <f>IF($H495="","",(VLOOKUP($H495,所属・種目コード!$A$3:$B$67,2)))</f>
        <v>花巻南</v>
      </c>
      <c r="F495" s="23">
        <v>1</v>
      </c>
      <c r="H495" s="23">
        <v>1093</v>
      </c>
      <c r="I495" s="23">
        <v>493</v>
      </c>
      <c r="L495" s="49">
        <v>2808</v>
      </c>
      <c r="M495" s="49">
        <v>493</v>
      </c>
      <c r="N495" s="49">
        <v>1102</v>
      </c>
      <c r="O495" s="49" t="s">
        <v>4024</v>
      </c>
      <c r="P495" s="49" t="s">
        <v>4025</v>
      </c>
      <c r="Q495" s="51" t="str">
        <f>IF($N495="","",(VLOOKUP($N495,所属・種目コード!$A$3:$B$67,2)))</f>
        <v>宮古商</v>
      </c>
      <c r="R495" s="49">
        <v>2</v>
      </c>
      <c r="S495" s="49"/>
      <c r="T495" s="49"/>
      <c r="U495" s="49">
        <v>493</v>
      </c>
    </row>
    <row r="496" spans="1:21">
      <c r="A496" s="23">
        <v>2527</v>
      </c>
      <c r="B496" s="23">
        <v>494</v>
      </c>
      <c r="C496" s="23" t="s">
        <v>3500</v>
      </c>
      <c r="D496" s="23" t="s">
        <v>3501</v>
      </c>
      <c r="E496" s="53" t="str">
        <f>IF($H496="","",(VLOOKUP($H496,所属・種目コード!$A$3:$B$67,2)))</f>
        <v>花巻南</v>
      </c>
      <c r="F496" s="23">
        <v>1</v>
      </c>
      <c r="H496" s="23">
        <v>1093</v>
      </c>
      <c r="I496" s="23">
        <v>494</v>
      </c>
      <c r="L496" s="49">
        <v>2814</v>
      </c>
      <c r="M496" s="49">
        <v>494</v>
      </c>
      <c r="N496" s="49">
        <v>1102</v>
      </c>
      <c r="O496" s="49" t="s">
        <v>4036</v>
      </c>
      <c r="P496" s="49" t="s">
        <v>4037</v>
      </c>
      <c r="Q496" s="51" t="str">
        <f>IF($N496="","",(VLOOKUP($N496,所属・種目コード!$A$3:$B$67,2)))</f>
        <v>宮古商</v>
      </c>
      <c r="R496" s="49">
        <v>2</v>
      </c>
      <c r="S496" s="49"/>
      <c r="T496" s="49"/>
      <c r="U496" s="49">
        <v>494</v>
      </c>
    </row>
    <row r="497" spans="1:21">
      <c r="A497" s="23">
        <v>2535</v>
      </c>
      <c r="B497" s="23">
        <v>495</v>
      </c>
      <c r="C497" s="23" t="s">
        <v>3515</v>
      </c>
      <c r="D497" s="23" t="s">
        <v>3516</v>
      </c>
      <c r="E497" s="53" t="str">
        <f>IF($H497="","",(VLOOKUP($H497,所属・種目コード!$A$3:$B$67,2)))</f>
        <v>花巻南</v>
      </c>
      <c r="F497" s="23">
        <v>1</v>
      </c>
      <c r="H497" s="23">
        <v>1093</v>
      </c>
      <c r="I497" s="23">
        <v>495</v>
      </c>
      <c r="L497" s="49">
        <v>2821</v>
      </c>
      <c r="M497" s="49">
        <v>495</v>
      </c>
      <c r="N497" s="49">
        <v>1102</v>
      </c>
      <c r="O497" s="49" t="s">
        <v>4050</v>
      </c>
      <c r="P497" s="49" t="s">
        <v>4051</v>
      </c>
      <c r="Q497" s="51" t="str">
        <f>IF($N497="","",(VLOOKUP($N497,所属・種目コード!$A$3:$B$67,2)))</f>
        <v>宮古商</v>
      </c>
      <c r="R497" s="49">
        <v>2</v>
      </c>
      <c r="S497" s="49"/>
      <c r="T497" s="49"/>
      <c r="U497" s="49">
        <v>495</v>
      </c>
    </row>
    <row r="498" spans="1:21">
      <c r="A498" s="23">
        <v>2549</v>
      </c>
      <c r="B498" s="23">
        <v>496</v>
      </c>
      <c r="C498" s="23" t="s">
        <v>3538</v>
      </c>
      <c r="D498" s="23" t="s">
        <v>3539</v>
      </c>
      <c r="E498" s="53" t="str">
        <f>IF($H498="","",(VLOOKUP($H498,所属・種目コード!$A$3:$B$67,2)))</f>
        <v>花巻南</v>
      </c>
      <c r="F498" s="23">
        <v>1</v>
      </c>
      <c r="H498" s="23">
        <v>1093</v>
      </c>
      <c r="I498" s="23">
        <v>496</v>
      </c>
      <c r="L498" s="49">
        <v>2833</v>
      </c>
      <c r="M498" s="49">
        <v>496</v>
      </c>
      <c r="N498" s="49">
        <v>1102</v>
      </c>
      <c r="O498" s="49" t="s">
        <v>4074</v>
      </c>
      <c r="P498" s="49" t="s">
        <v>4075</v>
      </c>
      <c r="Q498" s="51" t="str">
        <f>IF($N498="","",(VLOOKUP($N498,所属・種目コード!$A$3:$B$67,2)))</f>
        <v>宮古商</v>
      </c>
      <c r="R498" s="49">
        <v>2</v>
      </c>
      <c r="S498" s="49"/>
      <c r="T498" s="49"/>
      <c r="U498" s="49">
        <v>496</v>
      </c>
    </row>
    <row r="499" spans="1:21">
      <c r="A499" s="23">
        <v>2550</v>
      </c>
      <c r="B499" s="23">
        <v>497</v>
      </c>
      <c r="C499" s="23" t="s">
        <v>3540</v>
      </c>
      <c r="D499" s="23" t="s">
        <v>3541</v>
      </c>
      <c r="E499" s="53" t="str">
        <f>IF($H499="","",(VLOOKUP($H499,所属・種目コード!$A$3:$B$67,2)))</f>
        <v>花巻南</v>
      </c>
      <c r="F499" s="23">
        <v>1</v>
      </c>
      <c r="H499" s="23">
        <v>1093</v>
      </c>
      <c r="I499" s="23">
        <v>497</v>
      </c>
      <c r="L499" s="49">
        <v>2203</v>
      </c>
      <c r="M499" s="49">
        <v>497</v>
      </c>
      <c r="N499" s="49">
        <v>1080</v>
      </c>
      <c r="O499" s="49" t="s">
        <v>2889</v>
      </c>
      <c r="P499" s="49" t="s">
        <v>2890</v>
      </c>
      <c r="Q499" s="51" t="str">
        <f>IF($N499="","",(VLOOKUP($N499,所属・種目コード!$A$3:$B$67,2)))</f>
        <v>専修大学北上</v>
      </c>
      <c r="R499" s="49">
        <v>2</v>
      </c>
      <c r="S499" s="49"/>
      <c r="T499" s="49"/>
      <c r="U499" s="49">
        <v>497</v>
      </c>
    </row>
    <row r="500" spans="1:21">
      <c r="A500" s="23">
        <v>2551</v>
      </c>
      <c r="B500" s="23">
        <v>498</v>
      </c>
      <c r="C500" s="23" t="s">
        <v>3542</v>
      </c>
      <c r="D500" s="23" t="s">
        <v>3543</v>
      </c>
      <c r="E500" s="53" t="str">
        <f>IF($H500="","",(VLOOKUP($H500,所属・種目コード!$A$3:$B$67,2)))</f>
        <v>花巻南</v>
      </c>
      <c r="F500" s="23">
        <v>1</v>
      </c>
      <c r="H500" s="23">
        <v>1093</v>
      </c>
      <c r="I500" s="23">
        <v>498</v>
      </c>
      <c r="L500" s="49">
        <v>1834</v>
      </c>
      <c r="M500" s="49">
        <v>498</v>
      </c>
      <c r="N500" s="49">
        <v>1064</v>
      </c>
      <c r="O500" s="49" t="s">
        <v>2208</v>
      </c>
      <c r="P500" s="49" t="s">
        <v>2209</v>
      </c>
      <c r="Q500" s="51" t="str">
        <f>IF($N500="","",(VLOOKUP($N500,所属・種目コード!$A$3:$B$67,2)))</f>
        <v>大船渡</v>
      </c>
      <c r="R500" s="49">
        <v>2</v>
      </c>
      <c r="S500" s="49"/>
      <c r="T500" s="49"/>
      <c r="U500" s="49">
        <v>498</v>
      </c>
    </row>
    <row r="501" spans="1:21">
      <c r="A501" s="23">
        <v>2560</v>
      </c>
      <c r="B501" s="23">
        <v>499</v>
      </c>
      <c r="C501" s="23" t="s">
        <v>3558</v>
      </c>
      <c r="D501" s="23" t="s">
        <v>3559</v>
      </c>
      <c r="E501" s="53" t="str">
        <f>IF($H501="","",(VLOOKUP($H501,所属・種目コード!$A$3:$B$67,2)))</f>
        <v>花巻南</v>
      </c>
      <c r="F501" s="23">
        <v>1</v>
      </c>
      <c r="H501" s="23">
        <v>1093</v>
      </c>
      <c r="I501" s="23">
        <v>499</v>
      </c>
      <c r="L501" s="49">
        <v>3223</v>
      </c>
      <c r="M501" s="49">
        <v>499</v>
      </c>
      <c r="N501" s="49">
        <v>1114</v>
      </c>
      <c r="O501" s="49" t="s">
        <v>465</v>
      </c>
      <c r="P501" s="49" t="s">
        <v>4791</v>
      </c>
      <c r="Q501" s="51" t="str">
        <f>IF($N501="","",(VLOOKUP($N501,所属・種目コード!$A$3:$B$67,2)))</f>
        <v>盛岡第二</v>
      </c>
      <c r="R501" s="49">
        <v>2</v>
      </c>
      <c r="S501" s="49"/>
      <c r="T501" s="49"/>
      <c r="U501" s="49">
        <v>499</v>
      </c>
    </row>
    <row r="502" spans="1:21">
      <c r="A502" s="23">
        <v>3280</v>
      </c>
      <c r="B502" s="23">
        <v>500</v>
      </c>
      <c r="C502" s="23" t="s">
        <v>4892</v>
      </c>
      <c r="D502" s="23" t="s">
        <v>4893</v>
      </c>
      <c r="E502" s="53" t="str">
        <f>IF($H502="","",(VLOOKUP($H502,所属・種目コード!$A$3:$B$67,2)))</f>
        <v>盛岡農</v>
      </c>
      <c r="F502" s="23">
        <v>1</v>
      </c>
      <c r="H502" s="23">
        <v>1117</v>
      </c>
      <c r="I502" s="23">
        <v>500</v>
      </c>
      <c r="L502" s="49">
        <v>3227</v>
      </c>
      <c r="M502" s="49">
        <v>500</v>
      </c>
      <c r="N502" s="49">
        <v>1114</v>
      </c>
      <c r="O502" s="49" t="s">
        <v>466</v>
      </c>
      <c r="P502" s="49" t="s">
        <v>4798</v>
      </c>
      <c r="Q502" s="51" t="str">
        <f>IF($N502="","",(VLOOKUP($N502,所属・種目コード!$A$3:$B$67,2)))</f>
        <v>盛岡第二</v>
      </c>
      <c r="R502" s="49">
        <v>2</v>
      </c>
      <c r="S502" s="49"/>
      <c r="T502" s="49"/>
      <c r="U502" s="49">
        <v>500</v>
      </c>
    </row>
    <row r="503" spans="1:21">
      <c r="A503" s="23">
        <v>3290</v>
      </c>
      <c r="B503" s="23">
        <v>501</v>
      </c>
      <c r="C503" s="23" t="s">
        <v>4909</v>
      </c>
      <c r="D503" s="23" t="s">
        <v>4910</v>
      </c>
      <c r="E503" s="53" t="str">
        <f>IF($H503="","",(VLOOKUP($H503,所属・種目コード!$A$3:$B$67,2)))</f>
        <v>盛岡農</v>
      </c>
      <c r="F503" s="23">
        <v>1</v>
      </c>
      <c r="H503" s="23">
        <v>1117</v>
      </c>
      <c r="I503" s="23">
        <v>501</v>
      </c>
      <c r="L503" s="49">
        <v>3242</v>
      </c>
      <c r="M503" s="49">
        <v>501</v>
      </c>
      <c r="N503" s="49">
        <v>1114</v>
      </c>
      <c r="O503" s="49" t="s">
        <v>4823</v>
      </c>
      <c r="P503" s="49" t="s">
        <v>4824</v>
      </c>
      <c r="Q503" s="51" t="str">
        <f>IF($N503="","",(VLOOKUP($N503,所属・種目コード!$A$3:$B$67,2)))</f>
        <v>盛岡第二</v>
      </c>
      <c r="R503" s="49">
        <v>2</v>
      </c>
      <c r="S503" s="49"/>
      <c r="T503" s="49"/>
      <c r="U503" s="49">
        <v>501</v>
      </c>
    </row>
    <row r="504" spans="1:21">
      <c r="A504" s="23">
        <v>3282</v>
      </c>
      <c r="B504" s="23">
        <v>502</v>
      </c>
      <c r="C504" s="23" t="s">
        <v>4896</v>
      </c>
      <c r="D504" s="23" t="s">
        <v>2172</v>
      </c>
      <c r="E504" s="53" t="str">
        <f>IF($H504="","",(VLOOKUP($H504,所属・種目コード!$A$3:$B$67,2)))</f>
        <v>盛岡農</v>
      </c>
      <c r="F504" s="23">
        <v>1</v>
      </c>
      <c r="H504" s="23">
        <v>1117</v>
      </c>
      <c r="I504" s="23">
        <v>502</v>
      </c>
      <c r="L504" s="49">
        <v>1921</v>
      </c>
      <c r="M504" s="49">
        <v>502</v>
      </c>
      <c r="N504" s="49">
        <v>1067</v>
      </c>
      <c r="O504" s="49" t="s">
        <v>2372</v>
      </c>
      <c r="P504" s="49" t="s">
        <v>2329</v>
      </c>
      <c r="Q504" s="51" t="str">
        <f>IF($N504="","",(VLOOKUP($N504,所属・種目コード!$A$3:$B$67,2)))</f>
        <v>釜石</v>
      </c>
      <c r="R504" s="49">
        <v>2</v>
      </c>
      <c r="S504" s="49"/>
      <c r="T504" s="49"/>
      <c r="U504" s="49">
        <v>502</v>
      </c>
    </row>
    <row r="505" spans="1:21">
      <c r="A505" s="23">
        <v>3283</v>
      </c>
      <c r="B505" s="23">
        <v>503</v>
      </c>
      <c r="C505" s="23" t="s">
        <v>4897</v>
      </c>
      <c r="D505" s="23" t="s">
        <v>4898</v>
      </c>
      <c r="E505" s="53" t="str">
        <f>IF($H505="","",(VLOOKUP($H505,所属・種目コード!$A$3:$B$67,2)))</f>
        <v>盛岡農</v>
      </c>
      <c r="F505" s="23">
        <v>1</v>
      </c>
      <c r="H505" s="23">
        <v>1117</v>
      </c>
      <c r="I505" s="23">
        <v>503</v>
      </c>
      <c r="L505" s="49">
        <v>2567</v>
      </c>
      <c r="M505" s="49">
        <v>503</v>
      </c>
      <c r="N505" s="49">
        <v>1094</v>
      </c>
      <c r="O505" s="49" t="s">
        <v>415</v>
      </c>
      <c r="P505" s="49" t="s">
        <v>3570</v>
      </c>
      <c r="Q505" s="51" t="str">
        <f>IF($N505="","",(VLOOKUP($N505,所属・種目コード!$A$3:$B$67,2)))</f>
        <v>福岡</v>
      </c>
      <c r="R505" s="49">
        <v>2</v>
      </c>
      <c r="S505" s="49"/>
      <c r="T505" s="49"/>
      <c r="U505" s="49">
        <v>503</v>
      </c>
    </row>
    <row r="506" spans="1:21">
      <c r="A506" s="23">
        <v>3285</v>
      </c>
      <c r="B506" s="23">
        <v>504</v>
      </c>
      <c r="C506" s="23" t="s">
        <v>4901</v>
      </c>
      <c r="D506" s="23" t="s">
        <v>4902</v>
      </c>
      <c r="E506" s="53" t="str">
        <f>IF($H506="","",(VLOOKUP($H506,所属・種目コード!$A$3:$B$67,2)))</f>
        <v>盛岡農</v>
      </c>
      <c r="F506" s="23">
        <v>1</v>
      </c>
      <c r="H506" s="23">
        <v>1117</v>
      </c>
      <c r="I506" s="23">
        <v>504</v>
      </c>
      <c r="L506" s="49">
        <v>2568</v>
      </c>
      <c r="M506" s="49">
        <v>504</v>
      </c>
      <c r="N506" s="49">
        <v>1094</v>
      </c>
      <c r="O506" s="49" t="s">
        <v>3571</v>
      </c>
      <c r="P506" s="49" t="s">
        <v>3572</v>
      </c>
      <c r="Q506" s="51" t="str">
        <f>IF($N506="","",(VLOOKUP($N506,所属・種目コード!$A$3:$B$67,2)))</f>
        <v>福岡</v>
      </c>
      <c r="R506" s="49">
        <v>2</v>
      </c>
      <c r="S506" s="49"/>
      <c r="T506" s="49"/>
      <c r="U506" s="49">
        <v>504</v>
      </c>
    </row>
    <row r="507" spans="1:21">
      <c r="A507" s="23">
        <v>3289</v>
      </c>
      <c r="B507" s="23">
        <v>505</v>
      </c>
      <c r="C507" s="23" t="s">
        <v>4907</v>
      </c>
      <c r="D507" s="23" t="s">
        <v>4908</v>
      </c>
      <c r="E507" s="53" t="str">
        <f>IF($H507="","",(VLOOKUP($H507,所属・種目コード!$A$3:$B$67,2)))</f>
        <v>盛岡農</v>
      </c>
      <c r="F507" s="23">
        <v>1</v>
      </c>
      <c r="H507" s="23">
        <v>1117</v>
      </c>
      <c r="I507" s="23">
        <v>505</v>
      </c>
      <c r="L507" s="49">
        <v>2582</v>
      </c>
      <c r="M507" s="49">
        <v>505</v>
      </c>
      <c r="N507" s="49">
        <v>1094</v>
      </c>
      <c r="O507" s="49" t="s">
        <v>416</v>
      </c>
      <c r="P507" s="49" t="s">
        <v>3596</v>
      </c>
      <c r="Q507" s="51" t="str">
        <f>IF($N507="","",(VLOOKUP($N507,所属・種目コード!$A$3:$B$67,2)))</f>
        <v>福岡</v>
      </c>
      <c r="R507" s="49">
        <v>2</v>
      </c>
      <c r="S507" s="49"/>
      <c r="T507" s="49"/>
      <c r="U507" s="49">
        <v>505</v>
      </c>
    </row>
    <row r="508" spans="1:21">
      <c r="A508" s="24">
        <v>3292</v>
      </c>
      <c r="B508" s="24">
        <v>506</v>
      </c>
      <c r="C508" s="24" t="s">
        <v>4913</v>
      </c>
      <c r="D508" s="24" t="s">
        <v>4914</v>
      </c>
      <c r="E508" s="54" t="str">
        <f>IF($H508="","",(VLOOKUP($H508,所属・種目コード!$A$3:$B$67,2)))</f>
        <v>盛岡農</v>
      </c>
      <c r="F508" s="24">
        <v>1</v>
      </c>
      <c r="G508" s="24"/>
      <c r="H508" s="24">
        <v>1117</v>
      </c>
      <c r="I508" s="23">
        <v>506</v>
      </c>
      <c r="L508" s="49">
        <v>2583</v>
      </c>
      <c r="M508" s="49">
        <v>506</v>
      </c>
      <c r="N508" s="49">
        <v>1094</v>
      </c>
      <c r="O508" s="49" t="s">
        <v>3597</v>
      </c>
      <c r="P508" s="49" t="s">
        <v>3598</v>
      </c>
      <c r="Q508" s="51" t="str">
        <f>IF($N508="","",(VLOOKUP($N508,所属・種目コード!$A$3:$B$67,2)))</f>
        <v>福岡</v>
      </c>
      <c r="R508" s="49">
        <v>2</v>
      </c>
      <c r="S508" s="49"/>
      <c r="T508" s="49"/>
      <c r="U508" s="49">
        <v>506</v>
      </c>
    </row>
    <row r="509" spans="1:21">
      <c r="A509" s="23">
        <v>2976</v>
      </c>
      <c r="B509" s="23">
        <v>507</v>
      </c>
      <c r="C509" s="23" t="s">
        <v>4339</v>
      </c>
      <c r="D509" s="23" t="s">
        <v>4340</v>
      </c>
      <c r="E509" s="53" t="str">
        <f>IF($H509="","",(VLOOKUP($H509,所属・種目コード!$A$3:$B$67,2)))</f>
        <v>盛岡市立</v>
      </c>
      <c r="F509" s="23">
        <v>1</v>
      </c>
      <c r="H509" s="23">
        <v>1107</v>
      </c>
      <c r="I509" s="23">
        <v>507</v>
      </c>
      <c r="L509" s="49">
        <v>2269</v>
      </c>
      <c r="M509" s="49">
        <v>507</v>
      </c>
      <c r="N509" s="49">
        <v>1082</v>
      </c>
      <c r="O509" s="49" t="s">
        <v>469</v>
      </c>
      <c r="P509" s="49" t="s">
        <v>3013</v>
      </c>
      <c r="Q509" s="51" t="str">
        <f>IF($N509="","",(VLOOKUP($N509,所属・種目コード!$A$3:$B$67,2)))</f>
        <v>大東</v>
      </c>
      <c r="R509" s="49">
        <v>2</v>
      </c>
      <c r="S509" s="49"/>
      <c r="T509" s="49"/>
      <c r="U509" s="49">
        <v>507</v>
      </c>
    </row>
    <row r="510" spans="1:21">
      <c r="A510" s="23">
        <v>2979</v>
      </c>
      <c r="B510" s="23">
        <v>508</v>
      </c>
      <c r="C510" s="23" t="s">
        <v>4345</v>
      </c>
      <c r="D510" s="23" t="s">
        <v>4346</v>
      </c>
      <c r="E510" s="53" t="str">
        <f>IF($H510="","",(VLOOKUP($H510,所属・種目コード!$A$3:$B$67,2)))</f>
        <v>盛岡市立</v>
      </c>
      <c r="F510" s="23">
        <v>1</v>
      </c>
      <c r="H510" s="23">
        <v>1107</v>
      </c>
      <c r="I510" s="23">
        <v>508</v>
      </c>
      <c r="L510" s="49">
        <v>2281</v>
      </c>
      <c r="M510" s="49">
        <v>508</v>
      </c>
      <c r="N510" s="49">
        <v>1082</v>
      </c>
      <c r="O510" s="49" t="s">
        <v>470</v>
      </c>
      <c r="P510" s="49" t="s">
        <v>3034</v>
      </c>
      <c r="Q510" s="51" t="str">
        <f>IF($N510="","",(VLOOKUP($N510,所属・種目コード!$A$3:$B$67,2)))</f>
        <v>大東</v>
      </c>
      <c r="R510" s="49">
        <v>2</v>
      </c>
      <c r="S510" s="49"/>
      <c r="T510" s="49"/>
      <c r="U510" s="49">
        <v>508</v>
      </c>
    </row>
    <row r="511" spans="1:21">
      <c r="A511" s="23">
        <v>2993</v>
      </c>
      <c r="B511" s="23">
        <v>509</v>
      </c>
      <c r="C511" s="23" t="s">
        <v>4373</v>
      </c>
      <c r="D511" s="23" t="s">
        <v>4374</v>
      </c>
      <c r="E511" s="53" t="str">
        <f>IF($H511="","",(VLOOKUP($H511,所属・種目コード!$A$3:$B$67,2)))</f>
        <v>盛岡市立</v>
      </c>
      <c r="F511" s="23">
        <v>1</v>
      </c>
      <c r="H511" s="23">
        <v>1107</v>
      </c>
      <c r="I511" s="23">
        <v>509</v>
      </c>
      <c r="L511" s="49">
        <v>3269</v>
      </c>
      <c r="M511" s="49">
        <v>509</v>
      </c>
      <c r="N511" s="49">
        <v>1116</v>
      </c>
      <c r="O511" s="49" t="s">
        <v>4870</v>
      </c>
      <c r="P511" s="49" t="s">
        <v>4871</v>
      </c>
      <c r="Q511" s="51" t="str">
        <f>IF($N511="","",(VLOOKUP($N511,所属・種目コード!$A$3:$B$67,2)))</f>
        <v>盛岡聴覚支援</v>
      </c>
      <c r="R511" s="49">
        <v>2</v>
      </c>
      <c r="S511" s="49"/>
      <c r="T511" s="49"/>
      <c r="U511" s="49">
        <v>509</v>
      </c>
    </row>
    <row r="512" spans="1:21">
      <c r="A512" s="23">
        <v>2999</v>
      </c>
      <c r="B512" s="23">
        <v>510</v>
      </c>
      <c r="C512" s="23" t="s">
        <v>4385</v>
      </c>
      <c r="D512" s="23" t="s">
        <v>4386</v>
      </c>
      <c r="E512" s="53" t="str">
        <f>IF($H512="","",(VLOOKUP($H512,所属・種目コード!$A$3:$B$67,2)))</f>
        <v>盛岡市立</v>
      </c>
      <c r="F512" s="23">
        <v>1</v>
      </c>
      <c r="H512" s="23">
        <v>1107</v>
      </c>
      <c r="I512" s="23">
        <v>510</v>
      </c>
      <c r="L512" s="49">
        <v>3272</v>
      </c>
      <c r="M512" s="49">
        <v>510</v>
      </c>
      <c r="N512" s="49">
        <v>1116</v>
      </c>
      <c r="O512" s="49" t="s">
        <v>4876</v>
      </c>
      <c r="P512" s="49" t="s">
        <v>4877</v>
      </c>
      <c r="Q512" s="51" t="str">
        <f>IF($N512="","",(VLOOKUP($N512,所属・種目コード!$A$3:$B$67,2)))</f>
        <v>盛岡聴覚支援</v>
      </c>
      <c r="R512" s="49">
        <v>2</v>
      </c>
      <c r="S512" s="49"/>
      <c r="T512" s="49"/>
      <c r="U512" s="49">
        <v>510</v>
      </c>
    </row>
    <row r="513" spans="1:21">
      <c r="A513" s="23">
        <v>3003</v>
      </c>
      <c r="B513" s="23">
        <v>511</v>
      </c>
      <c r="C513" s="23" t="s">
        <v>4392</v>
      </c>
      <c r="D513" s="23" t="s">
        <v>4393</v>
      </c>
      <c r="E513" s="53" t="str">
        <f>IF($H513="","",(VLOOKUP($H513,所属・種目コード!$A$3:$B$67,2)))</f>
        <v>盛岡市立</v>
      </c>
      <c r="F513" s="23">
        <v>1</v>
      </c>
      <c r="H513" s="23">
        <v>1107</v>
      </c>
      <c r="I513" s="23">
        <v>511</v>
      </c>
      <c r="L513" s="49">
        <v>3270</v>
      </c>
      <c r="M513" s="49">
        <v>511</v>
      </c>
      <c r="N513" s="49">
        <v>1116</v>
      </c>
      <c r="O513" s="49" t="s">
        <v>4872</v>
      </c>
      <c r="P513" s="49" t="s">
        <v>4873</v>
      </c>
      <c r="Q513" s="51" t="str">
        <f>IF($N513="","",(VLOOKUP($N513,所属・種目コード!$A$3:$B$67,2)))</f>
        <v>盛岡聴覚支援</v>
      </c>
      <c r="R513" s="49">
        <v>2</v>
      </c>
      <c r="S513" s="49"/>
      <c r="T513" s="49"/>
      <c r="U513" s="49">
        <v>511</v>
      </c>
    </row>
    <row r="514" spans="1:21">
      <c r="A514" s="23">
        <v>3019</v>
      </c>
      <c r="B514" s="23">
        <v>512</v>
      </c>
      <c r="C514" s="23" t="s">
        <v>4421</v>
      </c>
      <c r="D514" s="23" t="s">
        <v>4422</v>
      </c>
      <c r="E514" s="53" t="str">
        <f>IF($H514="","",(VLOOKUP($H514,所属・種目コード!$A$3:$B$67,2)))</f>
        <v>盛岡市立</v>
      </c>
      <c r="F514" s="23">
        <v>1</v>
      </c>
      <c r="H514" s="23">
        <v>1107</v>
      </c>
      <c r="I514" s="23">
        <v>512</v>
      </c>
      <c r="L514" s="49">
        <v>3271</v>
      </c>
      <c r="M514" s="49">
        <v>512</v>
      </c>
      <c r="N514" s="49">
        <v>1116</v>
      </c>
      <c r="O514" s="49" t="s">
        <v>4874</v>
      </c>
      <c r="P514" s="49" t="s">
        <v>4875</v>
      </c>
      <c r="Q514" s="51" t="str">
        <f>IF($N514="","",(VLOOKUP($N514,所属・種目コード!$A$3:$B$67,2)))</f>
        <v>盛岡聴覚支援</v>
      </c>
      <c r="R514" s="49">
        <v>2</v>
      </c>
      <c r="S514" s="49"/>
      <c r="T514" s="49"/>
      <c r="U514" s="49">
        <v>512</v>
      </c>
    </row>
    <row r="515" spans="1:21">
      <c r="A515" s="23">
        <v>3024</v>
      </c>
      <c r="B515" s="23">
        <v>513</v>
      </c>
      <c r="C515" s="23" t="s">
        <v>4431</v>
      </c>
      <c r="D515" s="23" t="s">
        <v>4432</v>
      </c>
      <c r="E515" s="53" t="str">
        <f>IF($H515="","",(VLOOKUP($H515,所属・種目コード!$A$3:$B$67,2)))</f>
        <v>盛岡市立</v>
      </c>
      <c r="F515" s="23">
        <v>1</v>
      </c>
      <c r="H515" s="23">
        <v>1107</v>
      </c>
      <c r="I515" s="23">
        <v>513</v>
      </c>
      <c r="L515" s="49">
        <v>3275</v>
      </c>
      <c r="M515" s="49">
        <v>513</v>
      </c>
      <c r="N515" s="49">
        <v>1116</v>
      </c>
      <c r="O515" s="49" t="s">
        <v>4882</v>
      </c>
      <c r="P515" s="49" t="s">
        <v>4883</v>
      </c>
      <c r="Q515" s="51" t="str">
        <f>IF($N515="","",(VLOOKUP($N515,所属・種目コード!$A$3:$B$67,2)))</f>
        <v>盛岡聴覚支援</v>
      </c>
      <c r="R515" s="49">
        <v>2</v>
      </c>
      <c r="S515" s="49"/>
      <c r="T515" s="49"/>
      <c r="U515" s="49">
        <v>513</v>
      </c>
    </row>
    <row r="516" spans="1:21">
      <c r="A516" s="23">
        <v>1657</v>
      </c>
      <c r="B516" s="23">
        <v>514</v>
      </c>
      <c r="C516" s="23" t="s">
        <v>1872</v>
      </c>
      <c r="D516" s="23" t="s">
        <v>1873</v>
      </c>
      <c r="E516" s="53" t="str">
        <f>IF($H516="","",(VLOOKUP($H516,所属・種目コード!$A$3:$B$67,2)))</f>
        <v>一関工</v>
      </c>
      <c r="F516" s="23">
        <v>1</v>
      </c>
      <c r="H516" s="23">
        <v>1055</v>
      </c>
      <c r="I516" s="23">
        <v>514</v>
      </c>
      <c r="L516" s="49">
        <v>2179</v>
      </c>
      <c r="M516" s="49">
        <v>514</v>
      </c>
      <c r="N516" s="49">
        <v>1078</v>
      </c>
      <c r="O516" s="49" t="s">
        <v>2842</v>
      </c>
      <c r="P516" s="49" t="s">
        <v>2843</v>
      </c>
      <c r="Q516" s="51" t="str">
        <f>IF($N516="","",(VLOOKUP($N516,所属・種目コード!$A$3:$B$67,2)))</f>
        <v>紫波総合</v>
      </c>
      <c r="R516" s="49">
        <v>2</v>
      </c>
      <c r="S516" s="49"/>
      <c r="T516" s="49"/>
      <c r="U516" s="49">
        <v>514</v>
      </c>
    </row>
    <row r="517" spans="1:21">
      <c r="A517" s="23">
        <v>1658</v>
      </c>
      <c r="B517" s="23">
        <v>515</v>
      </c>
      <c r="C517" s="23" t="s">
        <v>1874</v>
      </c>
      <c r="D517" s="23" t="s">
        <v>1875</v>
      </c>
      <c r="E517" s="53" t="str">
        <f>IF($H517="","",(VLOOKUP($H517,所属・種目コード!$A$3:$B$67,2)))</f>
        <v>一関工</v>
      </c>
      <c r="F517" s="23">
        <v>1</v>
      </c>
      <c r="H517" s="23">
        <v>1055</v>
      </c>
      <c r="I517" s="23">
        <v>515</v>
      </c>
      <c r="L517" s="49">
        <v>3253</v>
      </c>
      <c r="M517" s="49">
        <v>515</v>
      </c>
      <c r="N517" s="49">
        <v>1115</v>
      </c>
      <c r="O517" s="49" t="s">
        <v>515</v>
      </c>
      <c r="P517" s="49" t="s">
        <v>4841</v>
      </c>
      <c r="Q517" s="51" t="str">
        <f>IF($N517="","",(VLOOKUP($N517,所属・種目コード!$A$3:$B$67,2)))</f>
        <v>盛岡中央</v>
      </c>
      <c r="R517" s="49">
        <v>2</v>
      </c>
      <c r="S517" s="49"/>
      <c r="T517" s="49"/>
      <c r="U517" s="49">
        <v>515</v>
      </c>
    </row>
    <row r="518" spans="1:21">
      <c r="A518" s="23">
        <v>1662</v>
      </c>
      <c r="B518" s="23">
        <v>516</v>
      </c>
      <c r="C518" s="23" t="s">
        <v>1882</v>
      </c>
      <c r="D518" s="23" t="s">
        <v>1883</v>
      </c>
      <c r="E518" s="53" t="str">
        <f>IF($H518="","",(VLOOKUP($H518,所属・種目コード!$A$3:$B$67,2)))</f>
        <v>一関工</v>
      </c>
      <c r="F518" s="23">
        <v>1</v>
      </c>
      <c r="H518" s="23">
        <v>1055</v>
      </c>
      <c r="I518" s="23">
        <v>516</v>
      </c>
      <c r="L518" s="49">
        <v>1792</v>
      </c>
      <c r="M518" s="49">
        <v>516</v>
      </c>
      <c r="N518" s="49">
        <v>1062</v>
      </c>
      <c r="O518" s="49" t="s">
        <v>2127</v>
      </c>
      <c r="P518" s="49" t="s">
        <v>2128</v>
      </c>
      <c r="Q518" s="51" t="str">
        <f>IF($N518="","",(VLOOKUP($N518,所属・種目コード!$A$3:$B$67,2)))</f>
        <v>岩手女</v>
      </c>
      <c r="R518" s="49">
        <v>2</v>
      </c>
      <c r="S518" s="49"/>
      <c r="T518" s="49"/>
      <c r="U518" s="49">
        <v>516</v>
      </c>
    </row>
    <row r="519" spans="1:21">
      <c r="A519" s="23">
        <v>1663</v>
      </c>
      <c r="B519" s="23">
        <v>517</v>
      </c>
      <c r="C519" s="23" t="s">
        <v>1884</v>
      </c>
      <c r="D519" s="23" t="s">
        <v>1885</v>
      </c>
      <c r="E519" s="53" t="str">
        <f>IF($H519="","",(VLOOKUP($H519,所属・種目コード!$A$3:$B$67,2)))</f>
        <v>一関工</v>
      </c>
      <c r="F519" s="23">
        <v>1</v>
      </c>
      <c r="H519" s="23">
        <v>1055</v>
      </c>
      <c r="I519" s="23">
        <v>517</v>
      </c>
      <c r="L519" s="49">
        <v>1793</v>
      </c>
      <c r="M519" s="49">
        <v>517</v>
      </c>
      <c r="N519" s="49">
        <v>1062</v>
      </c>
      <c r="O519" s="49" t="s">
        <v>2129</v>
      </c>
      <c r="P519" s="49" t="s">
        <v>2130</v>
      </c>
      <c r="Q519" s="51" t="str">
        <f>IF($N519="","",(VLOOKUP($N519,所属・種目コード!$A$3:$B$67,2)))</f>
        <v>岩手女</v>
      </c>
      <c r="R519" s="49">
        <v>2</v>
      </c>
      <c r="S519" s="49"/>
      <c r="T519" s="49"/>
      <c r="U519" s="49">
        <v>517</v>
      </c>
    </row>
    <row r="520" spans="1:21">
      <c r="A520" s="23">
        <v>1665</v>
      </c>
      <c r="B520" s="23">
        <v>518</v>
      </c>
      <c r="C520" s="23" t="s">
        <v>1888</v>
      </c>
      <c r="D520" s="23" t="s">
        <v>1889</v>
      </c>
      <c r="E520" s="53" t="str">
        <f>IF($H520="","",(VLOOKUP($H520,所属・種目コード!$A$3:$B$67,2)))</f>
        <v>一関工</v>
      </c>
      <c r="F520" s="23">
        <v>1</v>
      </c>
      <c r="H520" s="23">
        <v>1055</v>
      </c>
      <c r="I520" s="23">
        <v>518</v>
      </c>
      <c r="L520" s="49">
        <v>1797</v>
      </c>
      <c r="M520" s="49">
        <v>518</v>
      </c>
      <c r="N520" s="49">
        <v>1062</v>
      </c>
      <c r="O520" s="49" t="s">
        <v>2137</v>
      </c>
      <c r="P520" s="49" t="s">
        <v>2138</v>
      </c>
      <c r="Q520" s="51" t="str">
        <f>IF($N520="","",(VLOOKUP($N520,所属・種目コード!$A$3:$B$67,2)))</f>
        <v>岩手女</v>
      </c>
      <c r="R520" s="49">
        <v>2</v>
      </c>
      <c r="S520" s="49"/>
      <c r="T520" s="49"/>
      <c r="U520" s="49">
        <v>518</v>
      </c>
    </row>
    <row r="521" spans="1:21">
      <c r="A521" s="23">
        <v>1666</v>
      </c>
      <c r="B521" s="23">
        <v>519</v>
      </c>
      <c r="C521" s="23" t="s">
        <v>1890</v>
      </c>
      <c r="D521" s="23" t="s">
        <v>1891</v>
      </c>
      <c r="E521" s="53" t="str">
        <f>IF($H521="","",(VLOOKUP($H521,所属・種目コード!$A$3:$B$67,2)))</f>
        <v>一関工</v>
      </c>
      <c r="F521" s="23">
        <v>1</v>
      </c>
      <c r="H521" s="23">
        <v>1055</v>
      </c>
      <c r="I521" s="23">
        <v>519</v>
      </c>
      <c r="L521" s="49">
        <v>1799</v>
      </c>
      <c r="M521" s="49">
        <v>519</v>
      </c>
      <c r="N521" s="49">
        <v>1062</v>
      </c>
      <c r="O521" s="49" t="s">
        <v>2141</v>
      </c>
      <c r="P521" s="49" t="s">
        <v>2142</v>
      </c>
      <c r="Q521" s="51" t="str">
        <f>IF($N521="","",(VLOOKUP($N521,所属・種目コード!$A$3:$B$67,2)))</f>
        <v>岩手女</v>
      </c>
      <c r="R521" s="49">
        <v>2</v>
      </c>
      <c r="S521" s="49"/>
      <c r="T521" s="49"/>
      <c r="U521" s="49">
        <v>519</v>
      </c>
    </row>
    <row r="522" spans="1:21">
      <c r="A522" s="23">
        <v>1667</v>
      </c>
      <c r="B522" s="23">
        <v>520</v>
      </c>
      <c r="C522" s="23" t="s">
        <v>1892</v>
      </c>
      <c r="D522" s="23" t="s">
        <v>1893</v>
      </c>
      <c r="E522" s="53" t="str">
        <f>IF($H522="","",(VLOOKUP($H522,所属・種目コード!$A$3:$B$67,2)))</f>
        <v>一関工</v>
      </c>
      <c r="F522" s="23">
        <v>1</v>
      </c>
      <c r="H522" s="23">
        <v>1055</v>
      </c>
      <c r="I522" s="23">
        <v>520</v>
      </c>
      <c r="L522" s="49">
        <v>1802</v>
      </c>
      <c r="M522" s="49">
        <v>520</v>
      </c>
      <c r="N522" s="49">
        <v>1062</v>
      </c>
      <c r="O522" s="49" t="s">
        <v>2147</v>
      </c>
      <c r="P522" s="49" t="s">
        <v>2148</v>
      </c>
      <c r="Q522" s="51" t="str">
        <f>IF($N522="","",(VLOOKUP($N522,所属・種目コード!$A$3:$B$67,2)))</f>
        <v>岩手女</v>
      </c>
      <c r="R522" s="49">
        <v>2</v>
      </c>
      <c r="S522" s="49"/>
      <c r="T522" s="49"/>
      <c r="U522" s="49">
        <v>520</v>
      </c>
    </row>
    <row r="523" spans="1:21">
      <c r="A523" s="23">
        <v>1659</v>
      </c>
      <c r="B523" s="23">
        <v>521</v>
      </c>
      <c r="C523" s="23" t="s">
        <v>1876</v>
      </c>
      <c r="D523" s="23" t="s">
        <v>1877</v>
      </c>
      <c r="E523" s="53" t="str">
        <f>IF($H523="","",(VLOOKUP($H523,所属・種目コード!$A$3:$B$67,2)))</f>
        <v>一関工</v>
      </c>
      <c r="F523" s="23">
        <v>1</v>
      </c>
      <c r="H523" s="23">
        <v>1055</v>
      </c>
      <c r="I523" s="23">
        <v>521</v>
      </c>
      <c r="L523" s="49">
        <v>1805</v>
      </c>
      <c r="M523" s="49">
        <v>521</v>
      </c>
      <c r="N523" s="49">
        <v>1062</v>
      </c>
      <c r="O523" s="49" t="s">
        <v>2153</v>
      </c>
      <c r="P523" s="49" t="s">
        <v>2154</v>
      </c>
      <c r="Q523" s="51" t="str">
        <f>IF($N523="","",(VLOOKUP($N523,所属・種目コード!$A$3:$B$67,2)))</f>
        <v>岩手女</v>
      </c>
      <c r="R523" s="49">
        <v>2</v>
      </c>
      <c r="S523" s="49"/>
      <c r="T523" s="49"/>
      <c r="U523" s="49">
        <v>521</v>
      </c>
    </row>
    <row r="524" spans="1:21">
      <c r="A524" s="23">
        <v>2952</v>
      </c>
      <c r="B524" s="23">
        <v>522</v>
      </c>
      <c r="C524" s="23" t="s">
        <v>4297</v>
      </c>
      <c r="D524" s="23" t="s">
        <v>4298</v>
      </c>
      <c r="E524" s="53" t="str">
        <f>IF($H524="","",(VLOOKUP($H524,所属・種目コード!$A$3:$B$67,2)))</f>
        <v>盛岡商</v>
      </c>
      <c r="F524" s="23">
        <v>1</v>
      </c>
      <c r="H524" s="23">
        <v>1105</v>
      </c>
      <c r="I524" s="23">
        <v>522</v>
      </c>
      <c r="L524" s="49">
        <v>1794</v>
      </c>
      <c r="M524" s="49">
        <v>522</v>
      </c>
      <c r="N524" s="49">
        <v>1062</v>
      </c>
      <c r="O524" s="49" t="s">
        <v>2131</v>
      </c>
      <c r="P524" s="49" t="s">
        <v>2132</v>
      </c>
      <c r="Q524" s="51" t="str">
        <f>IF($N524="","",(VLOOKUP($N524,所属・種目コード!$A$3:$B$67,2)))</f>
        <v>岩手女</v>
      </c>
      <c r="R524" s="49">
        <v>2</v>
      </c>
      <c r="S524" s="49"/>
      <c r="T524" s="49"/>
      <c r="U524" s="49">
        <v>522</v>
      </c>
    </row>
    <row r="525" spans="1:21">
      <c r="A525" s="23">
        <v>2964</v>
      </c>
      <c r="B525" s="23">
        <v>523</v>
      </c>
      <c r="C525" s="23" t="s">
        <v>4318</v>
      </c>
      <c r="D525" s="23" t="s">
        <v>4319</v>
      </c>
      <c r="E525" s="53" t="str">
        <f>IF($H525="","",(VLOOKUP($H525,所属・種目コード!$A$3:$B$67,2)))</f>
        <v>盛岡商</v>
      </c>
      <c r="F525" s="23">
        <v>1</v>
      </c>
      <c r="H525" s="23">
        <v>1105</v>
      </c>
      <c r="I525" s="23">
        <v>523</v>
      </c>
      <c r="L525" s="49">
        <v>1795</v>
      </c>
      <c r="M525" s="49">
        <v>523</v>
      </c>
      <c r="N525" s="49">
        <v>1062</v>
      </c>
      <c r="O525" s="49" t="s">
        <v>2133</v>
      </c>
      <c r="P525" s="49" t="s">
        <v>2134</v>
      </c>
      <c r="Q525" s="51" t="str">
        <f>IF($N525="","",(VLOOKUP($N525,所属・種目コード!$A$3:$B$67,2)))</f>
        <v>岩手女</v>
      </c>
      <c r="R525" s="49">
        <v>2</v>
      </c>
      <c r="S525" s="49"/>
      <c r="T525" s="49"/>
      <c r="U525" s="49">
        <v>523</v>
      </c>
    </row>
    <row r="526" spans="1:21">
      <c r="A526" s="23">
        <v>2965</v>
      </c>
      <c r="B526" s="23">
        <v>524</v>
      </c>
      <c r="C526" s="23" t="s">
        <v>4320</v>
      </c>
      <c r="D526" s="23" t="s">
        <v>4321</v>
      </c>
      <c r="E526" s="53" t="str">
        <f>IF($H526="","",(VLOOKUP($H526,所属・種目コード!$A$3:$B$67,2)))</f>
        <v>盛岡商</v>
      </c>
      <c r="F526" s="23">
        <v>1</v>
      </c>
      <c r="H526" s="23">
        <v>1105</v>
      </c>
      <c r="I526" s="23">
        <v>524</v>
      </c>
      <c r="L526" s="49">
        <v>1796</v>
      </c>
      <c r="M526" s="49">
        <v>524</v>
      </c>
      <c r="N526" s="49">
        <v>1062</v>
      </c>
      <c r="O526" s="49" t="s">
        <v>2135</v>
      </c>
      <c r="P526" s="49" t="s">
        <v>2136</v>
      </c>
      <c r="Q526" s="51" t="str">
        <f>IF($N526="","",(VLOOKUP($N526,所属・種目コード!$A$3:$B$67,2)))</f>
        <v>岩手女</v>
      </c>
      <c r="R526" s="49">
        <v>2</v>
      </c>
      <c r="S526" s="49"/>
      <c r="T526" s="49"/>
      <c r="U526" s="49">
        <v>524</v>
      </c>
    </row>
    <row r="527" spans="1:21">
      <c r="A527" s="23">
        <v>2966</v>
      </c>
      <c r="B527" s="23">
        <v>525</v>
      </c>
      <c r="C527" s="23" t="s">
        <v>4322</v>
      </c>
      <c r="D527" s="23" t="s">
        <v>4323</v>
      </c>
      <c r="E527" s="53" t="str">
        <f>IF($H527="","",(VLOOKUP($H527,所属・種目コード!$A$3:$B$67,2)))</f>
        <v>盛岡商</v>
      </c>
      <c r="F527" s="23">
        <v>1</v>
      </c>
      <c r="H527" s="23">
        <v>1105</v>
      </c>
      <c r="I527" s="23">
        <v>525</v>
      </c>
      <c r="L527" s="49">
        <v>1801</v>
      </c>
      <c r="M527" s="49">
        <v>525</v>
      </c>
      <c r="N527" s="49">
        <v>1062</v>
      </c>
      <c r="O527" s="49" t="s">
        <v>2145</v>
      </c>
      <c r="P527" s="49" t="s">
        <v>2146</v>
      </c>
      <c r="Q527" s="51" t="str">
        <f>IF($N527="","",(VLOOKUP($N527,所属・種目コード!$A$3:$B$67,2)))</f>
        <v>岩手女</v>
      </c>
      <c r="R527" s="49">
        <v>2</v>
      </c>
      <c r="S527" s="49"/>
      <c r="T527" s="49"/>
      <c r="U527" s="49">
        <v>525</v>
      </c>
    </row>
    <row r="528" spans="1:21">
      <c r="A528" s="23">
        <v>2946</v>
      </c>
      <c r="B528" s="23">
        <v>526</v>
      </c>
      <c r="C528" s="23" t="s">
        <v>4287</v>
      </c>
      <c r="D528" s="23" t="s">
        <v>4288</v>
      </c>
      <c r="E528" s="53" t="str">
        <f>IF($H528="","",(VLOOKUP($H528,所属・種目コード!$A$3:$B$67,2)))</f>
        <v>盛岡商</v>
      </c>
      <c r="F528" s="23">
        <v>1</v>
      </c>
      <c r="H528" s="23">
        <v>1105</v>
      </c>
      <c r="I528" s="23">
        <v>526</v>
      </c>
      <c r="L528" s="49">
        <v>1798</v>
      </c>
      <c r="M528" s="49">
        <v>526</v>
      </c>
      <c r="N528" s="49">
        <v>1062</v>
      </c>
      <c r="O528" s="49" t="s">
        <v>2139</v>
      </c>
      <c r="P528" s="49" t="s">
        <v>2140</v>
      </c>
      <c r="Q528" s="51" t="str">
        <f>IF($N528="","",(VLOOKUP($N528,所属・種目コード!$A$3:$B$67,2)))</f>
        <v>岩手女</v>
      </c>
      <c r="R528" s="49">
        <v>2</v>
      </c>
      <c r="S528" s="49"/>
      <c r="T528" s="49"/>
      <c r="U528" s="49">
        <v>526</v>
      </c>
    </row>
    <row r="529" spans="1:21">
      <c r="A529" s="23">
        <v>2958</v>
      </c>
      <c r="B529" s="23">
        <v>527</v>
      </c>
      <c r="C529" s="23" t="s">
        <v>4308</v>
      </c>
      <c r="D529" s="23" t="s">
        <v>4309</v>
      </c>
      <c r="E529" s="53" t="str">
        <f>IF($H529="","",(VLOOKUP($H529,所属・種目コード!$A$3:$B$67,2)))</f>
        <v>盛岡商</v>
      </c>
      <c r="F529" s="23">
        <v>1</v>
      </c>
      <c r="H529" s="23">
        <v>1105</v>
      </c>
      <c r="I529" s="23">
        <v>527</v>
      </c>
      <c r="L529" s="49">
        <v>1800</v>
      </c>
      <c r="M529" s="49">
        <v>527</v>
      </c>
      <c r="N529" s="49">
        <v>1062</v>
      </c>
      <c r="O529" s="49" t="s">
        <v>2143</v>
      </c>
      <c r="P529" s="49" t="s">
        <v>2144</v>
      </c>
      <c r="Q529" s="51" t="str">
        <f>IF($N529="","",(VLOOKUP($N529,所属・種目コード!$A$3:$B$67,2)))</f>
        <v>岩手女</v>
      </c>
      <c r="R529" s="49">
        <v>2</v>
      </c>
      <c r="S529" s="49"/>
      <c r="T529" s="49"/>
      <c r="U529" s="49">
        <v>527</v>
      </c>
    </row>
    <row r="530" spans="1:21">
      <c r="A530" s="23">
        <v>2960</v>
      </c>
      <c r="B530" s="23">
        <v>528</v>
      </c>
      <c r="C530" s="23" t="s">
        <v>4311</v>
      </c>
      <c r="D530" s="23" t="s">
        <v>4312</v>
      </c>
      <c r="E530" s="53" t="str">
        <f>IF($H530="","",(VLOOKUP($H530,所属・種目コード!$A$3:$B$67,2)))</f>
        <v>盛岡商</v>
      </c>
      <c r="F530" s="23">
        <v>1</v>
      </c>
      <c r="H530" s="23">
        <v>1105</v>
      </c>
      <c r="I530" s="23">
        <v>528</v>
      </c>
      <c r="L530" s="49">
        <v>1803</v>
      </c>
      <c r="M530" s="49">
        <v>528</v>
      </c>
      <c r="N530" s="49">
        <v>1062</v>
      </c>
      <c r="O530" s="49" t="s">
        <v>2149</v>
      </c>
      <c r="P530" s="49" t="s">
        <v>2150</v>
      </c>
      <c r="Q530" s="51" t="str">
        <f>IF($N530="","",(VLOOKUP($N530,所属・種目コード!$A$3:$B$67,2)))</f>
        <v>岩手女</v>
      </c>
      <c r="R530" s="49">
        <v>2</v>
      </c>
      <c r="S530" s="49"/>
      <c r="T530" s="49"/>
      <c r="U530" s="49">
        <v>528</v>
      </c>
    </row>
    <row r="531" spans="1:21">
      <c r="A531" s="23">
        <v>2963</v>
      </c>
      <c r="B531" s="23">
        <v>529</v>
      </c>
      <c r="C531" s="23" t="s">
        <v>4316</v>
      </c>
      <c r="D531" s="23" t="s">
        <v>4317</v>
      </c>
      <c r="E531" s="53" t="str">
        <f>IF($H531="","",(VLOOKUP($H531,所属・種目コード!$A$3:$B$67,2)))</f>
        <v>盛岡商</v>
      </c>
      <c r="F531" s="23">
        <v>1</v>
      </c>
      <c r="H531" s="23">
        <v>1105</v>
      </c>
      <c r="I531" s="23">
        <v>529</v>
      </c>
      <c r="L531" s="49">
        <v>1804</v>
      </c>
      <c r="M531" s="49">
        <v>529</v>
      </c>
      <c r="N531" s="49">
        <v>1062</v>
      </c>
      <c r="O531" s="49" t="s">
        <v>2151</v>
      </c>
      <c r="P531" s="49" t="s">
        <v>2152</v>
      </c>
      <c r="Q531" s="51" t="str">
        <f>IF($N531="","",(VLOOKUP($N531,所属・種目コード!$A$3:$B$67,2)))</f>
        <v>岩手女</v>
      </c>
      <c r="R531" s="49">
        <v>2</v>
      </c>
      <c r="S531" s="49"/>
      <c r="T531" s="49"/>
      <c r="U531" s="49">
        <v>529</v>
      </c>
    </row>
    <row r="532" spans="1:21">
      <c r="A532" s="23">
        <v>1981</v>
      </c>
      <c r="B532" s="23">
        <v>530</v>
      </c>
      <c r="C532" s="23" t="s">
        <v>2476</v>
      </c>
      <c r="D532" s="23" t="s">
        <v>2477</v>
      </c>
      <c r="E532" s="53" t="str">
        <f>IF($H532="","",(VLOOKUP($H532,所属・種目コード!$A$3:$B$67,2)))</f>
        <v>久慈</v>
      </c>
      <c r="F532" s="23">
        <v>1</v>
      </c>
      <c r="H532" s="23">
        <v>1071</v>
      </c>
      <c r="I532" s="23">
        <v>530</v>
      </c>
      <c r="L532" s="49">
        <v>2978</v>
      </c>
      <c r="M532" s="49">
        <v>530</v>
      </c>
      <c r="N532" s="49">
        <v>1107</v>
      </c>
      <c r="O532" s="49" t="s">
        <v>4343</v>
      </c>
      <c r="P532" s="49" t="s">
        <v>4344</v>
      </c>
      <c r="Q532" s="51" t="str">
        <f>IF($N532="","",(VLOOKUP($N532,所属・種目コード!$A$3:$B$67,2)))</f>
        <v>盛岡市立</v>
      </c>
      <c r="R532" s="49">
        <v>2</v>
      </c>
      <c r="S532" s="49"/>
      <c r="T532" s="49"/>
      <c r="U532" s="49">
        <v>530</v>
      </c>
    </row>
    <row r="533" spans="1:21">
      <c r="A533" s="23">
        <v>1986</v>
      </c>
      <c r="B533" s="23">
        <v>531</v>
      </c>
      <c r="C533" s="23" t="s">
        <v>2485</v>
      </c>
      <c r="D533" s="23" t="s">
        <v>2486</v>
      </c>
      <c r="E533" s="53" t="str">
        <f>IF($H533="","",(VLOOKUP($H533,所属・種目コード!$A$3:$B$67,2)))</f>
        <v>久慈</v>
      </c>
      <c r="F533" s="23">
        <v>1</v>
      </c>
      <c r="H533" s="23">
        <v>1071</v>
      </c>
      <c r="I533" s="23">
        <v>531</v>
      </c>
      <c r="L533" s="49">
        <v>2990</v>
      </c>
      <c r="M533" s="49">
        <v>531</v>
      </c>
      <c r="N533" s="49">
        <v>1107</v>
      </c>
      <c r="O533" s="49" t="s">
        <v>4367</v>
      </c>
      <c r="P533" s="49" t="s">
        <v>4368</v>
      </c>
      <c r="Q533" s="51" t="str">
        <f>IF($N533="","",(VLOOKUP($N533,所属・種目コード!$A$3:$B$67,2)))</f>
        <v>盛岡市立</v>
      </c>
      <c r="R533" s="49">
        <v>2</v>
      </c>
      <c r="S533" s="49"/>
      <c r="T533" s="49"/>
      <c r="U533" s="49">
        <v>531</v>
      </c>
    </row>
    <row r="534" spans="1:21">
      <c r="A534" s="23">
        <v>1992</v>
      </c>
      <c r="B534" s="23">
        <v>532</v>
      </c>
      <c r="C534" s="23" t="s">
        <v>2496</v>
      </c>
      <c r="D534" s="23" t="s">
        <v>2497</v>
      </c>
      <c r="E534" s="53" t="str">
        <f>IF($H534="","",(VLOOKUP($H534,所属・種目コード!$A$3:$B$67,2)))</f>
        <v>久慈</v>
      </c>
      <c r="F534" s="23">
        <v>1</v>
      </c>
      <c r="H534" s="23">
        <v>1071</v>
      </c>
      <c r="I534" s="23">
        <v>532</v>
      </c>
      <c r="L534" s="49">
        <v>3006</v>
      </c>
      <c r="M534" s="49">
        <v>532</v>
      </c>
      <c r="N534" s="49">
        <v>1107</v>
      </c>
      <c r="O534" s="49" t="s">
        <v>4398</v>
      </c>
      <c r="P534" s="49" t="s">
        <v>4399</v>
      </c>
      <c r="Q534" s="51" t="str">
        <f>IF($N534="","",(VLOOKUP($N534,所属・種目コード!$A$3:$B$67,2)))</f>
        <v>盛岡市立</v>
      </c>
      <c r="R534" s="49">
        <v>2</v>
      </c>
      <c r="S534" s="49"/>
      <c r="T534" s="49"/>
      <c r="U534" s="49">
        <v>532</v>
      </c>
    </row>
    <row r="535" spans="1:21">
      <c r="A535" s="23">
        <v>1994</v>
      </c>
      <c r="B535" s="23">
        <v>533</v>
      </c>
      <c r="C535" s="23" t="s">
        <v>2499</v>
      </c>
      <c r="D535" s="23" t="s">
        <v>2500</v>
      </c>
      <c r="E535" s="53" t="str">
        <f>IF($H535="","",(VLOOKUP($H535,所属・種目コード!$A$3:$B$67,2)))</f>
        <v>久慈</v>
      </c>
      <c r="F535" s="23">
        <v>1</v>
      </c>
      <c r="H535" s="23">
        <v>1071</v>
      </c>
      <c r="I535" s="23">
        <v>533</v>
      </c>
      <c r="L535" s="49">
        <v>3018</v>
      </c>
      <c r="M535" s="49">
        <v>533</v>
      </c>
      <c r="N535" s="49">
        <v>1107</v>
      </c>
      <c r="O535" s="49" t="s">
        <v>4419</v>
      </c>
      <c r="P535" s="49" t="s">
        <v>4420</v>
      </c>
      <c r="Q535" s="51" t="str">
        <f>IF($N535="","",(VLOOKUP($N535,所属・種目コード!$A$3:$B$67,2)))</f>
        <v>盛岡市立</v>
      </c>
      <c r="R535" s="49">
        <v>2</v>
      </c>
      <c r="S535" s="49"/>
      <c r="T535" s="49"/>
      <c r="U535" s="49">
        <v>533</v>
      </c>
    </row>
    <row r="536" spans="1:21">
      <c r="A536" s="23">
        <v>1995</v>
      </c>
      <c r="B536" s="23">
        <v>534</v>
      </c>
      <c r="C536" s="23" t="s">
        <v>2501</v>
      </c>
      <c r="D536" s="23" t="s">
        <v>2502</v>
      </c>
      <c r="E536" s="53" t="str">
        <f>IF($H536="","",(VLOOKUP($H536,所属・種目コード!$A$3:$B$67,2)))</f>
        <v>久慈</v>
      </c>
      <c r="F536" s="23">
        <v>1</v>
      </c>
      <c r="H536" s="23">
        <v>1071</v>
      </c>
      <c r="I536" s="23">
        <v>534</v>
      </c>
      <c r="L536" s="49">
        <v>3022</v>
      </c>
      <c r="M536" s="49">
        <v>534</v>
      </c>
      <c r="N536" s="49">
        <v>1107</v>
      </c>
      <c r="O536" s="49" t="s">
        <v>4427</v>
      </c>
      <c r="P536" s="49" t="s">
        <v>4428</v>
      </c>
      <c r="Q536" s="51" t="str">
        <f>IF($N536="","",(VLOOKUP($N536,所属・種目コード!$A$3:$B$67,2)))</f>
        <v>盛岡市立</v>
      </c>
      <c r="R536" s="49">
        <v>2</v>
      </c>
      <c r="S536" s="49"/>
      <c r="T536" s="49"/>
      <c r="U536" s="49">
        <v>534</v>
      </c>
    </row>
    <row r="537" spans="1:21">
      <c r="A537" s="23">
        <v>1997</v>
      </c>
      <c r="B537" s="23">
        <v>535</v>
      </c>
      <c r="C537" s="23" t="s">
        <v>2504</v>
      </c>
      <c r="D537" s="23" t="s">
        <v>2505</v>
      </c>
      <c r="E537" s="53" t="str">
        <f>IF($H537="","",(VLOOKUP($H537,所属・種目コード!$A$3:$B$67,2)))</f>
        <v>久慈</v>
      </c>
      <c r="F537" s="23">
        <v>1</v>
      </c>
      <c r="H537" s="23">
        <v>1071</v>
      </c>
      <c r="I537" s="23">
        <v>535</v>
      </c>
      <c r="L537" s="49">
        <v>3082</v>
      </c>
      <c r="M537" s="49">
        <v>535</v>
      </c>
      <c r="N537" s="49">
        <v>1110</v>
      </c>
      <c r="O537" s="49" t="s">
        <v>4535</v>
      </c>
      <c r="P537" s="49" t="s">
        <v>398</v>
      </c>
      <c r="Q537" s="51" t="str">
        <f>IF($N537="","",(VLOOKUP($N537,所属・種目コード!$A$3:$B$67,2)))</f>
        <v>盛岡第一</v>
      </c>
      <c r="R537" s="49">
        <v>2</v>
      </c>
      <c r="S537" s="49"/>
      <c r="T537" s="49"/>
      <c r="U537" s="49">
        <v>535</v>
      </c>
    </row>
    <row r="538" spans="1:21">
      <c r="A538" s="23">
        <v>2002</v>
      </c>
      <c r="B538" s="23">
        <v>536</v>
      </c>
      <c r="C538" s="23" t="s">
        <v>2513</v>
      </c>
      <c r="D538" s="23" t="s">
        <v>2514</v>
      </c>
      <c r="E538" s="53" t="str">
        <f>IF($H538="","",(VLOOKUP($H538,所属・種目コード!$A$3:$B$67,2)))</f>
        <v>久慈</v>
      </c>
      <c r="F538" s="23">
        <v>1</v>
      </c>
      <c r="H538" s="23">
        <v>1071</v>
      </c>
      <c r="I538" s="23">
        <v>536</v>
      </c>
      <c r="L538" s="49">
        <v>3099</v>
      </c>
      <c r="M538" s="49">
        <v>536</v>
      </c>
      <c r="N538" s="49">
        <v>1110</v>
      </c>
      <c r="O538" s="49" t="s">
        <v>4567</v>
      </c>
      <c r="P538" s="49" t="s">
        <v>4568</v>
      </c>
      <c r="Q538" s="51" t="str">
        <f>IF($N538="","",(VLOOKUP($N538,所属・種目コード!$A$3:$B$67,2)))</f>
        <v>盛岡第一</v>
      </c>
      <c r="R538" s="49">
        <v>2</v>
      </c>
      <c r="S538" s="49"/>
      <c r="T538" s="49"/>
      <c r="U538" s="49">
        <v>536</v>
      </c>
    </row>
    <row r="539" spans="1:21">
      <c r="A539" s="23">
        <v>2007</v>
      </c>
      <c r="B539" s="23">
        <v>537</v>
      </c>
      <c r="C539" s="23" t="s">
        <v>2523</v>
      </c>
      <c r="D539" s="23" t="s">
        <v>2524</v>
      </c>
      <c r="E539" s="53" t="str">
        <f>IF($H539="","",(VLOOKUP($H539,所属・種目コード!$A$3:$B$67,2)))</f>
        <v>久慈</v>
      </c>
      <c r="F539" s="23">
        <v>1</v>
      </c>
      <c r="H539" s="23">
        <v>1071</v>
      </c>
      <c r="I539" s="23">
        <v>537</v>
      </c>
      <c r="L539" s="49">
        <v>3100</v>
      </c>
      <c r="M539" s="49">
        <v>537</v>
      </c>
      <c r="N539" s="49">
        <v>1110</v>
      </c>
      <c r="O539" s="49" t="s">
        <v>4569</v>
      </c>
      <c r="P539" s="49" t="s">
        <v>4570</v>
      </c>
      <c r="Q539" s="51" t="str">
        <f>IF($N539="","",(VLOOKUP($N539,所属・種目コード!$A$3:$B$67,2)))</f>
        <v>盛岡第一</v>
      </c>
      <c r="R539" s="49">
        <v>2</v>
      </c>
      <c r="S539" s="49"/>
      <c r="T539" s="49"/>
      <c r="U539" s="49">
        <v>537</v>
      </c>
    </row>
    <row r="540" spans="1:21">
      <c r="A540" s="23">
        <v>2008</v>
      </c>
      <c r="B540" s="23">
        <v>538</v>
      </c>
      <c r="C540" s="23" t="s">
        <v>2525</v>
      </c>
      <c r="D540" s="23" t="s">
        <v>2526</v>
      </c>
      <c r="E540" s="53" t="str">
        <f>IF($H540="","",(VLOOKUP($H540,所属・種目コード!$A$3:$B$67,2)))</f>
        <v>久慈</v>
      </c>
      <c r="F540" s="23">
        <v>1</v>
      </c>
      <c r="H540" s="23">
        <v>1071</v>
      </c>
      <c r="I540" s="23">
        <v>538</v>
      </c>
      <c r="L540" s="49">
        <v>2229</v>
      </c>
      <c r="M540" s="49">
        <v>538</v>
      </c>
      <c r="N540" s="49">
        <v>1081</v>
      </c>
      <c r="O540" s="49" t="s">
        <v>435</v>
      </c>
      <c r="P540" s="49" t="s">
        <v>2940</v>
      </c>
      <c r="Q540" s="51" t="str">
        <f>IF($N540="","",(VLOOKUP($N540,所属・種目コード!$A$3:$B$67,2)))</f>
        <v>千厩</v>
      </c>
      <c r="R540" s="49">
        <v>2</v>
      </c>
      <c r="S540" s="49"/>
      <c r="T540" s="49"/>
      <c r="U540" s="49">
        <v>538</v>
      </c>
    </row>
    <row r="541" spans="1:21">
      <c r="A541" s="23">
        <v>1978</v>
      </c>
      <c r="B541" s="23">
        <v>539</v>
      </c>
      <c r="C541" s="23" t="s">
        <v>2471</v>
      </c>
      <c r="D541" s="23" t="s">
        <v>2472</v>
      </c>
      <c r="E541" s="53" t="str">
        <f>IF($H541="","",(VLOOKUP($H541,所属・種目コード!$A$3:$B$67,2)))</f>
        <v>久慈</v>
      </c>
      <c r="F541" s="23">
        <v>1</v>
      </c>
      <c r="H541" s="23">
        <v>1071</v>
      </c>
      <c r="I541" s="23">
        <v>539</v>
      </c>
      <c r="L541" s="49">
        <v>2231</v>
      </c>
      <c r="M541" s="49">
        <v>539</v>
      </c>
      <c r="N541" s="49">
        <v>1081</v>
      </c>
      <c r="O541" s="49" t="s">
        <v>2943</v>
      </c>
      <c r="P541" s="49" t="s">
        <v>2944</v>
      </c>
      <c r="Q541" s="51" t="str">
        <f>IF($N541="","",(VLOOKUP($N541,所属・種目コード!$A$3:$B$67,2)))</f>
        <v>千厩</v>
      </c>
      <c r="R541" s="49">
        <v>2</v>
      </c>
      <c r="S541" s="49"/>
      <c r="T541" s="49"/>
      <c r="U541" s="49">
        <v>539</v>
      </c>
    </row>
    <row r="542" spans="1:21">
      <c r="A542" s="23">
        <v>2001</v>
      </c>
      <c r="B542" s="23">
        <v>540</v>
      </c>
      <c r="C542" s="23" t="s">
        <v>2511</v>
      </c>
      <c r="D542" s="23" t="s">
        <v>2512</v>
      </c>
      <c r="E542" s="53" t="str">
        <f>IF($H542="","",(VLOOKUP($H542,所属・種目コード!$A$3:$B$67,2)))</f>
        <v>久慈</v>
      </c>
      <c r="F542" s="23">
        <v>1</v>
      </c>
      <c r="H542" s="23">
        <v>1071</v>
      </c>
      <c r="I542" s="23">
        <v>540</v>
      </c>
      <c r="L542" s="49">
        <v>2242</v>
      </c>
      <c r="M542" s="49">
        <v>540</v>
      </c>
      <c r="N542" s="49">
        <v>1081</v>
      </c>
      <c r="O542" s="49" t="s">
        <v>2964</v>
      </c>
      <c r="P542" s="49" t="s">
        <v>2965</v>
      </c>
      <c r="Q542" s="51" t="str">
        <f>IF($N542="","",(VLOOKUP($N542,所属・種目コード!$A$3:$B$67,2)))</f>
        <v>千厩</v>
      </c>
      <c r="R542" s="49">
        <v>2</v>
      </c>
      <c r="S542" s="49"/>
      <c r="T542" s="49"/>
      <c r="U542" s="49">
        <v>540</v>
      </c>
    </row>
    <row r="543" spans="1:21">
      <c r="A543" s="23">
        <v>2009</v>
      </c>
      <c r="B543" s="23">
        <v>541</v>
      </c>
      <c r="C543" s="23" t="s">
        <v>2527</v>
      </c>
      <c r="D543" s="23" t="s">
        <v>2528</v>
      </c>
      <c r="E543" s="53" t="str">
        <f>IF($H543="","",(VLOOKUP($H543,所属・種目コード!$A$3:$B$67,2)))</f>
        <v>久慈</v>
      </c>
      <c r="F543" s="23">
        <v>1</v>
      </c>
      <c r="H543" s="23">
        <v>1071</v>
      </c>
      <c r="I543" s="23">
        <v>541</v>
      </c>
      <c r="L543" s="49">
        <v>2248</v>
      </c>
      <c r="M543" s="49">
        <v>541</v>
      </c>
      <c r="N543" s="49">
        <v>1081</v>
      </c>
      <c r="O543" s="49" t="s">
        <v>438</v>
      </c>
      <c r="P543" s="49" t="s">
        <v>2975</v>
      </c>
      <c r="Q543" s="51" t="str">
        <f>IF($N543="","",(VLOOKUP($N543,所属・種目コード!$A$3:$B$67,2)))</f>
        <v>千厩</v>
      </c>
      <c r="R543" s="49">
        <v>2</v>
      </c>
      <c r="S543" s="49"/>
      <c r="T543" s="49"/>
      <c r="U543" s="49">
        <v>541</v>
      </c>
    </row>
    <row r="544" spans="1:21">
      <c r="A544" s="23">
        <v>2232</v>
      </c>
      <c r="B544" s="23">
        <v>542</v>
      </c>
      <c r="C544" s="23" t="s">
        <v>2945</v>
      </c>
      <c r="D544" s="23" t="s">
        <v>2946</v>
      </c>
      <c r="E544" s="53" t="str">
        <f>IF($H544="","",(VLOOKUP($H544,所属・種目コード!$A$3:$B$67,2)))</f>
        <v>千厩</v>
      </c>
      <c r="F544" s="23">
        <v>1</v>
      </c>
      <c r="H544" s="23">
        <v>1081</v>
      </c>
      <c r="I544" s="23">
        <v>542</v>
      </c>
      <c r="L544" s="49">
        <v>2249</v>
      </c>
      <c r="M544" s="49">
        <v>542</v>
      </c>
      <c r="N544" s="49">
        <v>1081</v>
      </c>
      <c r="O544" s="49" t="s">
        <v>437</v>
      </c>
      <c r="P544" s="49" t="s">
        <v>2976</v>
      </c>
      <c r="Q544" s="51" t="str">
        <f>IF($N544="","",(VLOOKUP($N544,所属・種目コード!$A$3:$B$67,2)))</f>
        <v>千厩</v>
      </c>
      <c r="R544" s="49">
        <v>2</v>
      </c>
      <c r="S544" s="49"/>
      <c r="T544" s="49"/>
      <c r="U544" s="49">
        <v>542</v>
      </c>
    </row>
    <row r="545" spans="1:21">
      <c r="A545" s="23">
        <v>2236</v>
      </c>
      <c r="B545" s="23">
        <v>543</v>
      </c>
      <c r="C545" s="23" t="s">
        <v>2953</v>
      </c>
      <c r="D545" s="23" t="s">
        <v>2954</v>
      </c>
      <c r="E545" s="53" t="str">
        <f>IF($H545="","",(VLOOKUP($H545,所属・種目コード!$A$3:$B$67,2)))</f>
        <v>千厩</v>
      </c>
      <c r="F545" s="23">
        <v>1</v>
      </c>
      <c r="H545" s="23">
        <v>1081</v>
      </c>
      <c r="I545" s="23">
        <v>543</v>
      </c>
      <c r="L545" s="49">
        <v>2258</v>
      </c>
      <c r="M545" s="49">
        <v>543</v>
      </c>
      <c r="N545" s="49">
        <v>1081</v>
      </c>
      <c r="O545" s="49" t="s">
        <v>2993</v>
      </c>
      <c r="P545" s="49" t="s">
        <v>2994</v>
      </c>
      <c r="Q545" s="51" t="str">
        <f>IF($N545="","",(VLOOKUP($N545,所属・種目コード!$A$3:$B$67,2)))</f>
        <v>千厩</v>
      </c>
      <c r="R545" s="49">
        <v>2</v>
      </c>
      <c r="S545" s="49"/>
      <c r="T545" s="49"/>
      <c r="U545" s="49">
        <v>543</v>
      </c>
    </row>
    <row r="546" spans="1:21">
      <c r="A546" s="23">
        <v>2247</v>
      </c>
      <c r="B546" s="23">
        <v>544</v>
      </c>
      <c r="C546" s="23" t="s">
        <v>2974</v>
      </c>
      <c r="D546" s="23" t="s">
        <v>1645</v>
      </c>
      <c r="E546" s="53" t="str">
        <f>IF($H546="","",(VLOOKUP($H546,所属・種目コード!$A$3:$B$67,2)))</f>
        <v>千厩</v>
      </c>
      <c r="F546" s="23">
        <v>1</v>
      </c>
      <c r="H546" s="23">
        <v>1081</v>
      </c>
      <c r="I546" s="23">
        <v>544</v>
      </c>
      <c r="L546" s="49">
        <v>2259</v>
      </c>
      <c r="M546" s="49">
        <v>544</v>
      </c>
      <c r="N546" s="49">
        <v>1081</v>
      </c>
      <c r="O546" s="49" t="s">
        <v>439</v>
      </c>
      <c r="P546" s="49" t="s">
        <v>2995</v>
      </c>
      <c r="Q546" s="51" t="str">
        <f>IF($N546="","",(VLOOKUP($N546,所属・種目コード!$A$3:$B$67,2)))</f>
        <v>千厩</v>
      </c>
      <c r="R546" s="49">
        <v>2</v>
      </c>
      <c r="S546" s="49"/>
      <c r="T546" s="49"/>
      <c r="U546" s="49">
        <v>544</v>
      </c>
    </row>
    <row r="547" spans="1:21">
      <c r="A547" s="23">
        <v>1876</v>
      </c>
      <c r="B547" s="23">
        <v>545</v>
      </c>
      <c r="C547" s="23" t="s">
        <v>2289</v>
      </c>
      <c r="D547" s="23" t="s">
        <v>2290</v>
      </c>
      <c r="E547" s="53" t="str">
        <f>IF($H547="","",(VLOOKUP($H547,所属・種目コード!$A$3:$B$67,2)))</f>
        <v>大船渡東</v>
      </c>
      <c r="F547" s="23">
        <v>1</v>
      </c>
      <c r="H547" s="23">
        <v>1065</v>
      </c>
      <c r="I547" s="23">
        <v>545</v>
      </c>
      <c r="L547" s="49">
        <v>2261</v>
      </c>
      <c r="M547" s="49">
        <v>545</v>
      </c>
      <c r="N547" s="49">
        <v>1081</v>
      </c>
      <c r="O547" s="49" t="s">
        <v>436</v>
      </c>
      <c r="P547" s="49" t="s">
        <v>2998</v>
      </c>
      <c r="Q547" s="51" t="str">
        <f>IF($N547="","",(VLOOKUP($N547,所属・種目コード!$A$3:$B$67,2)))</f>
        <v>千厩</v>
      </c>
      <c r="R547" s="49">
        <v>2</v>
      </c>
      <c r="S547" s="49"/>
      <c r="T547" s="49"/>
      <c r="U547" s="49">
        <v>545</v>
      </c>
    </row>
    <row r="548" spans="1:21">
      <c r="A548" s="23">
        <v>1785</v>
      </c>
      <c r="B548" s="23">
        <v>546</v>
      </c>
      <c r="C548" s="23" t="s">
        <v>2113</v>
      </c>
      <c r="D548" s="23" t="s">
        <v>2114</v>
      </c>
      <c r="E548" s="53" t="str">
        <f>IF($H548="","",(VLOOKUP($H548,所属・種目コード!$A$3:$B$67,2)))</f>
        <v>岩手</v>
      </c>
      <c r="F548" s="23">
        <v>1</v>
      </c>
      <c r="H548" s="23">
        <v>1061</v>
      </c>
      <c r="I548" s="23">
        <v>546</v>
      </c>
      <c r="L548" s="49">
        <v>2262</v>
      </c>
      <c r="M548" s="49">
        <v>546</v>
      </c>
      <c r="N548" s="49">
        <v>1081</v>
      </c>
      <c r="O548" s="49" t="s">
        <v>2999</v>
      </c>
      <c r="P548" s="49" t="s">
        <v>3000</v>
      </c>
      <c r="Q548" s="51" t="str">
        <f>IF($N548="","",(VLOOKUP($N548,所属・種目コード!$A$3:$B$67,2)))</f>
        <v>千厩</v>
      </c>
      <c r="R548" s="49">
        <v>2</v>
      </c>
      <c r="S548" s="49"/>
      <c r="T548" s="49"/>
      <c r="U548" s="49">
        <v>546</v>
      </c>
    </row>
    <row r="549" spans="1:21">
      <c r="A549" s="23">
        <v>1787</v>
      </c>
      <c r="B549" s="23">
        <v>547</v>
      </c>
      <c r="C549" s="23" t="s">
        <v>2117</v>
      </c>
      <c r="D549" s="23" t="s">
        <v>2118</v>
      </c>
      <c r="E549" s="53" t="str">
        <f>IF($H549="","",(VLOOKUP($H549,所属・種目コード!$A$3:$B$67,2)))</f>
        <v>岩手</v>
      </c>
      <c r="F549" s="23">
        <v>1</v>
      </c>
      <c r="H549" s="23">
        <v>1061</v>
      </c>
      <c r="I549" s="23">
        <v>547</v>
      </c>
      <c r="L549" s="49">
        <v>1729</v>
      </c>
      <c r="M549" s="49">
        <v>547</v>
      </c>
      <c r="N549" s="49">
        <v>1058</v>
      </c>
      <c r="O549" s="49" t="s">
        <v>2010</v>
      </c>
      <c r="P549" s="49" t="s">
        <v>2011</v>
      </c>
      <c r="Q549" s="51" t="str">
        <f>IF($N549="","",(VLOOKUP($N549,所属・種目コード!$A$3:$B$67,2)))</f>
        <v>一関第二</v>
      </c>
      <c r="R549" s="49">
        <v>2</v>
      </c>
      <c r="S549" s="49"/>
      <c r="T549" s="49"/>
      <c r="U549" s="49">
        <v>547</v>
      </c>
    </row>
    <row r="550" spans="1:21">
      <c r="A550" s="23">
        <v>1649</v>
      </c>
      <c r="B550" s="23">
        <v>548</v>
      </c>
      <c r="C550" s="23" t="s">
        <v>1857</v>
      </c>
      <c r="D550" s="23" t="s">
        <v>1858</v>
      </c>
      <c r="E550" s="53" t="str">
        <f>IF($H550="","",(VLOOKUP($H550,所属・種目コード!$A$3:$B$67,2)))</f>
        <v>一関学院</v>
      </c>
      <c r="F550" s="23">
        <v>1</v>
      </c>
      <c r="H550" s="23">
        <v>1054</v>
      </c>
      <c r="I550" s="23">
        <v>548</v>
      </c>
      <c r="L550" s="49">
        <v>1730</v>
      </c>
      <c r="M550" s="49">
        <v>548</v>
      </c>
      <c r="N550" s="49">
        <v>1058</v>
      </c>
      <c r="O550" s="49" t="s">
        <v>2012</v>
      </c>
      <c r="P550" s="49" t="s">
        <v>2013</v>
      </c>
      <c r="Q550" s="51" t="str">
        <f>IF($N550="","",(VLOOKUP($N550,所属・種目コード!$A$3:$B$67,2)))</f>
        <v>一関第二</v>
      </c>
      <c r="R550" s="49">
        <v>2</v>
      </c>
      <c r="S550" s="49"/>
      <c r="T550" s="49"/>
      <c r="U550" s="49">
        <v>548</v>
      </c>
    </row>
    <row r="551" spans="1:21">
      <c r="A551" s="23">
        <v>1650</v>
      </c>
      <c r="B551" s="23">
        <v>549</v>
      </c>
      <c r="C551" s="23" t="s">
        <v>1859</v>
      </c>
      <c r="D551" s="23" t="s">
        <v>1860</v>
      </c>
      <c r="E551" s="53" t="str">
        <f>IF($H551="","",(VLOOKUP($H551,所属・種目コード!$A$3:$B$67,2)))</f>
        <v>一関学院</v>
      </c>
      <c r="F551" s="23">
        <v>1</v>
      </c>
      <c r="H551" s="23">
        <v>1054</v>
      </c>
      <c r="I551" s="23">
        <v>549</v>
      </c>
      <c r="L551" s="49">
        <v>1737</v>
      </c>
      <c r="M551" s="49">
        <v>549</v>
      </c>
      <c r="N551" s="49">
        <v>1058</v>
      </c>
      <c r="O551" s="49" t="s">
        <v>509</v>
      </c>
      <c r="P551" s="49" t="s">
        <v>2024</v>
      </c>
      <c r="Q551" s="51" t="str">
        <f>IF($N551="","",(VLOOKUP($N551,所属・種目コード!$A$3:$B$67,2)))</f>
        <v>一関第二</v>
      </c>
      <c r="R551" s="49">
        <v>2</v>
      </c>
      <c r="S551" s="49"/>
      <c r="T551" s="49"/>
      <c r="U551" s="49">
        <v>549</v>
      </c>
    </row>
    <row r="552" spans="1:21">
      <c r="A552" s="23">
        <v>1651</v>
      </c>
      <c r="B552" s="23">
        <v>550</v>
      </c>
      <c r="C552" s="23" t="s">
        <v>1861</v>
      </c>
      <c r="D552" s="23" t="s">
        <v>1862</v>
      </c>
      <c r="E552" s="53" t="str">
        <f>IF($H552="","",(VLOOKUP($H552,所属・種目コード!$A$3:$B$67,2)))</f>
        <v>一関学院</v>
      </c>
      <c r="F552" s="23">
        <v>1</v>
      </c>
      <c r="H552" s="23">
        <v>1054</v>
      </c>
      <c r="I552" s="23">
        <v>550</v>
      </c>
      <c r="L552" s="49">
        <v>1742</v>
      </c>
      <c r="M552" s="49">
        <v>550</v>
      </c>
      <c r="N552" s="49">
        <v>1058</v>
      </c>
      <c r="O552" s="49" t="s">
        <v>2032</v>
      </c>
      <c r="P552" s="49" t="s">
        <v>2033</v>
      </c>
      <c r="Q552" s="51" t="str">
        <f>IF($N552="","",(VLOOKUP($N552,所属・種目コード!$A$3:$B$67,2)))</f>
        <v>一関第二</v>
      </c>
      <c r="R552" s="49">
        <v>2</v>
      </c>
      <c r="S552" s="49"/>
      <c r="T552" s="49"/>
      <c r="U552" s="49">
        <v>550</v>
      </c>
    </row>
    <row r="553" spans="1:21">
      <c r="A553" s="23">
        <v>1652</v>
      </c>
      <c r="B553" s="23">
        <v>551</v>
      </c>
      <c r="C553" s="23" t="s">
        <v>1863</v>
      </c>
      <c r="D553" s="23" t="s">
        <v>1864</v>
      </c>
      <c r="E553" s="53" t="str">
        <f>IF($H553="","",(VLOOKUP($H553,所属・種目コード!$A$3:$B$67,2)))</f>
        <v>一関学院</v>
      </c>
      <c r="F553" s="23">
        <v>1</v>
      </c>
      <c r="H553" s="23">
        <v>1054</v>
      </c>
      <c r="I553" s="23">
        <v>551</v>
      </c>
      <c r="L553" s="49">
        <v>1756</v>
      </c>
      <c r="M553" s="49">
        <v>551</v>
      </c>
      <c r="N553" s="49">
        <v>1058</v>
      </c>
      <c r="O553" s="49" t="s">
        <v>510</v>
      </c>
      <c r="P553" s="49" t="s">
        <v>2058</v>
      </c>
      <c r="Q553" s="51" t="str">
        <f>IF($N553="","",(VLOOKUP($N553,所属・種目コード!$A$3:$B$67,2)))</f>
        <v>一関第二</v>
      </c>
      <c r="R553" s="49">
        <v>2</v>
      </c>
      <c r="S553" s="49"/>
      <c r="T553" s="49"/>
      <c r="U553" s="49">
        <v>551</v>
      </c>
    </row>
    <row r="554" spans="1:21">
      <c r="A554" s="23">
        <v>1655</v>
      </c>
      <c r="B554" s="23">
        <v>552</v>
      </c>
      <c r="C554" s="23" t="s">
        <v>1868</v>
      </c>
      <c r="D554" s="23" t="s">
        <v>1869</v>
      </c>
      <c r="E554" s="53" t="str">
        <f>IF($H554="","",(VLOOKUP($H554,所属・種目コード!$A$3:$B$67,2)))</f>
        <v>一関学院</v>
      </c>
      <c r="F554" s="23">
        <v>1</v>
      </c>
      <c r="H554" s="23">
        <v>1054</v>
      </c>
      <c r="I554" s="23">
        <v>552</v>
      </c>
      <c r="L554" s="49">
        <v>2665</v>
      </c>
      <c r="M554" s="49">
        <v>552</v>
      </c>
      <c r="N554" s="49">
        <v>1097</v>
      </c>
      <c r="O554" s="49" t="s">
        <v>427</v>
      </c>
      <c r="P554" s="49" t="s">
        <v>3754</v>
      </c>
      <c r="Q554" s="51" t="str">
        <f>IF($N554="","",(VLOOKUP($N554,所属・種目コード!$A$3:$B$67,2)))</f>
        <v>水沢商</v>
      </c>
      <c r="R554" s="49">
        <v>2</v>
      </c>
      <c r="S554" s="49"/>
      <c r="T554" s="49"/>
      <c r="U554" s="49">
        <v>552</v>
      </c>
    </row>
    <row r="555" spans="1:21">
      <c r="A555" s="23">
        <v>1656</v>
      </c>
      <c r="B555" s="23">
        <v>553</v>
      </c>
      <c r="C555" s="23" t="s">
        <v>1870</v>
      </c>
      <c r="D555" s="23" t="s">
        <v>1871</v>
      </c>
      <c r="E555" s="53" t="str">
        <f>IF($H555="","",(VLOOKUP($H555,所属・種目コード!$A$3:$B$67,2)))</f>
        <v>一関学院</v>
      </c>
      <c r="F555" s="23">
        <v>1</v>
      </c>
      <c r="H555" s="23">
        <v>1054</v>
      </c>
      <c r="I555" s="23">
        <v>553</v>
      </c>
      <c r="L555" s="49">
        <v>2945</v>
      </c>
      <c r="M555" s="49">
        <v>553</v>
      </c>
      <c r="N555" s="49">
        <v>1105</v>
      </c>
      <c r="O555" s="49" t="s">
        <v>4285</v>
      </c>
      <c r="P555" s="49" t="s">
        <v>4286</v>
      </c>
      <c r="Q555" s="51" t="str">
        <f>IF($N555="","",(VLOOKUP($N555,所属・種目コード!$A$3:$B$67,2)))</f>
        <v>盛岡商</v>
      </c>
      <c r="R555" s="49">
        <v>2</v>
      </c>
      <c r="S555" s="49"/>
      <c r="T555" s="49"/>
      <c r="U555" s="49">
        <v>553</v>
      </c>
    </row>
    <row r="556" spans="1:21">
      <c r="A556" s="23">
        <v>1642</v>
      </c>
      <c r="B556" s="23">
        <v>554</v>
      </c>
      <c r="C556" s="23" t="s">
        <v>1843</v>
      </c>
      <c r="D556" s="23" t="s">
        <v>1844</v>
      </c>
      <c r="E556" s="53" t="str">
        <f>IF($H556="","",(VLOOKUP($H556,所属・種目コード!$A$3:$B$67,2)))</f>
        <v>一関学院</v>
      </c>
      <c r="F556" s="23">
        <v>1</v>
      </c>
      <c r="H556" s="23">
        <v>1054</v>
      </c>
      <c r="I556" s="23">
        <v>554</v>
      </c>
      <c r="L556" s="49">
        <v>2949</v>
      </c>
      <c r="M556" s="49">
        <v>554</v>
      </c>
      <c r="N556" s="49">
        <v>1105</v>
      </c>
      <c r="O556" s="49" t="s">
        <v>4292</v>
      </c>
      <c r="P556" s="49" t="s">
        <v>4293</v>
      </c>
      <c r="Q556" s="51" t="str">
        <f>IF($N556="","",(VLOOKUP($N556,所属・種目コード!$A$3:$B$67,2)))</f>
        <v>盛岡商</v>
      </c>
      <c r="R556" s="49">
        <v>2</v>
      </c>
      <c r="S556" s="49"/>
      <c r="T556" s="49"/>
      <c r="U556" s="49">
        <v>554</v>
      </c>
    </row>
    <row r="557" spans="1:21">
      <c r="A557" s="23">
        <v>1643</v>
      </c>
      <c r="B557" s="23">
        <v>555</v>
      </c>
      <c r="C557" s="23" t="s">
        <v>1845</v>
      </c>
      <c r="D557" s="23" t="s">
        <v>1846</v>
      </c>
      <c r="E557" s="53" t="str">
        <f>IF($H557="","",(VLOOKUP($H557,所属・種目コード!$A$3:$B$67,2)))</f>
        <v>一関学院</v>
      </c>
      <c r="F557" s="23">
        <v>1</v>
      </c>
      <c r="H557" s="23">
        <v>1054</v>
      </c>
      <c r="I557" s="23">
        <v>555</v>
      </c>
      <c r="L557" s="49">
        <v>2969</v>
      </c>
      <c r="M557" s="49">
        <v>555</v>
      </c>
      <c r="N557" s="49">
        <v>1105</v>
      </c>
      <c r="O557" s="49" t="s">
        <v>4326</v>
      </c>
      <c r="P557" s="49" t="s">
        <v>4327</v>
      </c>
      <c r="Q557" s="51" t="str">
        <f>IF($N557="","",(VLOOKUP($N557,所属・種目コード!$A$3:$B$67,2)))</f>
        <v>盛岡商</v>
      </c>
      <c r="R557" s="49">
        <v>2</v>
      </c>
      <c r="S557" s="49"/>
      <c r="T557" s="49"/>
      <c r="U557" s="49">
        <v>555</v>
      </c>
    </row>
    <row r="558" spans="1:21">
      <c r="A558" s="23">
        <v>1645</v>
      </c>
      <c r="B558" s="23">
        <v>556</v>
      </c>
      <c r="C558" s="23" t="s">
        <v>1849</v>
      </c>
      <c r="D558" s="23" t="s">
        <v>1850</v>
      </c>
      <c r="E558" s="53" t="str">
        <f>IF($H558="","",(VLOOKUP($H558,所属・種目コード!$A$3:$B$67,2)))</f>
        <v>一関学院</v>
      </c>
      <c r="F558" s="23">
        <v>1</v>
      </c>
      <c r="H558" s="23">
        <v>1054</v>
      </c>
      <c r="I558" s="23">
        <v>556</v>
      </c>
      <c r="L558" s="49">
        <v>3113</v>
      </c>
      <c r="M558" s="49">
        <v>556</v>
      </c>
      <c r="N558" s="49">
        <v>1111</v>
      </c>
      <c r="O558" s="49" t="s">
        <v>4594</v>
      </c>
      <c r="P558" s="49" t="s">
        <v>839</v>
      </c>
      <c r="Q558" s="51" t="str">
        <f>IF($N558="","",(VLOOKUP($N558,所属・種目コード!$A$3:$B$67,2)))</f>
        <v>盛大附</v>
      </c>
      <c r="R558" s="49">
        <v>2</v>
      </c>
      <c r="S558" s="49"/>
      <c r="T558" s="49"/>
      <c r="U558" s="49">
        <v>556</v>
      </c>
    </row>
    <row r="559" spans="1:21">
      <c r="A559" s="23">
        <v>1646</v>
      </c>
      <c r="B559" s="23">
        <v>557</v>
      </c>
      <c r="C559" s="23" t="s">
        <v>1851</v>
      </c>
      <c r="D559" s="23" t="s">
        <v>1852</v>
      </c>
      <c r="E559" s="53" t="str">
        <f>IF($H559="","",(VLOOKUP($H559,所属・種目コード!$A$3:$B$67,2)))</f>
        <v>一関学院</v>
      </c>
      <c r="F559" s="23">
        <v>1</v>
      </c>
      <c r="H559" s="23">
        <v>1054</v>
      </c>
      <c r="I559" s="23">
        <v>557</v>
      </c>
      <c r="L559" s="49">
        <v>3123</v>
      </c>
      <c r="M559" s="49">
        <v>557</v>
      </c>
      <c r="N559" s="49">
        <v>1111</v>
      </c>
      <c r="O559" s="49" t="s">
        <v>4613</v>
      </c>
      <c r="P559" s="49" t="s">
        <v>4614</v>
      </c>
      <c r="Q559" s="51" t="str">
        <f>IF($N559="","",(VLOOKUP($N559,所属・種目コード!$A$3:$B$67,2)))</f>
        <v>盛大附</v>
      </c>
      <c r="R559" s="49">
        <v>2</v>
      </c>
      <c r="S559" s="49"/>
      <c r="T559" s="49"/>
      <c r="U559" s="49">
        <v>557</v>
      </c>
    </row>
    <row r="560" spans="1:21">
      <c r="A560" s="23">
        <v>1647</v>
      </c>
      <c r="B560" s="23">
        <v>558</v>
      </c>
      <c r="C560" s="23" t="s">
        <v>1853</v>
      </c>
      <c r="D560" s="23" t="s">
        <v>1854</v>
      </c>
      <c r="E560" s="53" t="str">
        <f>IF($H560="","",(VLOOKUP($H560,所属・種目コード!$A$3:$B$67,2)))</f>
        <v>一関学院</v>
      </c>
      <c r="F560" s="23">
        <v>1</v>
      </c>
      <c r="H560" s="23">
        <v>1054</v>
      </c>
      <c r="I560" s="23">
        <v>558</v>
      </c>
      <c r="L560" s="49">
        <v>3232</v>
      </c>
      <c r="M560" s="49">
        <v>558</v>
      </c>
      <c r="N560" s="49">
        <v>1114</v>
      </c>
      <c r="O560" s="49" t="s">
        <v>4806</v>
      </c>
      <c r="P560" s="49" t="s">
        <v>4807</v>
      </c>
      <c r="Q560" s="51" t="str">
        <f>IF($N560="","",(VLOOKUP($N560,所属・種目コード!$A$3:$B$67,2)))</f>
        <v>盛岡第二</v>
      </c>
      <c r="R560" s="49">
        <v>2</v>
      </c>
      <c r="S560" s="49"/>
      <c r="T560" s="49"/>
      <c r="U560" s="49">
        <v>558</v>
      </c>
    </row>
    <row r="561" spans="1:21">
      <c r="A561" s="23">
        <v>1653</v>
      </c>
      <c r="B561" s="23">
        <v>559</v>
      </c>
      <c r="C561" s="23" t="s">
        <v>1865</v>
      </c>
      <c r="D561" s="23" t="s">
        <v>720</v>
      </c>
      <c r="E561" s="53" t="str">
        <f>IF($H561="","",(VLOOKUP($H561,所属・種目コード!$A$3:$B$67,2)))</f>
        <v>一関学院</v>
      </c>
      <c r="F561" s="23">
        <v>1</v>
      </c>
      <c r="H561" s="23">
        <v>1054</v>
      </c>
      <c r="I561" s="23">
        <v>559</v>
      </c>
      <c r="L561" s="49">
        <v>3239</v>
      </c>
      <c r="M561" s="49">
        <v>559</v>
      </c>
      <c r="N561" s="49">
        <v>1114</v>
      </c>
      <c r="O561" s="49" t="s">
        <v>4818</v>
      </c>
      <c r="P561" s="49" t="s">
        <v>4819</v>
      </c>
      <c r="Q561" s="51" t="str">
        <f>IF($N561="","",(VLOOKUP($N561,所属・種目コード!$A$3:$B$67,2)))</f>
        <v>盛岡第二</v>
      </c>
      <c r="R561" s="49">
        <v>2</v>
      </c>
      <c r="S561" s="49"/>
      <c r="T561" s="49"/>
      <c r="U561" s="49">
        <v>559</v>
      </c>
    </row>
    <row r="562" spans="1:21">
      <c r="A562" s="23">
        <v>1654</v>
      </c>
      <c r="B562" s="23">
        <v>560</v>
      </c>
      <c r="C562" s="23" t="s">
        <v>1866</v>
      </c>
      <c r="D562" s="23" t="s">
        <v>1867</v>
      </c>
      <c r="E562" s="53" t="str">
        <f>IF($H562="","",(VLOOKUP($H562,所属・種目コード!$A$3:$B$67,2)))</f>
        <v>一関学院</v>
      </c>
      <c r="F562" s="23">
        <v>1</v>
      </c>
      <c r="H562" s="23">
        <v>1054</v>
      </c>
      <c r="I562" s="23">
        <v>560</v>
      </c>
      <c r="L562" s="49">
        <v>3241</v>
      </c>
      <c r="M562" s="49">
        <v>560</v>
      </c>
      <c r="N562" s="49">
        <v>1114</v>
      </c>
      <c r="O562" s="49" t="s">
        <v>4821</v>
      </c>
      <c r="P562" s="49" t="s">
        <v>4822</v>
      </c>
      <c r="Q562" s="51" t="str">
        <f>IF($N562="","",(VLOOKUP($N562,所属・種目コード!$A$3:$B$67,2)))</f>
        <v>盛岡第二</v>
      </c>
      <c r="R562" s="49">
        <v>2</v>
      </c>
      <c r="S562" s="49"/>
      <c r="T562" s="49"/>
      <c r="U562" s="49">
        <v>560</v>
      </c>
    </row>
    <row r="563" spans="1:21">
      <c r="A563" s="23">
        <v>1644</v>
      </c>
      <c r="B563" s="23">
        <v>561</v>
      </c>
      <c r="C563" s="23" t="s">
        <v>1847</v>
      </c>
      <c r="D563" s="23" t="s">
        <v>1848</v>
      </c>
      <c r="E563" s="53" t="str">
        <f>IF($H563="","",(VLOOKUP($H563,所属・種目コード!$A$3:$B$67,2)))</f>
        <v>一関学院</v>
      </c>
      <c r="F563" s="23">
        <v>1</v>
      </c>
      <c r="H563" s="23">
        <v>1054</v>
      </c>
      <c r="I563" s="23">
        <v>561</v>
      </c>
      <c r="L563" s="49">
        <v>3222</v>
      </c>
      <c r="M563" s="49">
        <v>561</v>
      </c>
      <c r="N563" s="49">
        <v>1114</v>
      </c>
      <c r="O563" s="49" t="s">
        <v>4789</v>
      </c>
      <c r="P563" s="49" t="s">
        <v>4790</v>
      </c>
      <c r="Q563" s="51" t="str">
        <f>IF($N563="","",(VLOOKUP($N563,所属・種目コード!$A$3:$B$67,2)))</f>
        <v>盛岡第二</v>
      </c>
      <c r="R563" s="49">
        <v>2</v>
      </c>
      <c r="S563" s="49"/>
      <c r="T563" s="49"/>
      <c r="U563" s="49">
        <v>561</v>
      </c>
    </row>
    <row r="564" spans="1:21">
      <c r="A564" s="23">
        <v>1648</v>
      </c>
      <c r="B564" s="23">
        <v>562</v>
      </c>
      <c r="C564" s="23" t="s">
        <v>1855</v>
      </c>
      <c r="D564" s="23" t="s">
        <v>1856</v>
      </c>
      <c r="E564" s="53" t="str">
        <f>IF($H564="","",(VLOOKUP($H564,所属・種目コード!$A$3:$B$67,2)))</f>
        <v>一関学院</v>
      </c>
      <c r="F564" s="23">
        <v>1</v>
      </c>
      <c r="H564" s="23">
        <v>1054</v>
      </c>
      <c r="I564" s="23">
        <v>562</v>
      </c>
      <c r="L564" s="49">
        <v>2360</v>
      </c>
      <c r="M564" s="49">
        <v>562</v>
      </c>
      <c r="N564" s="49">
        <v>1086</v>
      </c>
      <c r="O564" s="49" t="s">
        <v>3181</v>
      </c>
      <c r="P564" s="49" t="s">
        <v>3182</v>
      </c>
      <c r="Q564" s="51" t="str">
        <f>IF($N564="","",(VLOOKUP($N564,所属・種目コード!$A$3:$B$67,2)))</f>
        <v>遠野</v>
      </c>
      <c r="R564" s="49">
        <v>2</v>
      </c>
      <c r="S564" s="49"/>
      <c r="T564" s="49"/>
      <c r="U564" s="49">
        <v>562</v>
      </c>
    </row>
    <row r="565" spans="1:21">
      <c r="A565" s="23">
        <v>2571</v>
      </c>
      <c r="B565" s="23">
        <v>563</v>
      </c>
      <c r="C565" s="23" t="s">
        <v>3577</v>
      </c>
      <c r="D565" s="23" t="s">
        <v>3578</v>
      </c>
      <c r="E565" s="53" t="str">
        <f>IF($H565="","",(VLOOKUP($H565,所属・種目コード!$A$3:$B$67,2)))</f>
        <v>福岡</v>
      </c>
      <c r="F565" s="23">
        <v>1</v>
      </c>
      <c r="H565" s="23">
        <v>1094</v>
      </c>
      <c r="I565" s="23">
        <v>563</v>
      </c>
      <c r="L565" s="49">
        <v>2362</v>
      </c>
      <c r="M565" s="49">
        <v>563</v>
      </c>
      <c r="N565" s="49">
        <v>1086</v>
      </c>
      <c r="O565" s="49" t="s">
        <v>3185</v>
      </c>
      <c r="P565" s="49" t="s">
        <v>3186</v>
      </c>
      <c r="Q565" s="51" t="str">
        <f>IF($N565="","",(VLOOKUP($N565,所属・種目コード!$A$3:$B$67,2)))</f>
        <v>遠野</v>
      </c>
      <c r="R565" s="49">
        <v>2</v>
      </c>
      <c r="S565" s="49"/>
      <c r="T565" s="49"/>
      <c r="U565" s="49">
        <v>563</v>
      </c>
    </row>
    <row r="566" spans="1:21">
      <c r="A566" s="23">
        <v>2579</v>
      </c>
      <c r="B566" s="23">
        <v>564</v>
      </c>
      <c r="C566" s="23" t="s">
        <v>3590</v>
      </c>
      <c r="D566" s="23" t="s">
        <v>3591</v>
      </c>
      <c r="E566" s="53" t="str">
        <f>IF($H566="","",(VLOOKUP($H566,所属・種目コード!$A$3:$B$67,2)))</f>
        <v>福岡</v>
      </c>
      <c r="F566" s="23">
        <v>1</v>
      </c>
      <c r="H566" s="23">
        <v>1094</v>
      </c>
      <c r="I566" s="23">
        <v>564</v>
      </c>
      <c r="L566" s="49">
        <v>2373</v>
      </c>
      <c r="M566" s="49">
        <v>564</v>
      </c>
      <c r="N566" s="49">
        <v>1086</v>
      </c>
      <c r="O566" s="49" t="s">
        <v>3207</v>
      </c>
      <c r="P566" s="49" t="s">
        <v>3208</v>
      </c>
      <c r="Q566" s="51" t="str">
        <f>IF($N566="","",(VLOOKUP($N566,所属・種目コード!$A$3:$B$67,2)))</f>
        <v>遠野</v>
      </c>
      <c r="R566" s="49">
        <v>2</v>
      </c>
      <c r="S566" s="49"/>
      <c r="T566" s="49"/>
      <c r="U566" s="49">
        <v>564</v>
      </c>
    </row>
    <row r="567" spans="1:21">
      <c r="A567" s="23">
        <v>2588</v>
      </c>
      <c r="B567" s="23">
        <v>565</v>
      </c>
      <c r="C567" s="23" t="s">
        <v>3606</v>
      </c>
      <c r="D567" s="23" t="s">
        <v>3607</v>
      </c>
      <c r="E567" s="53" t="str">
        <f>IF($H567="","",(VLOOKUP($H567,所属・種目コード!$A$3:$B$67,2)))</f>
        <v>福岡</v>
      </c>
      <c r="F567" s="23">
        <v>1</v>
      </c>
      <c r="H567" s="23">
        <v>1094</v>
      </c>
      <c r="I567" s="23">
        <v>565</v>
      </c>
      <c r="L567" s="49">
        <v>2146</v>
      </c>
      <c r="M567" s="49">
        <v>565</v>
      </c>
      <c r="N567" s="49">
        <v>1076</v>
      </c>
      <c r="O567" s="49" t="s">
        <v>2781</v>
      </c>
      <c r="P567" s="49" t="s">
        <v>2782</v>
      </c>
      <c r="Q567" s="51" t="str">
        <f>IF($N567="","",(VLOOKUP($N567,所属・種目コード!$A$3:$B$67,2)))</f>
        <v>不来方</v>
      </c>
      <c r="R567" s="49">
        <v>2</v>
      </c>
      <c r="S567" s="49"/>
      <c r="T567" s="49"/>
      <c r="U567" s="49">
        <v>565</v>
      </c>
    </row>
    <row r="568" spans="1:21">
      <c r="A568" s="23">
        <v>2570</v>
      </c>
      <c r="B568" s="23">
        <v>566</v>
      </c>
      <c r="C568" s="23" t="s">
        <v>3575</v>
      </c>
      <c r="D568" s="23" t="s">
        <v>3576</v>
      </c>
      <c r="E568" s="53" t="str">
        <f>IF($H568="","",(VLOOKUP($H568,所属・種目コード!$A$3:$B$67,2)))</f>
        <v>福岡</v>
      </c>
      <c r="F568" s="23">
        <v>1</v>
      </c>
      <c r="H568" s="23">
        <v>1094</v>
      </c>
      <c r="I568" s="23">
        <v>566</v>
      </c>
      <c r="L568" s="49">
        <v>2149</v>
      </c>
      <c r="M568" s="49">
        <v>566</v>
      </c>
      <c r="N568" s="49">
        <v>1076</v>
      </c>
      <c r="O568" s="49" t="s">
        <v>475</v>
      </c>
      <c r="P568" s="49" t="s">
        <v>2786</v>
      </c>
      <c r="Q568" s="51" t="str">
        <f>IF($N568="","",(VLOOKUP($N568,所属・種目コード!$A$3:$B$67,2)))</f>
        <v>不来方</v>
      </c>
      <c r="R568" s="49">
        <v>2</v>
      </c>
      <c r="S568" s="49"/>
      <c r="T568" s="49"/>
      <c r="U568" s="49">
        <v>566</v>
      </c>
    </row>
    <row r="569" spans="1:21">
      <c r="A569" s="23">
        <v>2575</v>
      </c>
      <c r="B569" s="23">
        <v>567</v>
      </c>
      <c r="C569" s="23" t="s">
        <v>3583</v>
      </c>
      <c r="D569" s="23" t="s">
        <v>3584</v>
      </c>
      <c r="E569" s="53" t="str">
        <f>IF($H569="","",(VLOOKUP($H569,所属・種目コード!$A$3:$B$67,2)))</f>
        <v>福岡</v>
      </c>
      <c r="F569" s="23">
        <v>1</v>
      </c>
      <c r="H569" s="23">
        <v>1094</v>
      </c>
      <c r="I569" s="23">
        <v>567</v>
      </c>
      <c r="L569" s="49">
        <v>2152</v>
      </c>
      <c r="M569" s="49">
        <v>567</v>
      </c>
      <c r="N569" s="49">
        <v>1076</v>
      </c>
      <c r="O569" s="49" t="s">
        <v>474</v>
      </c>
      <c r="P569" s="49" t="s">
        <v>2791</v>
      </c>
      <c r="Q569" s="51" t="str">
        <f>IF($N569="","",(VLOOKUP($N569,所属・種目コード!$A$3:$B$67,2)))</f>
        <v>不来方</v>
      </c>
      <c r="R569" s="49">
        <v>2</v>
      </c>
      <c r="S569" s="49"/>
      <c r="T569" s="49"/>
      <c r="U569" s="49">
        <v>567</v>
      </c>
    </row>
    <row r="570" spans="1:21">
      <c r="A570" s="23">
        <v>2576</v>
      </c>
      <c r="B570" s="23">
        <v>568</v>
      </c>
      <c r="C570" s="23" t="s">
        <v>3585</v>
      </c>
      <c r="D570" s="23" t="s">
        <v>3586</v>
      </c>
      <c r="E570" s="53" t="str">
        <f>IF($H570="","",(VLOOKUP($H570,所属・種目コード!$A$3:$B$67,2)))</f>
        <v>福岡</v>
      </c>
      <c r="F570" s="23">
        <v>1</v>
      </c>
      <c r="H570" s="23">
        <v>1094</v>
      </c>
      <c r="I570" s="23">
        <v>568</v>
      </c>
      <c r="L570" s="49">
        <v>2156</v>
      </c>
      <c r="M570" s="49">
        <v>568</v>
      </c>
      <c r="N570" s="49">
        <v>1076</v>
      </c>
      <c r="O570" s="49" t="s">
        <v>2797</v>
      </c>
      <c r="P570" s="49" t="s">
        <v>2798</v>
      </c>
      <c r="Q570" s="51" t="str">
        <f>IF($N570="","",(VLOOKUP($N570,所属・種目コード!$A$3:$B$67,2)))</f>
        <v>不来方</v>
      </c>
      <c r="R570" s="49">
        <v>2</v>
      </c>
      <c r="S570" s="49"/>
      <c r="T570" s="49"/>
      <c r="U570" s="49">
        <v>568</v>
      </c>
    </row>
    <row r="571" spans="1:21">
      <c r="A571" s="23">
        <v>2584</v>
      </c>
      <c r="B571" s="23">
        <v>569</v>
      </c>
      <c r="C571" s="23" t="s">
        <v>3599</v>
      </c>
      <c r="D571" s="23" t="s">
        <v>3600</v>
      </c>
      <c r="E571" s="53" t="str">
        <f>IF($H571="","",(VLOOKUP($H571,所属・種目コード!$A$3:$B$67,2)))</f>
        <v>福岡</v>
      </c>
      <c r="F571" s="23">
        <v>1</v>
      </c>
      <c r="H571" s="23">
        <v>1094</v>
      </c>
      <c r="I571" s="23">
        <v>569</v>
      </c>
      <c r="L571" s="49">
        <v>2157</v>
      </c>
      <c r="M571" s="49">
        <v>569</v>
      </c>
      <c r="N571" s="49">
        <v>1076</v>
      </c>
      <c r="O571" s="49" t="s">
        <v>473</v>
      </c>
      <c r="P571" s="49" t="s">
        <v>2799</v>
      </c>
      <c r="Q571" s="51" t="str">
        <f>IF($N571="","",(VLOOKUP($N571,所属・種目コード!$A$3:$B$67,2)))</f>
        <v>不来方</v>
      </c>
      <c r="R571" s="49">
        <v>2</v>
      </c>
      <c r="S571" s="49"/>
      <c r="T571" s="49"/>
      <c r="U571" s="49">
        <v>569</v>
      </c>
    </row>
    <row r="572" spans="1:21">
      <c r="A572" s="23">
        <v>2586</v>
      </c>
      <c r="B572" s="23">
        <v>570</v>
      </c>
      <c r="C572" s="23" t="s">
        <v>3603</v>
      </c>
      <c r="D572" s="23" t="s">
        <v>3604</v>
      </c>
      <c r="E572" s="53" t="str">
        <f>IF($H572="","",(VLOOKUP($H572,所属・種目コード!$A$3:$B$67,2)))</f>
        <v>福岡</v>
      </c>
      <c r="F572" s="23">
        <v>1</v>
      </c>
      <c r="H572" s="23">
        <v>1094</v>
      </c>
      <c r="I572" s="23">
        <v>570</v>
      </c>
      <c r="L572" s="49">
        <v>2162</v>
      </c>
      <c r="M572" s="49">
        <v>570</v>
      </c>
      <c r="N572" s="49">
        <v>1076</v>
      </c>
      <c r="O572" s="49" t="s">
        <v>2808</v>
      </c>
      <c r="P572" s="49" t="s">
        <v>2809</v>
      </c>
      <c r="Q572" s="51" t="str">
        <f>IF($N572="","",(VLOOKUP($N572,所属・種目コード!$A$3:$B$67,2)))</f>
        <v>不来方</v>
      </c>
      <c r="R572" s="49">
        <v>2</v>
      </c>
      <c r="S572" s="49"/>
      <c r="T572" s="49"/>
      <c r="U572" s="49">
        <v>570</v>
      </c>
    </row>
    <row r="573" spans="1:21">
      <c r="A573" s="23">
        <v>2065</v>
      </c>
      <c r="B573" s="23">
        <v>571</v>
      </c>
      <c r="C573" s="23" t="s">
        <v>2633</v>
      </c>
      <c r="D573" s="23" t="s">
        <v>2634</v>
      </c>
      <c r="E573" s="53" t="str">
        <f>IF($H573="","",(VLOOKUP($H573,所属・種目コード!$A$3:$B$67,2)))</f>
        <v>黒沢尻北</v>
      </c>
      <c r="F573" s="23">
        <v>1</v>
      </c>
      <c r="H573" s="23">
        <v>1074</v>
      </c>
      <c r="I573" s="23">
        <v>571</v>
      </c>
      <c r="L573" s="50">
        <v>1865</v>
      </c>
      <c r="M573" s="50">
        <v>571</v>
      </c>
      <c r="N573" s="50">
        <v>1065</v>
      </c>
      <c r="O573" s="50" t="s">
        <v>2267</v>
      </c>
      <c r="P573" s="50" t="s">
        <v>2268</v>
      </c>
      <c r="Q573" s="52" t="str">
        <f>IF($N573="","",(VLOOKUP($N573,所属・種目コード!$A$3:$B$67,2)))</f>
        <v>大船渡東</v>
      </c>
      <c r="R573" s="49">
        <v>2</v>
      </c>
      <c r="S573" s="49"/>
      <c r="T573" s="50"/>
      <c r="U573" s="49">
        <v>571</v>
      </c>
    </row>
    <row r="574" spans="1:21">
      <c r="A574" s="23">
        <v>2081</v>
      </c>
      <c r="B574" s="23">
        <v>572</v>
      </c>
      <c r="C574" s="23" t="s">
        <v>2662</v>
      </c>
      <c r="D574" s="23" t="s">
        <v>2663</v>
      </c>
      <c r="E574" s="53" t="str">
        <f>IF($H574="","",(VLOOKUP($H574,所属・種目コード!$A$3:$B$67,2)))</f>
        <v>黒沢尻北</v>
      </c>
      <c r="F574" s="23">
        <v>1</v>
      </c>
      <c r="H574" s="23">
        <v>1074</v>
      </c>
      <c r="I574" s="23">
        <v>572</v>
      </c>
      <c r="L574" s="49">
        <v>1880</v>
      </c>
      <c r="M574" s="49">
        <v>572</v>
      </c>
      <c r="N574" s="49">
        <v>1065</v>
      </c>
      <c r="O574" s="49" t="s">
        <v>2297</v>
      </c>
      <c r="P574" s="49" t="s">
        <v>2298</v>
      </c>
      <c r="Q574" s="51" t="str">
        <f>IF($N574="","",(VLOOKUP($N574,所属・種目コード!$A$3:$B$67,2)))</f>
        <v>大船渡東</v>
      </c>
      <c r="R574" s="49">
        <v>2</v>
      </c>
      <c r="S574" s="49"/>
      <c r="T574" s="49"/>
      <c r="U574" s="49">
        <v>572</v>
      </c>
    </row>
    <row r="575" spans="1:21">
      <c r="A575" s="23">
        <v>2099</v>
      </c>
      <c r="B575" s="23">
        <v>573</v>
      </c>
      <c r="C575" s="23" t="s">
        <v>2696</v>
      </c>
      <c r="D575" s="23" t="s">
        <v>2697</v>
      </c>
      <c r="E575" s="53" t="str">
        <f>IF($H575="","",(VLOOKUP($H575,所属・種目コード!$A$3:$B$67,2)))</f>
        <v>黒沢尻北</v>
      </c>
      <c r="F575" s="23">
        <v>1</v>
      </c>
      <c r="H575" s="23">
        <v>1074</v>
      </c>
      <c r="I575" s="23">
        <v>573</v>
      </c>
      <c r="L575" s="49">
        <v>1885</v>
      </c>
      <c r="M575" s="49">
        <v>573</v>
      </c>
      <c r="N575" s="49">
        <v>1065</v>
      </c>
      <c r="O575" s="49" t="s">
        <v>2307</v>
      </c>
      <c r="P575" s="49" t="s">
        <v>2308</v>
      </c>
      <c r="Q575" s="51" t="str">
        <f>IF($N575="","",(VLOOKUP($N575,所属・種目コード!$A$3:$B$67,2)))</f>
        <v>大船渡東</v>
      </c>
      <c r="R575" s="49">
        <v>2</v>
      </c>
      <c r="S575" s="49"/>
      <c r="T575" s="49"/>
      <c r="U575" s="49">
        <v>573</v>
      </c>
    </row>
    <row r="576" spans="1:21">
      <c r="A576" s="23">
        <v>2063</v>
      </c>
      <c r="B576" s="23">
        <v>574</v>
      </c>
      <c r="C576" s="23" t="s">
        <v>2629</v>
      </c>
      <c r="D576" s="23" t="s">
        <v>2630</v>
      </c>
      <c r="E576" s="53" t="str">
        <f>IF($H576="","",(VLOOKUP($H576,所属・種目コード!$A$3:$B$67,2)))</f>
        <v>黒沢尻北</v>
      </c>
      <c r="F576" s="23">
        <v>1</v>
      </c>
      <c r="H576" s="23">
        <v>1074</v>
      </c>
      <c r="I576" s="23">
        <v>574</v>
      </c>
      <c r="L576" s="49">
        <v>1858</v>
      </c>
      <c r="M576" s="49">
        <v>574</v>
      </c>
      <c r="N576" s="49">
        <v>1065</v>
      </c>
      <c r="O576" s="49" t="s">
        <v>2253</v>
      </c>
      <c r="P576" s="49" t="s">
        <v>2254</v>
      </c>
      <c r="Q576" s="51" t="str">
        <f>IF($N576="","",(VLOOKUP($N576,所属・種目コード!$A$3:$B$67,2)))</f>
        <v>大船渡東</v>
      </c>
      <c r="R576" s="49">
        <v>2</v>
      </c>
      <c r="S576" s="49"/>
      <c r="T576" s="49"/>
      <c r="U576" s="49">
        <v>574</v>
      </c>
    </row>
    <row r="577" spans="1:21">
      <c r="A577" s="23">
        <v>2072</v>
      </c>
      <c r="B577" s="23">
        <v>575</v>
      </c>
      <c r="C577" s="23" t="s">
        <v>2646</v>
      </c>
      <c r="D577" s="23" t="s">
        <v>2647</v>
      </c>
      <c r="E577" s="53" t="str">
        <f>IF($H577="","",(VLOOKUP($H577,所属・種目コード!$A$3:$B$67,2)))</f>
        <v>黒沢尻北</v>
      </c>
      <c r="F577" s="23">
        <v>1</v>
      </c>
      <c r="H577" s="23">
        <v>1074</v>
      </c>
      <c r="I577" s="23">
        <v>575</v>
      </c>
      <c r="L577" s="49">
        <v>1861</v>
      </c>
      <c r="M577" s="49">
        <v>575</v>
      </c>
      <c r="N577" s="49">
        <v>1065</v>
      </c>
      <c r="O577" s="49" t="s">
        <v>2259</v>
      </c>
      <c r="P577" s="49" t="s">
        <v>2260</v>
      </c>
      <c r="Q577" s="51" t="str">
        <f>IF($N577="","",(VLOOKUP($N577,所属・種目コード!$A$3:$B$67,2)))</f>
        <v>大船渡東</v>
      </c>
      <c r="R577" s="49">
        <v>2</v>
      </c>
      <c r="S577" s="49"/>
      <c r="T577" s="49"/>
      <c r="U577" s="49">
        <v>575</v>
      </c>
    </row>
    <row r="578" spans="1:21">
      <c r="A578" s="23">
        <v>2076</v>
      </c>
      <c r="B578" s="23">
        <v>576</v>
      </c>
      <c r="C578" s="23" t="s">
        <v>2653</v>
      </c>
      <c r="D578" s="23" t="s">
        <v>2654</v>
      </c>
      <c r="E578" s="53" t="str">
        <f>IF($H578="","",(VLOOKUP($H578,所属・種目コード!$A$3:$B$67,2)))</f>
        <v>黒沢尻北</v>
      </c>
      <c r="F578" s="23">
        <v>1</v>
      </c>
      <c r="H578" s="23">
        <v>1074</v>
      </c>
      <c r="I578" s="23">
        <v>576</v>
      </c>
      <c r="L578" s="49">
        <v>1872</v>
      </c>
      <c r="M578" s="49">
        <v>576</v>
      </c>
      <c r="N578" s="49">
        <v>1065</v>
      </c>
      <c r="O578" s="49" t="s">
        <v>2281</v>
      </c>
      <c r="P578" s="49" t="s">
        <v>2282</v>
      </c>
      <c r="Q578" s="51" t="str">
        <f>IF($N578="","",(VLOOKUP($N578,所属・種目コード!$A$3:$B$67,2)))</f>
        <v>大船渡東</v>
      </c>
      <c r="R578" s="49">
        <v>2</v>
      </c>
      <c r="S578" s="49"/>
      <c r="T578" s="49"/>
      <c r="U578" s="49">
        <v>576</v>
      </c>
    </row>
    <row r="579" spans="1:21">
      <c r="A579" s="23">
        <v>2084</v>
      </c>
      <c r="B579" s="23">
        <v>577</v>
      </c>
      <c r="C579" s="23" t="s">
        <v>2667</v>
      </c>
      <c r="D579" s="23" t="s">
        <v>2668</v>
      </c>
      <c r="E579" s="53" t="str">
        <f>IF($H579="","",(VLOOKUP($H579,所属・種目コード!$A$3:$B$67,2)))</f>
        <v>黒沢尻北</v>
      </c>
      <c r="F579" s="23">
        <v>1</v>
      </c>
      <c r="H579" s="23">
        <v>1074</v>
      </c>
      <c r="I579" s="23">
        <v>577</v>
      </c>
      <c r="L579" s="49">
        <v>1884</v>
      </c>
      <c r="M579" s="49">
        <v>577</v>
      </c>
      <c r="N579" s="49">
        <v>1065</v>
      </c>
      <c r="O579" s="49" t="s">
        <v>2305</v>
      </c>
      <c r="P579" s="49" t="s">
        <v>2306</v>
      </c>
      <c r="Q579" s="51" t="str">
        <f>IF($N579="","",(VLOOKUP($N579,所属・種目コード!$A$3:$B$67,2)))</f>
        <v>大船渡東</v>
      </c>
      <c r="R579" s="49">
        <v>2</v>
      </c>
      <c r="S579" s="49"/>
      <c r="T579" s="49"/>
      <c r="U579" s="49">
        <v>577</v>
      </c>
    </row>
    <row r="580" spans="1:21">
      <c r="A580" s="23">
        <v>2091</v>
      </c>
      <c r="B580" s="23">
        <v>578</v>
      </c>
      <c r="C580" s="23" t="s">
        <v>2681</v>
      </c>
      <c r="D580" s="23" t="s">
        <v>2682</v>
      </c>
      <c r="E580" s="53" t="str">
        <f>IF($H580="","",(VLOOKUP($H580,所属・種目コード!$A$3:$B$67,2)))</f>
        <v>黒沢尻北</v>
      </c>
      <c r="F580" s="23">
        <v>1</v>
      </c>
      <c r="H580" s="23">
        <v>1074</v>
      </c>
      <c r="I580" s="23">
        <v>578</v>
      </c>
      <c r="L580" s="49">
        <v>2692</v>
      </c>
      <c r="M580" s="49">
        <v>578</v>
      </c>
      <c r="N580" s="49">
        <v>1098</v>
      </c>
      <c r="O580" s="49" t="s">
        <v>3802</v>
      </c>
      <c r="P580" s="49" t="s">
        <v>3803</v>
      </c>
      <c r="Q580" s="51" t="str">
        <f>IF($N580="","",(VLOOKUP($N580,所属・種目コード!$A$3:$B$67,2)))</f>
        <v>水沢第一</v>
      </c>
      <c r="R580" s="49">
        <v>2</v>
      </c>
      <c r="S580" s="49"/>
      <c r="T580" s="49"/>
      <c r="U580" s="49">
        <v>578</v>
      </c>
    </row>
    <row r="581" spans="1:21">
      <c r="A581" s="23">
        <v>2092</v>
      </c>
      <c r="B581" s="23">
        <v>579</v>
      </c>
      <c r="C581" s="23" t="s">
        <v>2683</v>
      </c>
      <c r="D581" s="23" t="s">
        <v>2684</v>
      </c>
      <c r="E581" s="53" t="str">
        <f>IF($H581="","",(VLOOKUP($H581,所属・種目コード!$A$3:$B$67,2)))</f>
        <v>黒沢尻北</v>
      </c>
      <c r="F581" s="23">
        <v>1</v>
      </c>
      <c r="H581" s="23">
        <v>1074</v>
      </c>
      <c r="I581" s="23">
        <v>579</v>
      </c>
      <c r="L581" s="49"/>
      <c r="M581" s="50">
        <v>579</v>
      </c>
      <c r="N581" s="49"/>
      <c r="O581" s="49"/>
      <c r="P581" s="49"/>
      <c r="Q581" s="51"/>
      <c r="R581" s="49">
        <v>2</v>
      </c>
      <c r="S581" s="49"/>
      <c r="T581" s="49"/>
      <c r="U581" s="50">
        <v>579</v>
      </c>
    </row>
    <row r="582" spans="1:21">
      <c r="A582" s="23">
        <v>2095</v>
      </c>
      <c r="B582" s="23">
        <v>580</v>
      </c>
      <c r="C582" s="23" t="s">
        <v>2689</v>
      </c>
      <c r="D582" s="23" t="s">
        <v>2690</v>
      </c>
      <c r="E582" s="53" t="str">
        <f>IF($H582="","",(VLOOKUP($H582,所属・種目コード!$A$3:$B$67,2)))</f>
        <v>黒沢尻北</v>
      </c>
      <c r="F582" s="23">
        <v>1</v>
      </c>
      <c r="H582" s="23">
        <v>1074</v>
      </c>
      <c r="I582" s="23">
        <v>580</v>
      </c>
      <c r="L582" s="49"/>
      <c r="M582" s="50">
        <v>580</v>
      </c>
      <c r="N582" s="49"/>
      <c r="O582" s="49"/>
      <c r="P582" s="49"/>
      <c r="Q582" s="51"/>
      <c r="R582" s="49">
        <v>2</v>
      </c>
      <c r="S582" s="49"/>
      <c r="T582" s="49"/>
      <c r="U582" s="50">
        <v>580</v>
      </c>
    </row>
    <row r="583" spans="1:21">
      <c r="A583" s="23">
        <v>2079</v>
      </c>
      <c r="B583" s="23">
        <v>581</v>
      </c>
      <c r="C583" s="23" t="s">
        <v>2659</v>
      </c>
      <c r="D583" s="23" t="s">
        <v>2660</v>
      </c>
      <c r="E583" s="53" t="str">
        <f>IF($H583="","",(VLOOKUP($H583,所属・種目コード!$A$3:$B$67,2)))</f>
        <v>黒沢尻北</v>
      </c>
      <c r="F583" s="23">
        <v>1</v>
      </c>
      <c r="H583" s="23">
        <v>1074</v>
      </c>
      <c r="I583" s="23">
        <v>581</v>
      </c>
      <c r="L583" s="49">
        <v>1941</v>
      </c>
      <c r="M583" s="49">
        <v>581</v>
      </c>
      <c r="N583" s="49">
        <v>1069</v>
      </c>
      <c r="O583" s="49" t="s">
        <v>452</v>
      </c>
      <c r="P583" s="49" t="s">
        <v>2410</v>
      </c>
      <c r="Q583" s="51" t="str">
        <f>IF($N583="","",(VLOOKUP($N583,所属・種目コード!$A$3:$B$67,2)))</f>
        <v>軽米</v>
      </c>
      <c r="R583" s="49">
        <v>2</v>
      </c>
      <c r="S583" s="49"/>
      <c r="T583" s="49"/>
      <c r="U583" s="49">
        <v>581</v>
      </c>
    </row>
    <row r="584" spans="1:21">
      <c r="A584" s="23">
        <v>2093</v>
      </c>
      <c r="B584" s="23">
        <v>582</v>
      </c>
      <c r="C584" s="23" t="s">
        <v>2685</v>
      </c>
      <c r="D584" s="23" t="s">
        <v>2686</v>
      </c>
      <c r="E584" s="53" t="str">
        <f>IF($H584="","",(VLOOKUP($H584,所属・種目コード!$A$3:$B$67,2)))</f>
        <v>黒沢尻北</v>
      </c>
      <c r="F584" s="23">
        <v>1</v>
      </c>
      <c r="H584" s="23">
        <v>1074</v>
      </c>
      <c r="I584" s="23">
        <v>582</v>
      </c>
      <c r="L584" s="49">
        <v>1942</v>
      </c>
      <c r="M584" s="49">
        <v>582</v>
      </c>
      <c r="N584" s="49">
        <v>1069</v>
      </c>
      <c r="O584" s="49" t="s">
        <v>453</v>
      </c>
      <c r="P584" s="49" t="s">
        <v>2411</v>
      </c>
      <c r="Q584" s="51" t="str">
        <f>IF($N584="","",(VLOOKUP($N584,所属・種目コード!$A$3:$B$67,2)))</f>
        <v>軽米</v>
      </c>
      <c r="R584" s="49">
        <v>2</v>
      </c>
      <c r="S584" s="49"/>
      <c r="T584" s="49"/>
      <c r="U584" s="49">
        <v>582</v>
      </c>
    </row>
    <row r="585" spans="1:21">
      <c r="A585" s="23">
        <v>2094</v>
      </c>
      <c r="B585" s="23">
        <v>583</v>
      </c>
      <c r="C585" s="23" t="s">
        <v>2687</v>
      </c>
      <c r="D585" s="23" t="s">
        <v>2688</v>
      </c>
      <c r="E585" s="53" t="str">
        <f>IF($H585="","",(VLOOKUP($H585,所属・種目コード!$A$3:$B$67,2)))</f>
        <v>黒沢尻北</v>
      </c>
      <c r="F585" s="23">
        <v>1</v>
      </c>
      <c r="H585" s="23">
        <v>1074</v>
      </c>
      <c r="I585" s="23">
        <v>583</v>
      </c>
      <c r="L585" s="49">
        <v>1950</v>
      </c>
      <c r="M585" s="49">
        <v>583</v>
      </c>
      <c r="N585" s="49">
        <v>1069</v>
      </c>
      <c r="O585" s="49" t="s">
        <v>454</v>
      </c>
      <c r="P585" s="49" t="s">
        <v>2426</v>
      </c>
      <c r="Q585" s="51" t="str">
        <f>IF($N585="","",(VLOOKUP($N585,所属・種目コード!$A$3:$B$67,2)))</f>
        <v>軽米</v>
      </c>
      <c r="R585" s="49">
        <v>2</v>
      </c>
      <c r="S585" s="49"/>
      <c r="T585" s="49"/>
      <c r="U585" s="49">
        <v>583</v>
      </c>
    </row>
    <row r="586" spans="1:21">
      <c r="A586" s="23">
        <v>2100</v>
      </c>
      <c r="B586" s="23">
        <v>584</v>
      </c>
      <c r="C586" s="23" t="s">
        <v>2698</v>
      </c>
      <c r="D586" s="23" t="s">
        <v>2699</v>
      </c>
      <c r="E586" s="53" t="str">
        <f>IF($H586="","",(VLOOKUP($H586,所属・種目コード!$A$3:$B$67,2)))</f>
        <v>黒沢尻北</v>
      </c>
      <c r="F586" s="23">
        <v>1</v>
      </c>
      <c r="H586" s="23">
        <v>1074</v>
      </c>
      <c r="I586" s="23">
        <v>584</v>
      </c>
      <c r="L586" s="49">
        <v>2766</v>
      </c>
      <c r="M586" s="49">
        <v>584</v>
      </c>
      <c r="N586" s="49">
        <v>1100</v>
      </c>
      <c r="O586" s="49" t="s">
        <v>3942</v>
      </c>
      <c r="P586" s="49" t="s">
        <v>3943</v>
      </c>
      <c r="Q586" s="51" t="str">
        <f>IF($N586="","",(VLOOKUP($N586,所属・種目コード!$A$3:$B$67,2)))</f>
        <v>宮古</v>
      </c>
      <c r="R586" s="49">
        <v>2</v>
      </c>
      <c r="S586" s="49"/>
      <c r="T586" s="49"/>
      <c r="U586" s="49">
        <v>584</v>
      </c>
    </row>
    <row r="587" spans="1:21">
      <c r="A587" s="23">
        <v>2102</v>
      </c>
      <c r="B587" s="23">
        <v>585</v>
      </c>
      <c r="C587" s="23" t="s">
        <v>2702</v>
      </c>
      <c r="D587" s="23" t="s">
        <v>2703</v>
      </c>
      <c r="E587" s="53" t="str">
        <f>IF($H587="","",(VLOOKUP($H587,所属・種目コード!$A$3:$B$67,2)))</f>
        <v>黒沢尻北</v>
      </c>
      <c r="F587" s="23">
        <v>1</v>
      </c>
      <c r="H587" s="23">
        <v>1074</v>
      </c>
      <c r="I587" s="23">
        <v>585</v>
      </c>
      <c r="L587" s="49">
        <v>2759</v>
      </c>
      <c r="M587" s="49">
        <v>585</v>
      </c>
      <c r="N587" s="49">
        <v>1100</v>
      </c>
      <c r="O587" s="49" t="s">
        <v>3928</v>
      </c>
      <c r="P587" s="49" t="s">
        <v>3929</v>
      </c>
      <c r="Q587" s="51" t="str">
        <f>IF($N587="","",(VLOOKUP($N587,所属・種目コード!$A$3:$B$67,2)))</f>
        <v>宮古</v>
      </c>
      <c r="R587" s="49">
        <v>2</v>
      </c>
      <c r="S587" s="49"/>
      <c r="T587" s="49"/>
      <c r="U587" s="49">
        <v>585</v>
      </c>
    </row>
    <row r="588" spans="1:21">
      <c r="A588" s="23">
        <v>1827</v>
      </c>
      <c r="B588" s="23">
        <v>586</v>
      </c>
      <c r="C588" s="23" t="s">
        <v>2196</v>
      </c>
      <c r="D588" s="23" t="s">
        <v>2197</v>
      </c>
      <c r="E588" s="53" t="str">
        <f>IF($H588="","",(VLOOKUP($H588,所属・種目コード!$A$3:$B$67,2)))</f>
        <v>大船渡</v>
      </c>
      <c r="F588" s="23">
        <v>1</v>
      </c>
      <c r="H588" s="23">
        <v>1064</v>
      </c>
      <c r="I588" s="23">
        <v>586</v>
      </c>
      <c r="L588" s="49">
        <v>2760</v>
      </c>
      <c r="M588" s="49">
        <v>586</v>
      </c>
      <c r="N588" s="49">
        <v>1100</v>
      </c>
      <c r="O588" s="49" t="s">
        <v>3930</v>
      </c>
      <c r="P588" s="49" t="s">
        <v>3931</v>
      </c>
      <c r="Q588" s="51" t="str">
        <f>IF($N588="","",(VLOOKUP($N588,所属・種目コード!$A$3:$B$67,2)))</f>
        <v>宮古</v>
      </c>
      <c r="R588" s="49">
        <v>2</v>
      </c>
      <c r="S588" s="49"/>
      <c r="T588" s="49"/>
      <c r="U588" s="49">
        <v>586</v>
      </c>
    </row>
    <row r="589" spans="1:21">
      <c r="A589" s="23">
        <v>1831</v>
      </c>
      <c r="B589" s="23">
        <v>587</v>
      </c>
      <c r="C589" s="23" t="s">
        <v>2203</v>
      </c>
      <c r="D589" s="23" t="s">
        <v>2204</v>
      </c>
      <c r="E589" s="53" t="str">
        <f>IF($H589="","",(VLOOKUP($H589,所属・種目コード!$A$3:$B$67,2)))</f>
        <v>大船渡</v>
      </c>
      <c r="F589" s="23">
        <v>1</v>
      </c>
      <c r="H589" s="23">
        <v>1064</v>
      </c>
      <c r="I589" s="23">
        <v>587</v>
      </c>
      <c r="L589" s="49">
        <v>2767</v>
      </c>
      <c r="M589" s="49">
        <v>587</v>
      </c>
      <c r="N589" s="49">
        <v>1100</v>
      </c>
      <c r="O589" s="49" t="s">
        <v>3944</v>
      </c>
      <c r="P589" s="49" t="s">
        <v>3945</v>
      </c>
      <c r="Q589" s="51" t="str">
        <f>IF($N589="","",(VLOOKUP($N589,所属・種目コード!$A$3:$B$67,2)))</f>
        <v>宮古</v>
      </c>
      <c r="R589" s="49">
        <v>2</v>
      </c>
      <c r="S589" s="49"/>
      <c r="T589" s="49"/>
      <c r="U589" s="49">
        <v>587</v>
      </c>
    </row>
    <row r="590" spans="1:21">
      <c r="A590" s="23">
        <v>1836</v>
      </c>
      <c r="B590" s="23">
        <v>588</v>
      </c>
      <c r="C590" s="23" t="s">
        <v>2211</v>
      </c>
      <c r="D590" s="23" t="s">
        <v>2212</v>
      </c>
      <c r="E590" s="53" t="str">
        <f>IF($H590="","",(VLOOKUP($H590,所属・種目コード!$A$3:$B$67,2)))</f>
        <v>大船渡</v>
      </c>
      <c r="F590" s="23">
        <v>1</v>
      </c>
      <c r="H590" s="23">
        <v>1064</v>
      </c>
      <c r="I590" s="23">
        <v>588</v>
      </c>
      <c r="L590" s="49">
        <v>2769</v>
      </c>
      <c r="M590" s="49">
        <v>588</v>
      </c>
      <c r="N590" s="49">
        <v>1100</v>
      </c>
      <c r="O590" s="49" t="s">
        <v>3948</v>
      </c>
      <c r="P590" s="49" t="s">
        <v>3949</v>
      </c>
      <c r="Q590" s="51" t="str">
        <f>IF($N590="","",(VLOOKUP($N590,所属・種目コード!$A$3:$B$67,2)))</f>
        <v>宮古</v>
      </c>
      <c r="R590" s="49">
        <v>2</v>
      </c>
      <c r="S590" s="49"/>
      <c r="T590" s="49"/>
      <c r="U590" s="49">
        <v>588</v>
      </c>
    </row>
    <row r="591" spans="1:21">
      <c r="A591" s="23">
        <v>1845</v>
      </c>
      <c r="B591" s="23">
        <v>589</v>
      </c>
      <c r="C591" s="23" t="s">
        <v>2228</v>
      </c>
      <c r="D591" s="23" t="s">
        <v>2229</v>
      </c>
      <c r="E591" s="53" t="str">
        <f>IF($H591="","",(VLOOKUP($H591,所属・種目コード!$A$3:$B$67,2)))</f>
        <v>大船渡</v>
      </c>
      <c r="F591" s="23">
        <v>1</v>
      </c>
      <c r="H591" s="23">
        <v>1064</v>
      </c>
      <c r="I591" s="23">
        <v>589</v>
      </c>
      <c r="L591" s="49">
        <v>2778</v>
      </c>
      <c r="M591" s="49">
        <v>589</v>
      </c>
      <c r="N591" s="49">
        <v>1100</v>
      </c>
      <c r="O591" s="49" t="s">
        <v>3966</v>
      </c>
      <c r="P591" s="49" t="s">
        <v>3967</v>
      </c>
      <c r="Q591" s="51" t="str">
        <f>IF($N591="","",(VLOOKUP($N591,所属・種目コード!$A$3:$B$67,2)))</f>
        <v>宮古</v>
      </c>
      <c r="R591" s="49">
        <v>2</v>
      </c>
      <c r="S591" s="49"/>
      <c r="T591" s="49"/>
      <c r="U591" s="49">
        <v>589</v>
      </c>
    </row>
    <row r="592" spans="1:21">
      <c r="A592" s="23">
        <v>1838</v>
      </c>
      <c r="B592" s="23">
        <v>590</v>
      </c>
      <c r="C592" s="23" t="s">
        <v>2215</v>
      </c>
      <c r="D592" s="23" t="s">
        <v>2216</v>
      </c>
      <c r="E592" s="53" t="str">
        <f>IF($H592="","",(VLOOKUP($H592,所属・種目コード!$A$3:$B$67,2)))</f>
        <v>大船渡</v>
      </c>
      <c r="F592" s="23">
        <v>1</v>
      </c>
      <c r="H592" s="23">
        <v>1064</v>
      </c>
      <c r="I592" s="23">
        <v>590</v>
      </c>
      <c r="L592" s="49">
        <v>2781</v>
      </c>
      <c r="M592" s="49">
        <v>590</v>
      </c>
      <c r="N592" s="49">
        <v>1100</v>
      </c>
      <c r="O592" s="49" t="s">
        <v>3972</v>
      </c>
      <c r="P592" s="49" t="s">
        <v>3973</v>
      </c>
      <c r="Q592" s="51" t="str">
        <f>IF($N592="","",(VLOOKUP($N592,所属・種目コード!$A$3:$B$67,2)))</f>
        <v>宮古</v>
      </c>
      <c r="R592" s="49">
        <v>2</v>
      </c>
      <c r="S592" s="49"/>
      <c r="T592" s="49"/>
      <c r="U592" s="49">
        <v>590</v>
      </c>
    </row>
    <row r="593" spans="1:21">
      <c r="A593" s="23">
        <v>1841</v>
      </c>
      <c r="B593" s="23">
        <v>591</v>
      </c>
      <c r="C593" s="23" t="s">
        <v>2221</v>
      </c>
      <c r="D593" s="23" t="s">
        <v>2222</v>
      </c>
      <c r="E593" s="53" t="str">
        <f>IF($H593="","",(VLOOKUP($H593,所属・種目コード!$A$3:$B$67,2)))</f>
        <v>大船渡</v>
      </c>
      <c r="F593" s="23">
        <v>1</v>
      </c>
      <c r="H593" s="23">
        <v>1064</v>
      </c>
      <c r="I593" s="23">
        <v>591</v>
      </c>
      <c r="L593" s="49">
        <v>2790</v>
      </c>
      <c r="M593" s="49">
        <v>591</v>
      </c>
      <c r="N593" s="49">
        <v>1100</v>
      </c>
      <c r="O593" s="49" t="s">
        <v>3990</v>
      </c>
      <c r="P593" s="49" t="s">
        <v>3991</v>
      </c>
      <c r="Q593" s="51" t="str">
        <f>IF($N593="","",(VLOOKUP($N593,所属・種目コード!$A$3:$B$67,2)))</f>
        <v>宮古</v>
      </c>
      <c r="R593" s="49">
        <v>2</v>
      </c>
      <c r="S593" s="49"/>
      <c r="T593" s="49"/>
      <c r="U593" s="49">
        <v>591</v>
      </c>
    </row>
    <row r="594" spans="1:21">
      <c r="A594" s="23">
        <v>1846</v>
      </c>
      <c r="B594" s="23">
        <v>592</v>
      </c>
      <c r="C594" s="23" t="s">
        <v>2230</v>
      </c>
      <c r="D594" s="23" t="s">
        <v>2231</v>
      </c>
      <c r="E594" s="53" t="str">
        <f>IF($H594="","",(VLOOKUP($H594,所属・種目コード!$A$3:$B$67,2)))</f>
        <v>大船渡</v>
      </c>
      <c r="F594" s="23">
        <v>1</v>
      </c>
      <c r="H594" s="23">
        <v>1064</v>
      </c>
      <c r="I594" s="23">
        <v>592</v>
      </c>
      <c r="L594" s="49">
        <v>1935</v>
      </c>
      <c r="M594" s="49">
        <v>592</v>
      </c>
      <c r="N594" s="49">
        <v>1068</v>
      </c>
      <c r="O594" s="49" t="s">
        <v>2399</v>
      </c>
      <c r="P594" s="49" t="s">
        <v>2400</v>
      </c>
      <c r="Q594" s="51" t="str">
        <f>IF($N594="","",(VLOOKUP($N594,所属・種目コード!$A$3:$B$67,2)))</f>
        <v>釜石商工</v>
      </c>
      <c r="R594" s="49">
        <v>2</v>
      </c>
      <c r="S594" s="49"/>
      <c r="T594" s="49"/>
      <c r="U594" s="49">
        <v>592</v>
      </c>
    </row>
    <row r="595" spans="1:21">
      <c r="A595" s="23">
        <v>1856</v>
      </c>
      <c r="B595" s="23">
        <v>593</v>
      </c>
      <c r="C595" s="23" t="s">
        <v>2249</v>
      </c>
      <c r="D595" s="23" t="s">
        <v>2250</v>
      </c>
      <c r="E595" s="53" t="str">
        <f>IF($H595="","",(VLOOKUP($H595,所属・種目コード!$A$3:$B$67,2)))</f>
        <v>大船渡</v>
      </c>
      <c r="F595" s="23">
        <v>1</v>
      </c>
      <c r="H595" s="23">
        <v>1064</v>
      </c>
      <c r="I595" s="23">
        <v>593</v>
      </c>
      <c r="L595" s="49">
        <v>2455</v>
      </c>
      <c r="M595" s="49">
        <v>593</v>
      </c>
      <c r="N595" s="49">
        <v>1090</v>
      </c>
      <c r="O595" s="49" t="s">
        <v>3366</v>
      </c>
      <c r="P595" s="49" t="s">
        <v>3367</v>
      </c>
      <c r="Q595" s="51" t="str">
        <f>IF($N595="","",(VLOOKUP($N595,所属・種目コード!$A$3:$B$67,2)))</f>
        <v>花巻北</v>
      </c>
      <c r="R595" s="49">
        <v>2</v>
      </c>
      <c r="S595" s="49"/>
      <c r="T595" s="49"/>
      <c r="U595" s="49">
        <v>593</v>
      </c>
    </row>
    <row r="596" spans="1:21">
      <c r="A596" s="23">
        <v>2604</v>
      </c>
      <c r="B596" s="23">
        <v>594</v>
      </c>
      <c r="C596" s="23" t="s">
        <v>3638</v>
      </c>
      <c r="D596" s="23" t="s">
        <v>3639</v>
      </c>
      <c r="E596" s="53" t="str">
        <f>IF($H596="","",(VLOOKUP($H596,所属・種目コード!$A$3:$B$67,2)))</f>
        <v>水沢</v>
      </c>
      <c r="F596" s="23">
        <v>1</v>
      </c>
      <c r="H596" s="23">
        <v>1095</v>
      </c>
      <c r="I596" s="23">
        <v>594</v>
      </c>
      <c r="L596" s="49">
        <v>2459</v>
      </c>
      <c r="M596" s="49">
        <v>594</v>
      </c>
      <c r="N596" s="49">
        <v>1090</v>
      </c>
      <c r="O596" s="49" t="s">
        <v>431</v>
      </c>
      <c r="P596" s="49" t="s">
        <v>3374</v>
      </c>
      <c r="Q596" s="51" t="str">
        <f>IF($N596="","",(VLOOKUP($N596,所属・種目コード!$A$3:$B$67,2)))</f>
        <v>花巻北</v>
      </c>
      <c r="R596" s="49">
        <v>2</v>
      </c>
      <c r="S596" s="49"/>
      <c r="T596" s="49"/>
      <c r="U596" s="49">
        <v>594</v>
      </c>
    </row>
    <row r="597" spans="1:21">
      <c r="A597" s="23">
        <v>2616</v>
      </c>
      <c r="B597" s="23">
        <v>595</v>
      </c>
      <c r="C597" s="23" t="s">
        <v>3661</v>
      </c>
      <c r="D597" s="23" t="s">
        <v>3662</v>
      </c>
      <c r="E597" s="53" t="str">
        <f>IF($H597="","",(VLOOKUP($H597,所属・種目コード!$A$3:$B$67,2)))</f>
        <v>水沢</v>
      </c>
      <c r="F597" s="23">
        <v>1</v>
      </c>
      <c r="H597" s="23">
        <v>1095</v>
      </c>
      <c r="I597" s="23">
        <v>595</v>
      </c>
      <c r="L597" s="49">
        <v>2465</v>
      </c>
      <c r="M597" s="49">
        <v>595</v>
      </c>
      <c r="N597" s="49">
        <v>1090</v>
      </c>
      <c r="O597" s="49" t="s">
        <v>432</v>
      </c>
      <c r="P597" s="49" t="s">
        <v>3384</v>
      </c>
      <c r="Q597" s="51" t="str">
        <f>IF($N597="","",(VLOOKUP($N597,所属・種目コード!$A$3:$B$67,2)))</f>
        <v>花巻北</v>
      </c>
      <c r="R597" s="49">
        <v>2</v>
      </c>
      <c r="S597" s="49"/>
      <c r="T597" s="49"/>
      <c r="U597" s="49">
        <v>595</v>
      </c>
    </row>
    <row r="598" spans="1:21">
      <c r="A598" s="23">
        <v>2617</v>
      </c>
      <c r="B598" s="23">
        <v>596</v>
      </c>
      <c r="C598" s="23" t="s">
        <v>3663</v>
      </c>
      <c r="D598" s="23" t="s">
        <v>3664</v>
      </c>
      <c r="E598" s="53" t="str">
        <f>IF($H598="","",(VLOOKUP($H598,所属・種目コード!$A$3:$B$67,2)))</f>
        <v>水沢</v>
      </c>
      <c r="F598" s="23">
        <v>1</v>
      </c>
      <c r="H598" s="23">
        <v>1095</v>
      </c>
      <c r="I598" s="23">
        <v>596</v>
      </c>
      <c r="L598" s="49">
        <v>2466</v>
      </c>
      <c r="M598" s="49">
        <v>596</v>
      </c>
      <c r="N598" s="49">
        <v>1090</v>
      </c>
      <c r="O598" s="49" t="s">
        <v>433</v>
      </c>
      <c r="P598" s="49" t="s">
        <v>3385</v>
      </c>
      <c r="Q598" s="51" t="str">
        <f>IF($N598="","",(VLOOKUP($N598,所属・種目コード!$A$3:$B$67,2)))</f>
        <v>花巻北</v>
      </c>
      <c r="R598" s="49">
        <v>2</v>
      </c>
      <c r="S598" s="49"/>
      <c r="T598" s="49"/>
      <c r="U598" s="49">
        <v>596</v>
      </c>
    </row>
    <row r="599" spans="1:21">
      <c r="A599" s="23">
        <v>2618</v>
      </c>
      <c r="B599" s="23">
        <v>597</v>
      </c>
      <c r="C599" s="23" t="s">
        <v>3665</v>
      </c>
      <c r="D599" s="23" t="s">
        <v>3666</v>
      </c>
      <c r="E599" s="53" t="str">
        <f>IF($H599="","",(VLOOKUP($H599,所属・種目コード!$A$3:$B$67,2)))</f>
        <v>水沢</v>
      </c>
      <c r="F599" s="23">
        <v>1</v>
      </c>
      <c r="H599" s="23">
        <v>1095</v>
      </c>
      <c r="I599" s="23">
        <v>597</v>
      </c>
      <c r="L599" s="49">
        <v>2973</v>
      </c>
      <c r="M599" s="49">
        <v>597</v>
      </c>
      <c r="N599" s="49">
        <v>1106</v>
      </c>
      <c r="O599" s="49" t="s">
        <v>4333</v>
      </c>
      <c r="P599" s="49" t="s">
        <v>4334</v>
      </c>
      <c r="Q599" s="51" t="str">
        <f>IF($N599="","",(VLOOKUP($N599,所属・種目コード!$A$3:$B$67,2)))</f>
        <v>盛岡白百合</v>
      </c>
      <c r="R599" s="49">
        <v>2</v>
      </c>
      <c r="S599" s="49"/>
      <c r="T599" s="49"/>
      <c r="U599" s="49">
        <v>597</v>
      </c>
    </row>
    <row r="600" spans="1:21">
      <c r="A600" s="23">
        <v>2624</v>
      </c>
      <c r="B600" s="23">
        <v>598</v>
      </c>
      <c r="C600" s="23" t="s">
        <v>3677</v>
      </c>
      <c r="D600" s="23" t="s">
        <v>3271</v>
      </c>
      <c r="E600" s="53" t="str">
        <f>IF($H600="","",(VLOOKUP($H600,所属・種目コード!$A$3:$B$67,2)))</f>
        <v>水沢</v>
      </c>
      <c r="F600" s="23">
        <v>1</v>
      </c>
      <c r="H600" s="23">
        <v>1095</v>
      </c>
      <c r="I600" s="23">
        <v>598</v>
      </c>
      <c r="L600" s="49">
        <v>2971</v>
      </c>
      <c r="M600" s="49">
        <v>598</v>
      </c>
      <c r="N600" s="49">
        <v>1106</v>
      </c>
      <c r="O600" s="49" t="s">
        <v>4329</v>
      </c>
      <c r="P600" s="49" t="s">
        <v>4330</v>
      </c>
      <c r="Q600" s="51" t="str">
        <f>IF($N600="","",(VLOOKUP($N600,所属・種目コード!$A$3:$B$67,2)))</f>
        <v>盛岡白百合</v>
      </c>
      <c r="R600" s="49">
        <v>2</v>
      </c>
      <c r="S600" s="49"/>
      <c r="T600" s="49"/>
      <c r="U600" s="49">
        <v>598</v>
      </c>
    </row>
    <row r="601" spans="1:21">
      <c r="A601" s="23">
        <v>2631</v>
      </c>
      <c r="B601" s="23">
        <v>599</v>
      </c>
      <c r="C601" s="23" t="s">
        <v>3689</v>
      </c>
      <c r="D601" s="23" t="s">
        <v>3690</v>
      </c>
      <c r="E601" s="53" t="str">
        <f>IF($H601="","",(VLOOKUP($H601,所属・種目コード!$A$3:$B$67,2)))</f>
        <v>水沢</v>
      </c>
      <c r="F601" s="23">
        <v>1</v>
      </c>
      <c r="H601" s="23">
        <v>1095</v>
      </c>
      <c r="I601" s="23">
        <v>599</v>
      </c>
      <c r="L601" s="49">
        <v>2972</v>
      </c>
      <c r="M601" s="49">
        <v>599</v>
      </c>
      <c r="N601" s="49">
        <v>1106</v>
      </c>
      <c r="O601" s="49" t="s">
        <v>4331</v>
      </c>
      <c r="P601" s="49" t="s">
        <v>4332</v>
      </c>
      <c r="Q601" s="51" t="str">
        <f>IF($N601="","",(VLOOKUP($N601,所属・種目コード!$A$3:$B$67,2)))</f>
        <v>盛岡白百合</v>
      </c>
      <c r="R601" s="49">
        <v>2</v>
      </c>
      <c r="S601" s="49"/>
      <c r="T601" s="49"/>
      <c r="U601" s="49">
        <v>599</v>
      </c>
    </row>
    <row r="602" spans="1:21">
      <c r="A602" s="23">
        <v>2633</v>
      </c>
      <c r="B602" s="23">
        <v>600</v>
      </c>
      <c r="C602" s="23" t="s">
        <v>3693</v>
      </c>
      <c r="D602" s="23" t="s">
        <v>3694</v>
      </c>
      <c r="E602" s="53" t="str">
        <f>IF($H602="","",(VLOOKUP($H602,所属・種目コード!$A$3:$B$67,2)))</f>
        <v>水沢</v>
      </c>
      <c r="F602" s="23">
        <v>1</v>
      </c>
      <c r="H602" s="23">
        <v>1095</v>
      </c>
      <c r="I602" s="23">
        <v>600</v>
      </c>
      <c r="L602" s="49">
        <v>3208</v>
      </c>
      <c r="M602" s="49">
        <v>600</v>
      </c>
      <c r="N602" s="49">
        <v>1113</v>
      </c>
      <c r="O602" s="49" t="s">
        <v>4766</v>
      </c>
      <c r="P602" s="49" t="s">
        <v>4767</v>
      </c>
      <c r="Q602" s="51" t="str">
        <f>IF($N602="","",(VLOOKUP($N602,所属・種目コード!$A$3:$B$67,2)))</f>
        <v>盛岡第四</v>
      </c>
      <c r="R602" s="49">
        <v>2</v>
      </c>
      <c r="S602" s="49"/>
      <c r="T602" s="49"/>
      <c r="U602" s="49">
        <v>600</v>
      </c>
    </row>
    <row r="603" spans="1:21">
      <c r="A603" s="23">
        <v>2634</v>
      </c>
      <c r="B603" s="23">
        <v>601</v>
      </c>
      <c r="C603" s="23" t="s">
        <v>3695</v>
      </c>
      <c r="D603" s="23" t="s">
        <v>3696</v>
      </c>
      <c r="E603" s="53" t="str">
        <f>IF($H603="","",(VLOOKUP($H603,所属・種目コード!$A$3:$B$67,2)))</f>
        <v>水沢</v>
      </c>
      <c r="F603" s="23">
        <v>1</v>
      </c>
      <c r="H603" s="23">
        <v>1095</v>
      </c>
      <c r="I603" s="23">
        <v>601</v>
      </c>
      <c r="L603" s="49">
        <v>3220</v>
      </c>
      <c r="M603" s="49">
        <v>601</v>
      </c>
      <c r="N603" s="49">
        <v>1113</v>
      </c>
      <c r="O603" s="49" t="s">
        <v>4785</v>
      </c>
      <c r="P603" s="49" t="s">
        <v>4786</v>
      </c>
      <c r="Q603" s="51" t="str">
        <f>IF($N603="","",(VLOOKUP($N603,所属・種目コード!$A$3:$B$67,2)))</f>
        <v>盛岡第四</v>
      </c>
      <c r="R603" s="49">
        <v>2</v>
      </c>
      <c r="S603" s="49"/>
      <c r="T603" s="49"/>
      <c r="U603" s="49">
        <v>601</v>
      </c>
    </row>
    <row r="604" spans="1:21">
      <c r="A604" s="23">
        <v>2598</v>
      </c>
      <c r="B604" s="23">
        <v>602</v>
      </c>
      <c r="C604" s="23" t="s">
        <v>3626</v>
      </c>
      <c r="D604" s="23" t="s">
        <v>3627</v>
      </c>
      <c r="E604" s="53" t="str">
        <f>IF($H604="","",(VLOOKUP($H604,所属・種目コード!$A$3:$B$67,2)))</f>
        <v>水沢</v>
      </c>
      <c r="F604" s="23">
        <v>1</v>
      </c>
      <c r="H604" s="23">
        <v>1095</v>
      </c>
      <c r="I604" s="23">
        <v>602</v>
      </c>
      <c r="L604" s="49">
        <v>3293</v>
      </c>
      <c r="M604" s="49">
        <v>602</v>
      </c>
      <c r="N604" s="49">
        <v>1118</v>
      </c>
      <c r="O604" s="49" t="s">
        <v>4915</v>
      </c>
      <c r="P604" s="49" t="s">
        <v>4916</v>
      </c>
      <c r="Q604" s="51" t="str">
        <f>IF($N604="","",(VLOOKUP($N604,所属・種目コード!$A$3:$B$67,2)))</f>
        <v>盛岡南</v>
      </c>
      <c r="R604" s="49">
        <v>2</v>
      </c>
      <c r="S604" s="49"/>
      <c r="T604" s="49"/>
      <c r="U604" s="49">
        <v>602</v>
      </c>
    </row>
    <row r="605" spans="1:21">
      <c r="A605" s="23">
        <v>2606</v>
      </c>
      <c r="B605" s="23">
        <v>603</v>
      </c>
      <c r="C605" s="23" t="s">
        <v>3642</v>
      </c>
      <c r="D605" s="23" t="s">
        <v>3643</v>
      </c>
      <c r="E605" s="53" t="str">
        <f>IF($H605="","",(VLOOKUP($H605,所属・種目コード!$A$3:$B$67,2)))</f>
        <v>水沢</v>
      </c>
      <c r="F605" s="23">
        <v>1</v>
      </c>
      <c r="H605" s="23">
        <v>1095</v>
      </c>
      <c r="I605" s="23">
        <v>603</v>
      </c>
      <c r="L605" s="49">
        <v>3311</v>
      </c>
      <c r="M605" s="49">
        <v>603</v>
      </c>
      <c r="N605" s="49">
        <v>1118</v>
      </c>
      <c r="O605" s="49" t="s">
        <v>4950</v>
      </c>
      <c r="P605" s="49" t="s">
        <v>4951</v>
      </c>
      <c r="Q605" s="51" t="str">
        <f>IF($N605="","",(VLOOKUP($N605,所属・種目コード!$A$3:$B$67,2)))</f>
        <v>盛岡南</v>
      </c>
      <c r="R605" s="49">
        <v>2</v>
      </c>
      <c r="S605" s="49"/>
      <c r="T605" s="49"/>
      <c r="U605" s="49">
        <v>603</v>
      </c>
    </row>
    <row r="606" spans="1:21">
      <c r="A606" s="23">
        <v>2611</v>
      </c>
      <c r="B606" s="23">
        <v>604</v>
      </c>
      <c r="C606" s="23" t="s">
        <v>3651</v>
      </c>
      <c r="D606" s="23" t="s">
        <v>3652</v>
      </c>
      <c r="E606" s="53" t="str">
        <f>IF($H606="","",(VLOOKUP($H606,所属・種目コード!$A$3:$B$67,2)))</f>
        <v>水沢</v>
      </c>
      <c r="F606" s="23">
        <v>1</v>
      </c>
      <c r="H606" s="23">
        <v>1095</v>
      </c>
      <c r="I606" s="23">
        <v>604</v>
      </c>
      <c r="L606" s="49">
        <v>3316</v>
      </c>
      <c r="M606" s="49">
        <v>604</v>
      </c>
      <c r="N606" s="49">
        <v>1118</v>
      </c>
      <c r="O606" s="49" t="s">
        <v>4960</v>
      </c>
      <c r="P606" s="49" t="s">
        <v>4961</v>
      </c>
      <c r="Q606" s="51" t="str">
        <f>IF($N606="","",(VLOOKUP($N606,所属・種目コード!$A$3:$B$67,2)))</f>
        <v>盛岡南</v>
      </c>
      <c r="R606" s="49">
        <v>2</v>
      </c>
      <c r="S606" s="49"/>
      <c r="T606" s="49"/>
      <c r="U606" s="49">
        <v>604</v>
      </c>
    </row>
    <row r="607" spans="1:21">
      <c r="A607" s="23">
        <v>2613</v>
      </c>
      <c r="B607" s="23">
        <v>605</v>
      </c>
      <c r="C607" s="23" t="s">
        <v>3655</v>
      </c>
      <c r="D607" s="23" t="s">
        <v>3656</v>
      </c>
      <c r="E607" s="53" t="str">
        <f>IF($H607="","",(VLOOKUP($H607,所属・種目コード!$A$3:$B$67,2)))</f>
        <v>水沢</v>
      </c>
      <c r="F607" s="23">
        <v>1</v>
      </c>
      <c r="H607" s="23">
        <v>1095</v>
      </c>
      <c r="I607" s="23">
        <v>605</v>
      </c>
      <c r="L607" s="49">
        <v>3320</v>
      </c>
      <c r="M607" s="49">
        <v>605</v>
      </c>
      <c r="N607" s="49">
        <v>1118</v>
      </c>
      <c r="O607" s="49" t="s">
        <v>4968</v>
      </c>
      <c r="P607" s="49" t="s">
        <v>4969</v>
      </c>
      <c r="Q607" s="51" t="str">
        <f>IF($N607="","",(VLOOKUP($N607,所属・種目コード!$A$3:$B$67,2)))</f>
        <v>盛岡南</v>
      </c>
      <c r="R607" s="49">
        <v>2</v>
      </c>
      <c r="S607" s="49"/>
      <c r="T607" s="49"/>
      <c r="U607" s="49">
        <v>605</v>
      </c>
    </row>
    <row r="608" spans="1:21">
      <c r="A608" s="23">
        <v>2619</v>
      </c>
      <c r="B608" s="23">
        <v>606</v>
      </c>
      <c r="C608" s="23" t="s">
        <v>3667</v>
      </c>
      <c r="D608" s="23" t="s">
        <v>3668</v>
      </c>
      <c r="E608" s="53" t="str">
        <f>IF($H608="","",(VLOOKUP($H608,所属・種目コード!$A$3:$B$67,2)))</f>
        <v>水沢</v>
      </c>
      <c r="F608" s="23">
        <v>1</v>
      </c>
      <c r="H608" s="23">
        <v>1095</v>
      </c>
      <c r="I608" s="23">
        <v>606</v>
      </c>
      <c r="L608" s="49">
        <v>3322</v>
      </c>
      <c r="M608" s="49">
        <v>606</v>
      </c>
      <c r="N608" s="49">
        <v>1118</v>
      </c>
      <c r="O608" s="49" t="s">
        <v>4972</v>
      </c>
      <c r="P608" s="49" t="s">
        <v>4973</v>
      </c>
      <c r="Q608" s="51" t="str">
        <f>IF($N608="","",(VLOOKUP($N608,所属・種目コード!$A$3:$B$67,2)))</f>
        <v>盛岡南</v>
      </c>
      <c r="R608" s="49">
        <v>2</v>
      </c>
      <c r="S608" s="49"/>
      <c r="T608" s="49"/>
      <c r="U608" s="49">
        <v>606</v>
      </c>
    </row>
    <row r="609" spans="1:21">
      <c r="A609" s="23">
        <v>2622</v>
      </c>
      <c r="B609" s="23">
        <v>607</v>
      </c>
      <c r="C609" s="23" t="s">
        <v>3673</v>
      </c>
      <c r="D609" s="23" t="s">
        <v>3674</v>
      </c>
      <c r="E609" s="53" t="str">
        <f>IF($H609="","",(VLOOKUP($H609,所属・種目コード!$A$3:$B$67,2)))</f>
        <v>水沢</v>
      </c>
      <c r="F609" s="23">
        <v>1</v>
      </c>
      <c r="H609" s="23">
        <v>1095</v>
      </c>
      <c r="I609" s="23">
        <v>607</v>
      </c>
      <c r="L609" s="49">
        <v>3335</v>
      </c>
      <c r="M609" s="49">
        <v>607</v>
      </c>
      <c r="N609" s="49">
        <v>1118</v>
      </c>
      <c r="O609" s="49" t="s">
        <v>4997</v>
      </c>
      <c r="P609" s="49" t="s">
        <v>4998</v>
      </c>
      <c r="Q609" s="51" t="str">
        <f>IF($N609="","",(VLOOKUP($N609,所属・種目コード!$A$3:$B$67,2)))</f>
        <v>盛岡南</v>
      </c>
      <c r="R609" s="49">
        <v>2</v>
      </c>
      <c r="S609" s="49"/>
      <c r="T609" s="49"/>
      <c r="U609" s="49">
        <v>607</v>
      </c>
    </row>
    <row r="610" spans="1:21">
      <c r="A610" s="23">
        <v>2793</v>
      </c>
      <c r="B610" s="23">
        <v>608</v>
      </c>
      <c r="C610" s="23" t="s">
        <v>3995</v>
      </c>
      <c r="D610" s="23" t="s">
        <v>3996</v>
      </c>
      <c r="E610" s="53" t="str">
        <f>IF($H610="","",(VLOOKUP($H610,所属・種目コード!$A$3:$B$67,2)))</f>
        <v>宮古工</v>
      </c>
      <c r="F610" s="23">
        <v>1</v>
      </c>
      <c r="H610" s="23">
        <v>1101</v>
      </c>
      <c r="I610" s="23">
        <v>608</v>
      </c>
      <c r="L610" s="49">
        <v>3340</v>
      </c>
      <c r="M610" s="49">
        <v>608</v>
      </c>
      <c r="N610" s="49">
        <v>1118</v>
      </c>
      <c r="O610" s="49" t="s">
        <v>5007</v>
      </c>
      <c r="P610" s="49" t="s">
        <v>5008</v>
      </c>
      <c r="Q610" s="51" t="str">
        <f>IF($N610="","",(VLOOKUP($N610,所属・種目コード!$A$3:$B$67,2)))</f>
        <v>盛岡南</v>
      </c>
      <c r="R610" s="49">
        <v>2</v>
      </c>
      <c r="S610" s="49"/>
      <c r="T610" s="49"/>
      <c r="U610" s="49">
        <v>608</v>
      </c>
    </row>
    <row r="611" spans="1:21">
      <c r="A611" s="23">
        <v>2794</v>
      </c>
      <c r="B611" s="23">
        <v>609</v>
      </c>
      <c r="C611" s="23" t="s">
        <v>3997</v>
      </c>
      <c r="D611" s="23" t="s">
        <v>3998</v>
      </c>
      <c r="E611" s="53" t="str">
        <f>IF($H611="","",(VLOOKUP($H611,所属・種目コード!$A$3:$B$67,2)))</f>
        <v>宮古工</v>
      </c>
      <c r="F611" s="23">
        <v>1</v>
      </c>
      <c r="H611" s="23">
        <v>1101</v>
      </c>
      <c r="I611" s="23">
        <v>609</v>
      </c>
      <c r="L611" s="49">
        <v>3038</v>
      </c>
      <c r="M611" s="49">
        <v>609</v>
      </c>
      <c r="N611" s="49">
        <v>1108</v>
      </c>
      <c r="O611" s="49" t="s">
        <v>4456</v>
      </c>
      <c r="P611" s="49" t="s">
        <v>4457</v>
      </c>
      <c r="Q611" s="51" t="str">
        <f>IF($N611="","",(VLOOKUP($N611,所属・種目コード!$A$3:$B$67,2)))</f>
        <v>盛岡スコーレ</v>
      </c>
      <c r="R611" s="49">
        <v>2</v>
      </c>
      <c r="S611" s="49"/>
      <c r="T611" s="49"/>
      <c r="U611" s="49">
        <v>609</v>
      </c>
    </row>
    <row r="612" spans="1:21">
      <c r="A612" s="23">
        <v>2795</v>
      </c>
      <c r="B612" s="23">
        <v>610</v>
      </c>
      <c r="C612" s="23" t="s">
        <v>3999</v>
      </c>
      <c r="D612" s="23" t="s">
        <v>4000</v>
      </c>
      <c r="E612" s="53" t="str">
        <f>IF($H612="","",(VLOOKUP($H612,所属・種目コード!$A$3:$B$67,2)))</f>
        <v>宮古工</v>
      </c>
      <c r="F612" s="23">
        <v>1</v>
      </c>
      <c r="H612" s="23">
        <v>1101</v>
      </c>
      <c r="I612" s="23">
        <v>610</v>
      </c>
      <c r="L612" s="49">
        <v>3040</v>
      </c>
      <c r="M612" s="49">
        <v>610</v>
      </c>
      <c r="N612" s="49">
        <v>1108</v>
      </c>
      <c r="O612" s="49" t="s">
        <v>4460</v>
      </c>
      <c r="P612" s="49" t="s">
        <v>4461</v>
      </c>
      <c r="Q612" s="51" t="str">
        <f>IF($N612="","",(VLOOKUP($N612,所属・種目コード!$A$3:$B$67,2)))</f>
        <v>盛岡スコーレ</v>
      </c>
      <c r="R612" s="49">
        <v>2</v>
      </c>
      <c r="S612" s="49"/>
      <c r="T612" s="49"/>
      <c r="U612" s="49">
        <v>610</v>
      </c>
    </row>
    <row r="613" spans="1:21">
      <c r="A613" s="23">
        <v>2796</v>
      </c>
      <c r="B613" s="23">
        <v>611</v>
      </c>
      <c r="C613" s="23" t="s">
        <v>4001</v>
      </c>
      <c r="D613" s="23" t="s">
        <v>4002</v>
      </c>
      <c r="E613" s="53" t="str">
        <f>IF($H613="","",(VLOOKUP($H613,所属・種目コード!$A$3:$B$67,2)))</f>
        <v>宮古工</v>
      </c>
      <c r="F613" s="23">
        <v>1</v>
      </c>
      <c r="H613" s="23">
        <v>1101</v>
      </c>
      <c r="I613" s="23">
        <v>611</v>
      </c>
      <c r="L613" s="49">
        <v>3042</v>
      </c>
      <c r="M613" s="49">
        <v>611</v>
      </c>
      <c r="N613" s="49">
        <v>1108</v>
      </c>
      <c r="O613" s="49" t="s">
        <v>4464</v>
      </c>
      <c r="P613" s="49" t="s">
        <v>4465</v>
      </c>
      <c r="Q613" s="51" t="str">
        <f>IF($N613="","",(VLOOKUP($N613,所属・種目コード!$A$3:$B$67,2)))</f>
        <v>盛岡スコーレ</v>
      </c>
      <c r="R613" s="49">
        <v>2</v>
      </c>
      <c r="S613" s="49"/>
      <c r="T613" s="49"/>
      <c r="U613" s="49">
        <v>611</v>
      </c>
    </row>
    <row r="614" spans="1:21">
      <c r="A614" s="23">
        <v>2798</v>
      </c>
      <c r="B614" s="23">
        <v>612</v>
      </c>
      <c r="C614" s="23" t="s">
        <v>4004</v>
      </c>
      <c r="D614" s="23" t="s">
        <v>4005</v>
      </c>
      <c r="E614" s="53" t="str">
        <f>IF($H614="","",(VLOOKUP($H614,所属・種目コード!$A$3:$B$67,2)))</f>
        <v>宮古工</v>
      </c>
      <c r="F614" s="23">
        <v>1</v>
      </c>
      <c r="H614" s="23">
        <v>1101</v>
      </c>
      <c r="I614" s="23">
        <v>612</v>
      </c>
      <c r="L614" s="49">
        <v>1964</v>
      </c>
      <c r="M614" s="49">
        <v>612</v>
      </c>
      <c r="N614" s="49">
        <v>1070</v>
      </c>
      <c r="O614" s="49" t="s">
        <v>2448</v>
      </c>
      <c r="P614" s="49" t="s">
        <v>2449</v>
      </c>
      <c r="Q614" s="51" t="str">
        <f>IF($N614="","",(VLOOKUP($N614,所属・種目コード!$A$3:$B$67,2)))</f>
        <v>北上翔南</v>
      </c>
      <c r="R614" s="49">
        <v>2</v>
      </c>
      <c r="S614" s="49"/>
      <c r="T614" s="49"/>
      <c r="U614" s="49">
        <v>612</v>
      </c>
    </row>
    <row r="615" spans="1:21">
      <c r="A615" s="23">
        <v>2799</v>
      </c>
      <c r="B615" s="23">
        <v>613</v>
      </c>
      <c r="C615" s="23" t="s">
        <v>4006</v>
      </c>
      <c r="D615" s="23" t="s">
        <v>4007</v>
      </c>
      <c r="E615" s="53" t="str">
        <f>IF($H615="","",(VLOOKUP($H615,所属・種目コード!$A$3:$B$67,2)))</f>
        <v>宮古工</v>
      </c>
      <c r="F615" s="23">
        <v>1</v>
      </c>
      <c r="H615" s="23">
        <v>1101</v>
      </c>
      <c r="I615" s="23">
        <v>613</v>
      </c>
      <c r="L615" s="49">
        <v>1966</v>
      </c>
      <c r="M615" s="49">
        <v>613</v>
      </c>
      <c r="N615" s="49">
        <v>1070</v>
      </c>
      <c r="O615" s="49" t="s">
        <v>2452</v>
      </c>
      <c r="P615" s="49" t="s">
        <v>2453</v>
      </c>
      <c r="Q615" s="51" t="str">
        <f>IF($N615="","",(VLOOKUP($N615,所属・種目コード!$A$3:$B$67,2)))</f>
        <v>北上翔南</v>
      </c>
      <c r="R615" s="49">
        <v>2</v>
      </c>
      <c r="S615" s="49"/>
      <c r="T615" s="49"/>
      <c r="U615" s="49">
        <v>613</v>
      </c>
    </row>
    <row r="616" spans="1:21">
      <c r="A616" s="23">
        <v>2801</v>
      </c>
      <c r="B616" s="23">
        <v>614</v>
      </c>
      <c r="C616" s="23" t="s">
        <v>4010</v>
      </c>
      <c r="D616" s="23" t="s">
        <v>4011</v>
      </c>
      <c r="E616" s="53" t="str">
        <f>IF($H616="","",(VLOOKUP($H616,所属・種目コード!$A$3:$B$67,2)))</f>
        <v>宮古工</v>
      </c>
      <c r="F616" s="23">
        <v>1</v>
      </c>
      <c r="H616" s="23">
        <v>1101</v>
      </c>
      <c r="I616" s="23">
        <v>614</v>
      </c>
      <c r="L616" s="49">
        <v>1976</v>
      </c>
      <c r="M616" s="49">
        <v>614</v>
      </c>
      <c r="N616" s="49">
        <v>1070</v>
      </c>
      <c r="O616" s="49" t="s">
        <v>2467</v>
      </c>
      <c r="P616" s="49" t="s">
        <v>2468</v>
      </c>
      <c r="Q616" s="51" t="str">
        <f>IF($N616="","",(VLOOKUP($N616,所属・種目コード!$A$3:$B$67,2)))</f>
        <v>北上翔南</v>
      </c>
      <c r="R616" s="49">
        <v>2</v>
      </c>
      <c r="S616" s="49"/>
      <c r="T616" s="49"/>
      <c r="U616" s="49">
        <v>614</v>
      </c>
    </row>
    <row r="617" spans="1:21">
      <c r="A617" s="23">
        <v>2804</v>
      </c>
      <c r="B617" s="23">
        <v>615</v>
      </c>
      <c r="C617" s="23" t="s">
        <v>4016</v>
      </c>
      <c r="D617" s="23" t="s">
        <v>4017</v>
      </c>
      <c r="E617" s="53" t="str">
        <f>IF($H617="","",(VLOOKUP($H617,所属・種目コード!$A$3:$B$67,2)))</f>
        <v>宮古工</v>
      </c>
      <c r="F617" s="23">
        <v>1</v>
      </c>
      <c r="H617" s="23">
        <v>1101</v>
      </c>
      <c r="I617" s="23">
        <v>615</v>
      </c>
      <c r="L617" s="49">
        <v>1810</v>
      </c>
      <c r="M617" s="49">
        <v>615</v>
      </c>
      <c r="N617" s="49">
        <v>1063</v>
      </c>
      <c r="O617" s="49" t="s">
        <v>2163</v>
      </c>
      <c r="P617" s="49" t="s">
        <v>2164</v>
      </c>
      <c r="Q617" s="51" t="str">
        <f>IF($N617="","",(VLOOKUP($N617,所属・種目コード!$A$3:$B$67,2)))</f>
        <v>岩谷堂</v>
      </c>
      <c r="R617" s="49">
        <v>2</v>
      </c>
      <c r="S617" s="49"/>
      <c r="T617" s="49"/>
      <c r="U617" s="49">
        <v>615</v>
      </c>
    </row>
    <row r="618" spans="1:21">
      <c r="A618" s="23">
        <v>1808</v>
      </c>
      <c r="B618" s="23">
        <v>616</v>
      </c>
      <c r="C618" s="23" t="s">
        <v>2159</v>
      </c>
      <c r="D618" s="23" t="s">
        <v>2160</v>
      </c>
      <c r="E618" s="53" t="str">
        <f>IF($H618="","",(VLOOKUP($H618,所属・種目コード!$A$3:$B$67,2)))</f>
        <v>岩谷堂</v>
      </c>
      <c r="F618" s="23">
        <v>1</v>
      </c>
      <c r="H618" s="23">
        <v>1063</v>
      </c>
      <c r="I618" s="23">
        <v>616</v>
      </c>
      <c r="L618" s="49">
        <v>1811</v>
      </c>
      <c r="M618" s="49">
        <v>616</v>
      </c>
      <c r="N618" s="49">
        <v>1063</v>
      </c>
      <c r="O618" s="49" t="s">
        <v>2165</v>
      </c>
      <c r="P618" s="49" t="s">
        <v>2166</v>
      </c>
      <c r="Q618" s="51" t="str">
        <f>IF($N618="","",(VLOOKUP($N618,所属・種目コード!$A$3:$B$67,2)))</f>
        <v>岩谷堂</v>
      </c>
      <c r="R618" s="49">
        <v>2</v>
      </c>
      <c r="S618" s="49"/>
      <c r="T618" s="49"/>
      <c r="U618" s="49">
        <v>616</v>
      </c>
    </row>
    <row r="619" spans="1:21">
      <c r="A619" s="23">
        <v>1817</v>
      </c>
      <c r="B619" s="23">
        <v>617</v>
      </c>
      <c r="C619" s="23" t="s">
        <v>2177</v>
      </c>
      <c r="D619" s="23" t="s">
        <v>2178</v>
      </c>
      <c r="E619" s="53" t="str">
        <f>IF($H619="","",(VLOOKUP($H619,所属・種目コード!$A$3:$B$67,2)))</f>
        <v>岩谷堂</v>
      </c>
      <c r="F619" s="23">
        <v>1</v>
      </c>
      <c r="H619" s="23">
        <v>1063</v>
      </c>
      <c r="I619" s="23">
        <v>617</v>
      </c>
      <c r="L619" s="49">
        <v>1822</v>
      </c>
      <c r="M619" s="49">
        <v>617</v>
      </c>
      <c r="N619" s="49">
        <v>1063</v>
      </c>
      <c r="O619" s="49" t="s">
        <v>2187</v>
      </c>
      <c r="P619" s="49" t="s">
        <v>2188</v>
      </c>
      <c r="Q619" s="51" t="str">
        <f>IF($N619="","",(VLOOKUP($N619,所属・種目コード!$A$3:$B$67,2)))</f>
        <v>岩谷堂</v>
      </c>
      <c r="R619" s="49">
        <v>2</v>
      </c>
      <c r="S619" s="49"/>
      <c r="T619" s="49"/>
      <c r="U619" s="49">
        <v>617</v>
      </c>
    </row>
    <row r="620" spans="1:21">
      <c r="A620" s="23">
        <v>1823</v>
      </c>
      <c r="B620" s="23">
        <v>618</v>
      </c>
      <c r="C620" s="23" t="s">
        <v>2189</v>
      </c>
      <c r="D620" s="23" t="s">
        <v>2190</v>
      </c>
      <c r="E620" s="53" t="str">
        <f>IF($H620="","",(VLOOKUP($H620,所属・種目コード!$A$3:$B$67,2)))</f>
        <v>岩谷堂</v>
      </c>
      <c r="F620" s="23">
        <v>1</v>
      </c>
      <c r="H620" s="23">
        <v>1063</v>
      </c>
      <c r="I620" s="23">
        <v>618</v>
      </c>
      <c r="L620" s="49">
        <v>1825</v>
      </c>
      <c r="M620" s="49">
        <v>618</v>
      </c>
      <c r="N620" s="49">
        <v>1063</v>
      </c>
      <c r="O620" s="49" t="s">
        <v>2193</v>
      </c>
      <c r="P620" s="49" t="s">
        <v>2194</v>
      </c>
      <c r="Q620" s="51" t="str">
        <f>IF($N620="","",(VLOOKUP($N620,所属・種目コード!$A$3:$B$67,2)))</f>
        <v>岩谷堂</v>
      </c>
      <c r="R620" s="49">
        <v>2</v>
      </c>
      <c r="S620" s="49"/>
      <c r="T620" s="49"/>
      <c r="U620" s="49">
        <v>618</v>
      </c>
    </row>
    <row r="621" spans="1:21">
      <c r="A621" s="23">
        <v>1814</v>
      </c>
      <c r="B621" s="23">
        <v>619</v>
      </c>
      <c r="C621" s="23" t="s">
        <v>2171</v>
      </c>
      <c r="D621" s="23" t="s">
        <v>2172</v>
      </c>
      <c r="E621" s="53" t="str">
        <f>IF($H621="","",(VLOOKUP($H621,所属・種目コード!$A$3:$B$67,2)))</f>
        <v>岩谷堂</v>
      </c>
      <c r="F621" s="23">
        <v>1</v>
      </c>
      <c r="H621" s="23">
        <v>1063</v>
      </c>
      <c r="I621" s="23">
        <v>619</v>
      </c>
      <c r="L621" s="49">
        <v>2472</v>
      </c>
      <c r="M621" s="49">
        <v>619</v>
      </c>
      <c r="N621" s="49">
        <v>1091</v>
      </c>
      <c r="O621" s="49" t="s">
        <v>3396</v>
      </c>
      <c r="P621" s="49" t="s">
        <v>3397</v>
      </c>
      <c r="Q621" s="51" t="str">
        <f>IF($N621="","",(VLOOKUP($N621,所属・種目コード!$A$3:$B$67,2)))</f>
        <v>花巻農</v>
      </c>
      <c r="R621" s="49">
        <v>2</v>
      </c>
      <c r="S621" s="49"/>
      <c r="T621" s="49"/>
      <c r="U621" s="49">
        <v>619</v>
      </c>
    </row>
    <row r="622" spans="1:21">
      <c r="A622" s="23">
        <v>1816</v>
      </c>
      <c r="B622" s="23">
        <v>620</v>
      </c>
      <c r="C622" s="23" t="s">
        <v>2175</v>
      </c>
      <c r="D622" s="23" t="s">
        <v>2176</v>
      </c>
      <c r="E622" s="53" t="str">
        <f>IF($H622="","",(VLOOKUP($H622,所属・種目コード!$A$3:$B$67,2)))</f>
        <v>岩谷堂</v>
      </c>
      <c r="F622" s="23">
        <v>1</v>
      </c>
      <c r="H622" s="23">
        <v>1063</v>
      </c>
      <c r="I622" s="23">
        <v>620</v>
      </c>
      <c r="L622" s="49">
        <v>2473</v>
      </c>
      <c r="M622" s="49">
        <v>620</v>
      </c>
      <c r="N622" s="49">
        <v>1091</v>
      </c>
      <c r="O622" s="49" t="s">
        <v>3398</v>
      </c>
      <c r="P622" s="49" t="s">
        <v>3399</v>
      </c>
      <c r="Q622" s="51" t="str">
        <f>IF($N622="","",(VLOOKUP($N622,所属・種目コード!$A$3:$B$67,2)))</f>
        <v>花巻農</v>
      </c>
      <c r="R622" s="49">
        <v>2</v>
      </c>
      <c r="S622" s="49"/>
      <c r="T622" s="49"/>
      <c r="U622" s="49">
        <v>620</v>
      </c>
    </row>
    <row r="623" spans="1:21">
      <c r="A623" s="23">
        <v>2011</v>
      </c>
      <c r="B623" s="23">
        <v>621</v>
      </c>
      <c r="C623" s="23" t="s">
        <v>2531</v>
      </c>
      <c r="D623" s="23" t="s">
        <v>2532</v>
      </c>
      <c r="E623" s="53" t="str">
        <f>IF($H623="","",(VLOOKUP($H623,所属・種目コード!$A$3:$B$67,2)))</f>
        <v>久慈東</v>
      </c>
      <c r="F623" s="23">
        <v>1</v>
      </c>
      <c r="H623" s="23">
        <v>1072</v>
      </c>
      <c r="I623" s="23">
        <v>621</v>
      </c>
      <c r="L623" s="49">
        <v>1887</v>
      </c>
      <c r="M623" s="49">
        <v>621</v>
      </c>
      <c r="N623" s="49">
        <v>1066</v>
      </c>
      <c r="O623" s="49" t="s">
        <v>549</v>
      </c>
      <c r="P623" s="49" t="s">
        <v>2310</v>
      </c>
      <c r="Q623" s="51" t="str">
        <f>IF($N623="","",(VLOOKUP($N623,所属・種目コード!$A$3:$B$67,2)))</f>
        <v>金ケ崎</v>
      </c>
      <c r="R623" s="49">
        <v>2</v>
      </c>
      <c r="S623" s="49"/>
      <c r="T623" s="49"/>
      <c r="U623" s="49">
        <v>621</v>
      </c>
    </row>
    <row r="624" spans="1:21">
      <c r="A624" s="23">
        <v>2013</v>
      </c>
      <c r="B624" s="23">
        <v>622</v>
      </c>
      <c r="C624" s="23" t="s">
        <v>2534</v>
      </c>
      <c r="D624" s="23" t="s">
        <v>2535</v>
      </c>
      <c r="E624" s="53" t="str">
        <f>IF($H624="","",(VLOOKUP($H624,所属・種目コード!$A$3:$B$67,2)))</f>
        <v>久慈東</v>
      </c>
      <c r="F624" s="23">
        <v>1</v>
      </c>
      <c r="H624" s="23">
        <v>1072</v>
      </c>
      <c r="I624" s="23">
        <v>622</v>
      </c>
      <c r="L624" s="49">
        <v>1895</v>
      </c>
      <c r="M624" s="49">
        <v>622</v>
      </c>
      <c r="N624" s="49">
        <v>1066</v>
      </c>
      <c r="O624" s="49" t="s">
        <v>2323</v>
      </c>
      <c r="P624" s="49" t="s">
        <v>2324</v>
      </c>
      <c r="Q624" s="51" t="str">
        <f>IF($N624="","",(VLOOKUP($N624,所属・種目コード!$A$3:$B$67,2)))</f>
        <v>金ケ崎</v>
      </c>
      <c r="R624" s="49">
        <v>2</v>
      </c>
      <c r="S624" s="49"/>
      <c r="T624" s="49"/>
      <c r="U624" s="49">
        <v>622</v>
      </c>
    </row>
    <row r="625" spans="1:21">
      <c r="A625" s="23">
        <v>2017</v>
      </c>
      <c r="B625" s="23">
        <v>623</v>
      </c>
      <c r="C625" s="23" t="s">
        <v>2541</v>
      </c>
      <c r="D625" s="23" t="s">
        <v>2542</v>
      </c>
      <c r="E625" s="53" t="str">
        <f>IF($H625="","",(VLOOKUP($H625,所属・種目コード!$A$3:$B$67,2)))</f>
        <v>久慈東</v>
      </c>
      <c r="F625" s="23">
        <v>1</v>
      </c>
      <c r="H625" s="23">
        <v>1072</v>
      </c>
      <c r="I625" s="23">
        <v>623</v>
      </c>
      <c r="L625" s="49">
        <v>1897</v>
      </c>
      <c r="M625" s="49">
        <v>623</v>
      </c>
      <c r="N625" s="49">
        <v>1066</v>
      </c>
      <c r="O625" s="49" t="s">
        <v>550</v>
      </c>
      <c r="P625" s="49" t="s">
        <v>2327</v>
      </c>
      <c r="Q625" s="51" t="str">
        <f>IF($N625="","",(VLOOKUP($N625,所属・種目コード!$A$3:$B$67,2)))</f>
        <v>金ケ崎</v>
      </c>
      <c r="R625" s="49">
        <v>2</v>
      </c>
      <c r="S625" s="49"/>
      <c r="T625" s="49"/>
      <c r="U625" s="49">
        <v>623</v>
      </c>
    </row>
    <row r="626" spans="1:21">
      <c r="A626" s="23">
        <v>2020</v>
      </c>
      <c r="B626" s="23">
        <v>624</v>
      </c>
      <c r="C626" s="23" t="s">
        <v>2547</v>
      </c>
      <c r="D626" s="23" t="s">
        <v>2548</v>
      </c>
      <c r="E626" s="53" t="str">
        <f>IF($H626="","",(VLOOKUP($H626,所属・種目コード!$A$3:$B$67,2)))</f>
        <v>久慈東</v>
      </c>
      <c r="F626" s="23">
        <v>1</v>
      </c>
      <c r="H626" s="23">
        <v>1072</v>
      </c>
      <c r="I626" s="23">
        <v>624</v>
      </c>
      <c r="L626" s="49">
        <v>1901</v>
      </c>
      <c r="M626" s="49">
        <v>624</v>
      </c>
      <c r="N626" s="49">
        <v>1066</v>
      </c>
      <c r="O626" s="49" t="s">
        <v>551</v>
      </c>
      <c r="P626" s="49" t="s">
        <v>2333</v>
      </c>
      <c r="Q626" s="51" t="str">
        <f>IF($N626="","",(VLOOKUP($N626,所属・種目コード!$A$3:$B$67,2)))</f>
        <v>金ケ崎</v>
      </c>
      <c r="R626" s="49">
        <v>2</v>
      </c>
      <c r="S626" s="49"/>
      <c r="T626" s="49"/>
      <c r="U626" s="49">
        <v>624</v>
      </c>
    </row>
    <row r="627" spans="1:21">
      <c r="A627" s="23">
        <v>2022</v>
      </c>
      <c r="B627" s="23">
        <v>625</v>
      </c>
      <c r="C627" s="23" t="s">
        <v>2551</v>
      </c>
      <c r="D627" s="23" t="s">
        <v>2552</v>
      </c>
      <c r="E627" s="53" t="str">
        <f>IF($H627="","",(VLOOKUP($H627,所属・種目コード!$A$3:$B$67,2)))</f>
        <v>久慈東</v>
      </c>
      <c r="F627" s="23">
        <v>1</v>
      </c>
      <c r="H627" s="23">
        <v>1072</v>
      </c>
      <c r="I627" s="23">
        <v>625</v>
      </c>
      <c r="L627" s="49">
        <v>1903</v>
      </c>
      <c r="M627" s="49">
        <v>625</v>
      </c>
      <c r="N627" s="49">
        <v>1066</v>
      </c>
      <c r="O627" s="49" t="s">
        <v>2336</v>
      </c>
      <c r="P627" s="49" t="s">
        <v>2337</v>
      </c>
      <c r="Q627" s="51" t="str">
        <f>IF($N627="","",(VLOOKUP($N627,所属・種目コード!$A$3:$B$67,2)))</f>
        <v>金ケ崎</v>
      </c>
      <c r="R627" s="49">
        <v>2</v>
      </c>
      <c r="S627" s="49"/>
      <c r="T627" s="49"/>
      <c r="U627" s="49">
        <v>625</v>
      </c>
    </row>
    <row r="628" spans="1:21">
      <c r="A628" s="23">
        <v>2032</v>
      </c>
      <c r="B628" s="23">
        <v>626</v>
      </c>
      <c r="C628" s="23" t="s">
        <v>2569</v>
      </c>
      <c r="D628" s="23" t="s">
        <v>2570</v>
      </c>
      <c r="E628" s="53" t="str">
        <f>IF($H628="","",(VLOOKUP($H628,所属・種目コード!$A$3:$B$67,2)))</f>
        <v>久慈東</v>
      </c>
      <c r="F628" s="23">
        <v>1</v>
      </c>
      <c r="H628" s="23">
        <v>1072</v>
      </c>
      <c r="I628" s="23">
        <v>626</v>
      </c>
      <c r="L628" s="49">
        <v>2115</v>
      </c>
      <c r="M628" s="49">
        <v>626</v>
      </c>
      <c r="N628" s="49">
        <v>1075</v>
      </c>
      <c r="O628" s="49" t="s">
        <v>2727</v>
      </c>
      <c r="P628" s="49" t="s">
        <v>2728</v>
      </c>
      <c r="Q628" s="51" t="str">
        <f>IF($N628="","",(VLOOKUP($N628,所属・種目コード!$A$3:$B$67,2)))</f>
        <v>黒沢尻工</v>
      </c>
      <c r="R628" s="49">
        <v>2</v>
      </c>
      <c r="S628" s="49"/>
      <c r="T628" s="49"/>
      <c r="U628" s="49">
        <v>626</v>
      </c>
    </row>
    <row r="629" spans="1:21">
      <c r="A629" s="23">
        <v>2036</v>
      </c>
      <c r="B629" s="23">
        <v>627</v>
      </c>
      <c r="C629" s="23" t="s">
        <v>2577</v>
      </c>
      <c r="D629" s="23" t="s">
        <v>2578</v>
      </c>
      <c r="E629" s="53" t="str">
        <f>IF($H629="","",(VLOOKUP($H629,所属・種目コード!$A$3:$B$67,2)))</f>
        <v>久慈東</v>
      </c>
      <c r="F629" s="23">
        <v>1</v>
      </c>
      <c r="H629" s="23">
        <v>1072</v>
      </c>
      <c r="I629" s="23">
        <v>627</v>
      </c>
      <c r="L629" s="49">
        <v>2143</v>
      </c>
      <c r="M629" s="49">
        <v>627</v>
      </c>
      <c r="N629" s="49">
        <v>1075</v>
      </c>
      <c r="O629" s="49" t="s">
        <v>2775</v>
      </c>
      <c r="P629" s="49" t="s">
        <v>2776</v>
      </c>
      <c r="Q629" s="51" t="str">
        <f>IF($N629="","",(VLOOKUP($N629,所属・種目コード!$A$3:$B$67,2)))</f>
        <v>黒沢尻工</v>
      </c>
      <c r="R629" s="49">
        <v>2</v>
      </c>
      <c r="S629" s="49"/>
      <c r="T629" s="49"/>
      <c r="U629" s="49">
        <v>627</v>
      </c>
    </row>
    <row r="630" spans="1:21">
      <c r="A630" s="23">
        <v>2040</v>
      </c>
      <c r="B630" s="23">
        <v>628</v>
      </c>
      <c r="C630" s="23" t="s">
        <v>2584</v>
      </c>
      <c r="D630" s="23" t="s">
        <v>2585</v>
      </c>
      <c r="E630" s="53" t="str">
        <f>IF($H630="","",(VLOOKUP($H630,所属・種目コード!$A$3:$B$67,2)))</f>
        <v>久慈東</v>
      </c>
      <c r="F630" s="23">
        <v>1</v>
      </c>
      <c r="H630" s="23">
        <v>1072</v>
      </c>
      <c r="I630" s="23">
        <v>628</v>
      </c>
      <c r="L630" s="49">
        <v>2289</v>
      </c>
      <c r="M630" s="49">
        <v>628</v>
      </c>
      <c r="N630" s="49">
        <v>1083</v>
      </c>
      <c r="O630" s="49" t="s">
        <v>3048</v>
      </c>
      <c r="P630" s="49" t="s">
        <v>3049</v>
      </c>
      <c r="Q630" s="51" t="str">
        <f>IF($N630="","",(VLOOKUP($N630,所属・種目コード!$A$3:$B$67,2)))</f>
        <v>平舘</v>
      </c>
      <c r="R630" s="49">
        <v>2</v>
      </c>
      <c r="S630" s="49"/>
      <c r="T630" s="49"/>
      <c r="U630" s="49">
        <v>628</v>
      </c>
    </row>
    <row r="631" spans="1:21">
      <c r="A631" s="23">
        <v>2014</v>
      </c>
      <c r="B631" s="23">
        <v>629</v>
      </c>
      <c r="C631" s="23" t="s">
        <v>2536</v>
      </c>
      <c r="D631" s="23" t="s">
        <v>2537</v>
      </c>
      <c r="E631" s="53" t="str">
        <f>IF($H631="","",(VLOOKUP($H631,所属・種目コード!$A$3:$B$67,2)))</f>
        <v>久慈東</v>
      </c>
      <c r="F631" s="23">
        <v>1</v>
      </c>
      <c r="H631" s="23">
        <v>1072</v>
      </c>
      <c r="I631" s="23">
        <v>629</v>
      </c>
      <c r="L631" s="49">
        <v>2297</v>
      </c>
      <c r="M631" s="49">
        <v>629</v>
      </c>
      <c r="N631" s="49">
        <v>1083</v>
      </c>
      <c r="O631" s="49" t="s">
        <v>3064</v>
      </c>
      <c r="P631" s="49" t="s">
        <v>3065</v>
      </c>
      <c r="Q631" s="51" t="str">
        <f>IF($N631="","",(VLOOKUP($N631,所属・種目コード!$A$3:$B$67,2)))</f>
        <v>平舘</v>
      </c>
      <c r="R631" s="49">
        <v>2</v>
      </c>
      <c r="S631" s="49"/>
      <c r="T631" s="49"/>
      <c r="U631" s="49">
        <v>629</v>
      </c>
    </row>
    <row r="632" spans="1:21">
      <c r="A632" s="23">
        <v>2018</v>
      </c>
      <c r="B632" s="23">
        <v>630</v>
      </c>
      <c r="C632" s="23" t="s">
        <v>2543</v>
      </c>
      <c r="D632" s="23" t="s">
        <v>2544</v>
      </c>
      <c r="E632" s="53" t="str">
        <f>IF($H632="","",(VLOOKUP($H632,所属・種目コード!$A$3:$B$67,2)))</f>
        <v>久慈東</v>
      </c>
      <c r="F632" s="23">
        <v>1</v>
      </c>
      <c r="H632" s="23">
        <v>1072</v>
      </c>
      <c r="I632" s="23">
        <v>630</v>
      </c>
      <c r="L632" s="49">
        <v>2528</v>
      </c>
      <c r="M632" s="49">
        <v>630</v>
      </c>
      <c r="N632" s="49">
        <v>1093</v>
      </c>
      <c r="O632" s="49" t="s">
        <v>3502</v>
      </c>
      <c r="P632" s="49" t="s">
        <v>3503</v>
      </c>
      <c r="Q632" s="51" t="str">
        <f>IF($N632="","",(VLOOKUP($N632,所属・種目コード!$A$3:$B$67,2)))</f>
        <v>花巻南</v>
      </c>
      <c r="R632" s="49">
        <v>2</v>
      </c>
      <c r="S632" s="49"/>
      <c r="T632" s="49"/>
      <c r="U632" s="49">
        <v>630</v>
      </c>
    </row>
    <row r="633" spans="1:21">
      <c r="A633" s="23">
        <v>2023</v>
      </c>
      <c r="B633" s="23">
        <v>631</v>
      </c>
      <c r="C633" s="23" t="s">
        <v>2553</v>
      </c>
      <c r="D633" s="23" t="s">
        <v>2554</v>
      </c>
      <c r="E633" s="53" t="str">
        <f>IF($H633="","",(VLOOKUP($H633,所属・種目コード!$A$3:$B$67,2)))</f>
        <v>久慈東</v>
      </c>
      <c r="F633" s="23">
        <v>1</v>
      </c>
      <c r="H633" s="23">
        <v>1072</v>
      </c>
      <c r="I633" s="23">
        <v>631</v>
      </c>
      <c r="L633" s="49">
        <v>2534</v>
      </c>
      <c r="M633" s="49">
        <v>631</v>
      </c>
      <c r="N633" s="49">
        <v>1093</v>
      </c>
      <c r="O633" s="49" t="s">
        <v>3513</v>
      </c>
      <c r="P633" s="49" t="s">
        <v>3514</v>
      </c>
      <c r="Q633" s="51" t="str">
        <f>IF($N633="","",(VLOOKUP($N633,所属・種目コード!$A$3:$B$67,2)))</f>
        <v>花巻南</v>
      </c>
      <c r="R633" s="49">
        <v>2</v>
      </c>
      <c r="S633" s="49"/>
      <c r="T633" s="49"/>
      <c r="U633" s="49">
        <v>631</v>
      </c>
    </row>
    <row r="634" spans="1:21">
      <c r="A634" s="23">
        <v>2024</v>
      </c>
      <c r="B634" s="23">
        <v>632</v>
      </c>
      <c r="C634" s="23" t="s">
        <v>2555</v>
      </c>
      <c r="D634" s="23" t="s">
        <v>2556</v>
      </c>
      <c r="E634" s="53" t="str">
        <f>IF($H634="","",(VLOOKUP($H634,所属・種目コード!$A$3:$B$67,2)))</f>
        <v>久慈東</v>
      </c>
      <c r="F634" s="23">
        <v>1</v>
      </c>
      <c r="H634" s="23">
        <v>1072</v>
      </c>
      <c r="I634" s="23">
        <v>632</v>
      </c>
      <c r="L634" s="49">
        <v>2548</v>
      </c>
      <c r="M634" s="49">
        <v>632</v>
      </c>
      <c r="N634" s="49">
        <v>1093</v>
      </c>
      <c r="O634" s="49" t="s">
        <v>505</v>
      </c>
      <c r="P634" s="49" t="s">
        <v>3537</v>
      </c>
      <c r="Q634" s="51" t="str">
        <f>IF($N634="","",(VLOOKUP($N634,所属・種目コード!$A$3:$B$67,2)))</f>
        <v>花巻南</v>
      </c>
      <c r="R634" s="49">
        <v>2</v>
      </c>
      <c r="S634" s="49"/>
      <c r="T634" s="49"/>
      <c r="U634" s="49">
        <v>632</v>
      </c>
    </row>
    <row r="635" spans="1:21">
      <c r="A635" s="23">
        <v>2025</v>
      </c>
      <c r="B635" s="23">
        <v>633</v>
      </c>
      <c r="C635" s="23" t="s">
        <v>2557</v>
      </c>
      <c r="D635" s="23" t="s">
        <v>2558</v>
      </c>
      <c r="E635" s="53" t="str">
        <f>IF($H635="","",(VLOOKUP($H635,所属・種目コード!$A$3:$B$67,2)))</f>
        <v>久慈東</v>
      </c>
      <c r="F635" s="23">
        <v>1</v>
      </c>
      <c r="H635" s="23">
        <v>1072</v>
      </c>
      <c r="I635" s="23">
        <v>633</v>
      </c>
      <c r="L635" s="49">
        <v>2555</v>
      </c>
      <c r="M635" s="49">
        <v>633</v>
      </c>
      <c r="N635" s="49">
        <v>1093</v>
      </c>
      <c r="O635" s="49" t="s">
        <v>3550</v>
      </c>
      <c r="P635" s="49" t="s">
        <v>2192</v>
      </c>
      <c r="Q635" s="51" t="str">
        <f>IF($N635="","",(VLOOKUP($N635,所属・種目コード!$A$3:$B$67,2)))</f>
        <v>花巻南</v>
      </c>
      <c r="R635" s="49">
        <v>2</v>
      </c>
      <c r="S635" s="49"/>
      <c r="T635" s="49"/>
      <c r="U635" s="49">
        <v>633</v>
      </c>
    </row>
    <row r="636" spans="1:21">
      <c r="A636" s="23">
        <v>2027</v>
      </c>
      <c r="B636" s="23">
        <v>634</v>
      </c>
      <c r="C636" s="23" t="s">
        <v>2560</v>
      </c>
      <c r="D636" s="23" t="s">
        <v>2561</v>
      </c>
      <c r="E636" s="53" t="str">
        <f>IF($H636="","",(VLOOKUP($H636,所属・種目コード!$A$3:$B$67,2)))</f>
        <v>久慈東</v>
      </c>
      <c r="F636" s="23">
        <v>1</v>
      </c>
      <c r="H636" s="23">
        <v>1072</v>
      </c>
      <c r="I636" s="23">
        <v>634</v>
      </c>
      <c r="L636" s="49">
        <v>2556</v>
      </c>
      <c r="M636" s="49">
        <v>634</v>
      </c>
      <c r="N636" s="49">
        <v>1093</v>
      </c>
      <c r="O636" s="49" t="s">
        <v>3551</v>
      </c>
      <c r="P636" s="49" t="s">
        <v>3552</v>
      </c>
      <c r="Q636" s="51" t="str">
        <f>IF($N636="","",(VLOOKUP($N636,所属・種目コード!$A$3:$B$67,2)))</f>
        <v>花巻南</v>
      </c>
      <c r="R636" s="49">
        <v>2</v>
      </c>
      <c r="S636" s="49"/>
      <c r="T636" s="49"/>
      <c r="U636" s="49">
        <v>634</v>
      </c>
    </row>
    <row r="637" spans="1:21">
      <c r="A637" s="23">
        <v>2028</v>
      </c>
      <c r="B637" s="23">
        <v>635</v>
      </c>
      <c r="C637" s="23" t="s">
        <v>2562</v>
      </c>
      <c r="D637" s="23" t="s">
        <v>2563</v>
      </c>
      <c r="E637" s="53" t="str">
        <f>IF($H637="","",(VLOOKUP($H637,所属・種目コード!$A$3:$B$67,2)))</f>
        <v>久慈東</v>
      </c>
      <c r="F637" s="23">
        <v>1</v>
      </c>
      <c r="H637" s="23">
        <v>1072</v>
      </c>
      <c r="I637" s="23">
        <v>635</v>
      </c>
      <c r="L637" s="49">
        <v>2565</v>
      </c>
      <c r="M637" s="49">
        <v>635</v>
      </c>
      <c r="N637" s="49">
        <v>1093</v>
      </c>
      <c r="O637" s="49" t="s">
        <v>504</v>
      </c>
      <c r="P637" s="49" t="s">
        <v>3567</v>
      </c>
      <c r="Q637" s="51" t="str">
        <f>IF($N637="","",(VLOOKUP($N637,所属・種目コード!$A$3:$B$67,2)))</f>
        <v>花巻南</v>
      </c>
      <c r="R637" s="49">
        <v>2</v>
      </c>
      <c r="S637" s="49"/>
      <c r="T637" s="49"/>
      <c r="U637" s="49">
        <v>635</v>
      </c>
    </row>
    <row r="638" spans="1:21">
      <c r="A638" s="23">
        <v>2033</v>
      </c>
      <c r="B638" s="23">
        <v>636</v>
      </c>
      <c r="C638" s="23" t="s">
        <v>2571</v>
      </c>
      <c r="D638" s="23" t="s">
        <v>2572</v>
      </c>
      <c r="E638" s="53" t="str">
        <f>IF($H638="","",(VLOOKUP($H638,所属・種目コード!$A$3:$B$67,2)))</f>
        <v>久慈東</v>
      </c>
      <c r="F638" s="23">
        <v>1</v>
      </c>
      <c r="H638" s="23">
        <v>1072</v>
      </c>
      <c r="I638" s="23">
        <v>636</v>
      </c>
      <c r="L638" s="49">
        <v>3130</v>
      </c>
      <c r="M638" s="49">
        <v>636</v>
      </c>
      <c r="N638" s="49">
        <v>1112</v>
      </c>
      <c r="O638" s="49" t="s">
        <v>478</v>
      </c>
      <c r="P638" s="49" t="s">
        <v>4627</v>
      </c>
      <c r="Q638" s="51" t="str">
        <f>IF($N638="","",(VLOOKUP($N638,所属・種目コード!$A$3:$B$67,2)))</f>
        <v>盛岡第三</v>
      </c>
      <c r="R638" s="49">
        <v>2</v>
      </c>
      <c r="S638" s="49"/>
      <c r="T638" s="49"/>
      <c r="U638" s="49">
        <v>636</v>
      </c>
    </row>
    <row r="639" spans="1:21">
      <c r="A639" s="23">
        <v>2035</v>
      </c>
      <c r="B639" s="23">
        <v>637</v>
      </c>
      <c r="C639" s="23" t="s">
        <v>2575</v>
      </c>
      <c r="D639" s="23" t="s">
        <v>2576</v>
      </c>
      <c r="E639" s="53" t="str">
        <f>IF($H639="","",(VLOOKUP($H639,所属・種目コード!$A$3:$B$67,2)))</f>
        <v>久慈東</v>
      </c>
      <c r="F639" s="23">
        <v>1</v>
      </c>
      <c r="H639" s="23">
        <v>1072</v>
      </c>
      <c r="I639" s="23">
        <v>637</v>
      </c>
      <c r="L639" s="49">
        <v>3135</v>
      </c>
      <c r="M639" s="49">
        <v>637</v>
      </c>
      <c r="N639" s="49">
        <v>1112</v>
      </c>
      <c r="O639" s="49" t="s">
        <v>4636</v>
      </c>
      <c r="P639" s="49" t="s">
        <v>4637</v>
      </c>
      <c r="Q639" s="51" t="str">
        <f>IF($N639="","",(VLOOKUP($N639,所属・種目コード!$A$3:$B$67,2)))</f>
        <v>盛岡第三</v>
      </c>
      <c r="R639" s="49">
        <v>2</v>
      </c>
      <c r="S639" s="49"/>
      <c r="T639" s="49"/>
      <c r="U639" s="49">
        <v>637</v>
      </c>
    </row>
    <row r="640" spans="1:21">
      <c r="A640" s="23">
        <v>2037</v>
      </c>
      <c r="B640" s="23">
        <v>638</v>
      </c>
      <c r="C640" s="23" t="s">
        <v>2579</v>
      </c>
      <c r="D640" s="23" t="s">
        <v>2580</v>
      </c>
      <c r="E640" s="53" t="str">
        <f>IF($H640="","",(VLOOKUP($H640,所属・種目コード!$A$3:$B$67,2)))</f>
        <v>久慈東</v>
      </c>
      <c r="F640" s="23">
        <v>1</v>
      </c>
      <c r="H640" s="23">
        <v>1072</v>
      </c>
      <c r="I640" s="23">
        <v>638</v>
      </c>
      <c r="L640" s="49">
        <v>3138</v>
      </c>
      <c r="M640" s="49">
        <v>638</v>
      </c>
      <c r="N640" s="49">
        <v>1112</v>
      </c>
      <c r="O640" s="49" t="s">
        <v>4642</v>
      </c>
      <c r="P640" s="49" t="s">
        <v>4643</v>
      </c>
      <c r="Q640" s="51" t="str">
        <f>IF($N640="","",(VLOOKUP($N640,所属・種目コード!$A$3:$B$67,2)))</f>
        <v>盛岡第三</v>
      </c>
      <c r="R640" s="49">
        <v>2</v>
      </c>
      <c r="S640" s="49"/>
      <c r="T640" s="49"/>
      <c r="U640" s="49">
        <v>638</v>
      </c>
    </row>
    <row r="641" spans="1:21">
      <c r="A641" s="23">
        <v>2047</v>
      </c>
      <c r="B641" s="23">
        <v>639</v>
      </c>
      <c r="C641" s="23" t="s">
        <v>2597</v>
      </c>
      <c r="D641" s="23" t="s">
        <v>2598</v>
      </c>
      <c r="E641" s="53" t="str">
        <f>IF($H641="","",(VLOOKUP($H641,所属・種目コード!$A$3:$B$67,2)))</f>
        <v>葛巻</v>
      </c>
      <c r="F641" s="23">
        <v>1</v>
      </c>
      <c r="H641" s="23">
        <v>1073</v>
      </c>
      <c r="I641" s="23">
        <v>639</v>
      </c>
      <c r="L641" s="49">
        <v>3147</v>
      </c>
      <c r="M641" s="49">
        <v>639</v>
      </c>
      <c r="N641" s="49">
        <v>1112</v>
      </c>
      <c r="O641" s="49" t="s">
        <v>4660</v>
      </c>
      <c r="P641" s="49" t="s">
        <v>4661</v>
      </c>
      <c r="Q641" s="51" t="str">
        <f>IF($N641="","",(VLOOKUP($N641,所属・種目コード!$A$3:$B$67,2)))</f>
        <v>盛岡第三</v>
      </c>
      <c r="R641" s="49">
        <v>2</v>
      </c>
      <c r="S641" s="49"/>
      <c r="T641" s="49"/>
      <c r="U641" s="49">
        <v>639</v>
      </c>
    </row>
    <row r="642" spans="1:21">
      <c r="A642" s="23">
        <v>2049</v>
      </c>
      <c r="B642" s="23">
        <v>640</v>
      </c>
      <c r="C642" s="23" t="s">
        <v>2601</v>
      </c>
      <c r="D642" s="23" t="s">
        <v>2602</v>
      </c>
      <c r="E642" s="53" t="str">
        <f>IF($H642="","",(VLOOKUP($H642,所属・種目コード!$A$3:$B$67,2)))</f>
        <v>葛巻</v>
      </c>
      <c r="F642" s="23">
        <v>1</v>
      </c>
      <c r="H642" s="23">
        <v>1073</v>
      </c>
      <c r="I642" s="23">
        <v>640</v>
      </c>
      <c r="L642" s="49">
        <v>3155</v>
      </c>
      <c r="M642" s="49">
        <v>640</v>
      </c>
      <c r="N642" s="49">
        <v>1112</v>
      </c>
      <c r="O642" s="49" t="s">
        <v>4674</v>
      </c>
      <c r="P642" s="49" t="s">
        <v>4675</v>
      </c>
      <c r="Q642" s="51" t="str">
        <f>IF($N642="","",(VLOOKUP($N642,所属・種目コード!$A$3:$B$67,2)))</f>
        <v>盛岡第三</v>
      </c>
      <c r="R642" s="49">
        <v>2</v>
      </c>
      <c r="S642" s="49"/>
      <c r="T642" s="49"/>
      <c r="U642" s="49">
        <v>640</v>
      </c>
    </row>
    <row r="643" spans="1:21">
      <c r="A643" s="23">
        <v>2051</v>
      </c>
      <c r="B643" s="23">
        <v>641</v>
      </c>
      <c r="C643" s="23" t="s">
        <v>2605</v>
      </c>
      <c r="D643" s="23" t="s">
        <v>2606</v>
      </c>
      <c r="E643" s="53" t="str">
        <f>IF($H643="","",(VLOOKUP($H643,所属・種目コード!$A$3:$B$67,2)))</f>
        <v>葛巻</v>
      </c>
      <c r="F643" s="23">
        <v>1</v>
      </c>
      <c r="H643" s="23">
        <v>1073</v>
      </c>
      <c r="I643" s="23">
        <v>641</v>
      </c>
      <c r="L643" s="49">
        <v>3157</v>
      </c>
      <c r="M643" s="49">
        <v>641</v>
      </c>
      <c r="N643" s="49">
        <v>1112</v>
      </c>
      <c r="O643" s="49" t="s">
        <v>479</v>
      </c>
      <c r="P643" s="49" t="s">
        <v>4678</v>
      </c>
      <c r="Q643" s="51" t="str">
        <f>IF($N643="","",(VLOOKUP($N643,所属・種目コード!$A$3:$B$67,2)))</f>
        <v>盛岡第三</v>
      </c>
      <c r="R643" s="49">
        <v>2</v>
      </c>
      <c r="S643" s="49"/>
      <c r="T643" s="49"/>
      <c r="U643" s="49">
        <v>641</v>
      </c>
    </row>
    <row r="644" spans="1:21">
      <c r="A644" s="23">
        <v>2058</v>
      </c>
      <c r="B644" s="23">
        <v>642</v>
      </c>
      <c r="C644" s="23" t="s">
        <v>2619</v>
      </c>
      <c r="D644" s="23" t="s">
        <v>2620</v>
      </c>
      <c r="E644" s="53" t="str">
        <f>IF($H644="","",(VLOOKUP($H644,所属・種目コード!$A$3:$B$67,2)))</f>
        <v>葛巻</v>
      </c>
      <c r="F644" s="23">
        <v>1</v>
      </c>
      <c r="H644" s="23">
        <v>1073</v>
      </c>
      <c r="I644" s="23">
        <v>642</v>
      </c>
      <c r="L644" s="49">
        <v>3164</v>
      </c>
      <c r="M644" s="49">
        <v>642</v>
      </c>
      <c r="N644" s="49">
        <v>1112</v>
      </c>
      <c r="O644" s="49" t="s">
        <v>4689</v>
      </c>
      <c r="P644" s="49" t="s">
        <v>4690</v>
      </c>
      <c r="Q644" s="51" t="str">
        <f>IF($N644="","",(VLOOKUP($N644,所属・種目コード!$A$3:$B$67,2)))</f>
        <v>盛岡第三</v>
      </c>
      <c r="R644" s="49">
        <v>2</v>
      </c>
      <c r="S644" s="49"/>
      <c r="T644" s="49"/>
      <c r="U644" s="49">
        <v>642</v>
      </c>
    </row>
    <row r="645" spans="1:21">
      <c r="A645" s="23">
        <v>2050</v>
      </c>
      <c r="B645" s="23">
        <v>643</v>
      </c>
      <c r="C645" s="23" t="s">
        <v>2603</v>
      </c>
      <c r="D645" s="23" t="s">
        <v>2604</v>
      </c>
      <c r="E645" s="53" t="str">
        <f>IF($H645="","",(VLOOKUP($H645,所属・種目コード!$A$3:$B$67,2)))</f>
        <v>葛巻</v>
      </c>
      <c r="F645" s="23">
        <v>1</v>
      </c>
      <c r="H645" s="23">
        <v>1073</v>
      </c>
      <c r="I645" s="23">
        <v>643</v>
      </c>
      <c r="L645" s="49">
        <v>3167</v>
      </c>
      <c r="M645" s="49">
        <v>643</v>
      </c>
      <c r="N645" s="49">
        <v>1112</v>
      </c>
      <c r="O645" s="49" t="s">
        <v>480</v>
      </c>
      <c r="P645" s="49" t="s">
        <v>4695</v>
      </c>
      <c r="Q645" s="51" t="str">
        <f>IF($N645="","",(VLOOKUP($N645,所属・種目コード!$A$3:$B$67,2)))</f>
        <v>盛岡第三</v>
      </c>
      <c r="R645" s="49">
        <v>2</v>
      </c>
      <c r="S645" s="49"/>
      <c r="T645" s="49"/>
      <c r="U645" s="49">
        <v>643</v>
      </c>
    </row>
    <row r="646" spans="1:21">
      <c r="A646" s="23">
        <v>2052</v>
      </c>
      <c r="B646" s="23">
        <v>644</v>
      </c>
      <c r="C646" s="23" t="s">
        <v>2607</v>
      </c>
      <c r="D646" s="23" t="s">
        <v>2608</v>
      </c>
      <c r="E646" s="53" t="str">
        <f>IF($H646="","",(VLOOKUP($H646,所属・種目コード!$A$3:$B$67,2)))</f>
        <v>葛巻</v>
      </c>
      <c r="F646" s="23">
        <v>1</v>
      </c>
      <c r="H646" s="23">
        <v>1073</v>
      </c>
      <c r="I646" s="23">
        <v>644</v>
      </c>
      <c r="L646" s="49">
        <v>2935</v>
      </c>
      <c r="M646" s="49">
        <v>644</v>
      </c>
      <c r="N646" s="49">
        <v>1104</v>
      </c>
      <c r="O646" s="49" t="s">
        <v>4267</v>
      </c>
      <c r="P646" s="49" t="s">
        <v>4268</v>
      </c>
      <c r="Q646" s="51" t="str">
        <f>IF($N646="","",(VLOOKUP($N646,所属・種目コード!$A$3:$B$67,2)))</f>
        <v>盛岡工</v>
      </c>
      <c r="R646" s="49">
        <v>2</v>
      </c>
      <c r="S646" s="49"/>
      <c r="T646" s="49"/>
      <c r="U646" s="49">
        <v>644</v>
      </c>
    </row>
    <row r="647" spans="1:21">
      <c r="A647" s="23">
        <v>2053</v>
      </c>
      <c r="B647" s="23">
        <v>645</v>
      </c>
      <c r="C647" s="23" t="s">
        <v>2609</v>
      </c>
      <c r="D647" s="23" t="s">
        <v>2610</v>
      </c>
      <c r="E647" s="53" t="str">
        <f>IF($H647="","",(VLOOKUP($H647,所属・種目コード!$A$3:$B$67,2)))</f>
        <v>葛巻</v>
      </c>
      <c r="F647" s="23">
        <v>1</v>
      </c>
      <c r="H647" s="23">
        <v>1073</v>
      </c>
      <c r="I647" s="23">
        <v>645</v>
      </c>
      <c r="L647" s="49">
        <v>2872</v>
      </c>
      <c r="M647" s="49">
        <v>645</v>
      </c>
      <c r="N647" s="49">
        <v>1104</v>
      </c>
      <c r="O647" s="49" t="s">
        <v>4143</v>
      </c>
      <c r="P647" s="49" t="s">
        <v>4144</v>
      </c>
      <c r="Q647" s="51" t="str">
        <f>IF($N647="","",(VLOOKUP($N647,所属・種目コード!$A$3:$B$67,2)))</f>
        <v>盛岡工</v>
      </c>
      <c r="R647" s="49">
        <v>2</v>
      </c>
      <c r="S647" s="49"/>
      <c r="T647" s="49"/>
      <c r="U647" s="49">
        <v>645</v>
      </c>
    </row>
    <row r="648" spans="1:21">
      <c r="A648" s="23">
        <v>2055</v>
      </c>
      <c r="B648" s="23">
        <v>646</v>
      </c>
      <c r="C648" s="23" t="s">
        <v>2613</v>
      </c>
      <c r="D648" s="23" t="s">
        <v>2614</v>
      </c>
      <c r="E648" s="53" t="str">
        <f>IF($H648="","",(VLOOKUP($H648,所属・種目コード!$A$3:$B$67,2)))</f>
        <v>葛巻</v>
      </c>
      <c r="F648" s="23">
        <v>1</v>
      </c>
      <c r="H648" s="23">
        <v>1073</v>
      </c>
      <c r="I648" s="23">
        <v>646</v>
      </c>
      <c r="L648" s="49">
        <v>2895</v>
      </c>
      <c r="M648" s="49">
        <v>646</v>
      </c>
      <c r="N648" s="49">
        <v>1104</v>
      </c>
      <c r="O648" s="49" t="s">
        <v>4189</v>
      </c>
      <c r="P648" s="49" t="s">
        <v>4190</v>
      </c>
      <c r="Q648" s="51" t="str">
        <f>IF($N648="","",(VLOOKUP($N648,所属・種目コード!$A$3:$B$67,2)))</f>
        <v>盛岡工</v>
      </c>
      <c r="R648" s="49">
        <v>2</v>
      </c>
      <c r="S648" s="49"/>
      <c r="T648" s="49"/>
      <c r="U648" s="49">
        <v>646</v>
      </c>
    </row>
    <row r="649" spans="1:21">
      <c r="A649" s="23">
        <v>1891</v>
      </c>
      <c r="B649" s="23">
        <v>647</v>
      </c>
      <c r="C649" s="23" t="s">
        <v>2316</v>
      </c>
      <c r="D649" s="23" t="s">
        <v>2317</v>
      </c>
      <c r="E649" s="53" t="str">
        <f>IF($H649="","",(VLOOKUP($H649,所属・種目コード!$A$3:$B$67,2)))</f>
        <v>金ケ崎</v>
      </c>
      <c r="F649" s="23">
        <v>1</v>
      </c>
      <c r="H649" s="23">
        <v>1066</v>
      </c>
      <c r="I649" s="23">
        <v>647</v>
      </c>
      <c r="L649" s="49">
        <v>2896</v>
      </c>
      <c r="M649" s="49">
        <v>647</v>
      </c>
      <c r="N649" s="49">
        <v>1104</v>
      </c>
      <c r="O649" s="49" t="s">
        <v>4191</v>
      </c>
      <c r="P649" s="49" t="s">
        <v>4192</v>
      </c>
      <c r="Q649" s="51" t="str">
        <f>IF($N649="","",(VLOOKUP($N649,所属・種目コード!$A$3:$B$67,2)))</f>
        <v>盛岡工</v>
      </c>
      <c r="R649" s="49">
        <v>2</v>
      </c>
      <c r="S649" s="49"/>
      <c r="T649" s="49"/>
      <c r="U649" s="49">
        <v>647</v>
      </c>
    </row>
    <row r="650" spans="1:21">
      <c r="A650" s="23">
        <v>1894</v>
      </c>
      <c r="B650" s="23">
        <v>648</v>
      </c>
      <c r="C650" s="23" t="s">
        <v>2321</v>
      </c>
      <c r="D650" s="23" t="s">
        <v>2322</v>
      </c>
      <c r="E650" s="53" t="str">
        <f>IF($H650="","",(VLOOKUP($H650,所属・種目コード!$A$3:$B$67,2)))</f>
        <v>金ケ崎</v>
      </c>
      <c r="F650" s="23">
        <v>1</v>
      </c>
      <c r="H650" s="23">
        <v>1066</v>
      </c>
      <c r="I650" s="23">
        <v>648</v>
      </c>
      <c r="L650" s="49">
        <v>2901</v>
      </c>
      <c r="M650" s="49">
        <v>648</v>
      </c>
      <c r="N650" s="49">
        <v>1104</v>
      </c>
      <c r="O650" s="49" t="s">
        <v>4199</v>
      </c>
      <c r="P650" s="49" t="s">
        <v>4200</v>
      </c>
      <c r="Q650" s="51" t="str">
        <f>IF($N650="","",(VLOOKUP($N650,所属・種目コード!$A$3:$B$67,2)))</f>
        <v>盛岡工</v>
      </c>
      <c r="R650" s="49">
        <v>2</v>
      </c>
      <c r="S650" s="49"/>
      <c r="T650" s="49"/>
      <c r="U650" s="49">
        <v>648</v>
      </c>
    </row>
    <row r="651" spans="1:21">
      <c r="A651" s="23">
        <v>1899</v>
      </c>
      <c r="B651" s="23">
        <v>649</v>
      </c>
      <c r="C651" s="23" t="s">
        <v>1003</v>
      </c>
      <c r="D651" s="23" t="s">
        <v>2330</v>
      </c>
      <c r="E651" s="53" t="str">
        <f>IF($H651="","",(VLOOKUP($H651,所属・種目コード!$A$3:$B$67,2)))</f>
        <v>金ケ崎</v>
      </c>
      <c r="F651" s="23">
        <v>1</v>
      </c>
      <c r="H651" s="23">
        <v>1066</v>
      </c>
      <c r="I651" s="23">
        <v>649</v>
      </c>
      <c r="L651" s="49">
        <v>2914</v>
      </c>
      <c r="M651" s="49">
        <v>649</v>
      </c>
      <c r="N651" s="49">
        <v>1104</v>
      </c>
      <c r="O651" s="49" t="s">
        <v>4225</v>
      </c>
      <c r="P651" s="49" t="s">
        <v>4226</v>
      </c>
      <c r="Q651" s="51" t="str">
        <f>IF($N651="","",(VLOOKUP($N651,所属・種目コード!$A$3:$B$67,2)))</f>
        <v>盛岡工</v>
      </c>
      <c r="R651" s="49">
        <v>2</v>
      </c>
      <c r="S651" s="49"/>
      <c r="T651" s="49"/>
      <c r="U651" s="49">
        <v>649</v>
      </c>
    </row>
    <row r="652" spans="1:21">
      <c r="A652" s="23">
        <v>1900</v>
      </c>
      <c r="B652" s="23">
        <v>650</v>
      </c>
      <c r="C652" s="23" t="s">
        <v>2331</v>
      </c>
      <c r="D652" s="23" t="s">
        <v>2332</v>
      </c>
      <c r="E652" s="53" t="str">
        <f>IF($H652="","",(VLOOKUP($H652,所属・種目コード!$A$3:$B$67,2)))</f>
        <v>金ケ崎</v>
      </c>
      <c r="F652" s="23">
        <v>1</v>
      </c>
      <c r="H652" s="23">
        <v>1066</v>
      </c>
      <c r="I652" s="23">
        <v>650</v>
      </c>
      <c r="L652" s="49">
        <v>2871</v>
      </c>
      <c r="M652" s="49">
        <v>650</v>
      </c>
      <c r="N652" s="49">
        <v>1104</v>
      </c>
      <c r="O652" s="49" t="s">
        <v>4141</v>
      </c>
      <c r="P652" s="49" t="s">
        <v>4142</v>
      </c>
      <c r="Q652" s="51" t="str">
        <f>IF($N652="","",(VLOOKUP($N652,所属・種目コード!$A$3:$B$67,2)))</f>
        <v>盛岡工</v>
      </c>
      <c r="R652" s="49">
        <v>2</v>
      </c>
      <c r="S652" s="49"/>
      <c r="T652" s="49"/>
      <c r="U652" s="49">
        <v>650</v>
      </c>
    </row>
    <row r="653" spans="1:21">
      <c r="A653" s="23">
        <v>1904</v>
      </c>
      <c r="B653" s="23">
        <v>651</v>
      </c>
      <c r="C653" s="23" t="s">
        <v>2338</v>
      </c>
      <c r="D653" s="23" t="s">
        <v>2339</v>
      </c>
      <c r="E653" s="53" t="str">
        <f>IF($H653="","",(VLOOKUP($H653,所属・種目コード!$A$3:$B$67,2)))</f>
        <v>金ケ崎</v>
      </c>
      <c r="F653" s="23">
        <v>1</v>
      </c>
      <c r="H653" s="23">
        <v>1066</v>
      </c>
      <c r="I653" s="23">
        <v>651</v>
      </c>
      <c r="L653" s="49">
        <v>2907</v>
      </c>
      <c r="M653" s="49">
        <v>651</v>
      </c>
      <c r="N653" s="49">
        <v>1104</v>
      </c>
      <c r="O653" s="49" t="s">
        <v>4211</v>
      </c>
      <c r="P653" s="49" t="s">
        <v>4212</v>
      </c>
      <c r="Q653" s="51" t="str">
        <f>IF($N653="","",(VLOOKUP($N653,所属・種目コード!$A$3:$B$67,2)))</f>
        <v>盛岡工</v>
      </c>
      <c r="R653" s="49">
        <v>2</v>
      </c>
      <c r="S653" s="49"/>
      <c r="T653" s="49"/>
      <c r="U653" s="49">
        <v>651</v>
      </c>
    </row>
    <row r="654" spans="1:21">
      <c r="A654" s="23">
        <v>1888</v>
      </c>
      <c r="B654" s="23">
        <v>652</v>
      </c>
      <c r="C654" s="23" t="s">
        <v>2311</v>
      </c>
      <c r="D654" s="23" t="s">
        <v>2312</v>
      </c>
      <c r="E654" s="53" t="str">
        <f>IF($H654="","",(VLOOKUP($H654,所属・種目コード!$A$3:$B$67,2)))</f>
        <v>金ケ崎</v>
      </c>
      <c r="F654" s="23">
        <v>1</v>
      </c>
      <c r="H654" s="23">
        <v>1066</v>
      </c>
      <c r="I654" s="23">
        <v>652</v>
      </c>
      <c r="L654" s="49">
        <v>3093</v>
      </c>
      <c r="M654" s="49">
        <v>652</v>
      </c>
      <c r="N654" s="49">
        <v>1110</v>
      </c>
      <c r="O654" s="49" t="s">
        <v>4555</v>
      </c>
      <c r="P654" s="49" t="s">
        <v>4556</v>
      </c>
      <c r="Q654" s="51" t="str">
        <f>IF($N654="","",(VLOOKUP($N654,所属・種目コード!$A$3:$B$67,2)))</f>
        <v>盛岡第一</v>
      </c>
      <c r="R654" s="49">
        <v>2</v>
      </c>
      <c r="S654" s="49"/>
      <c r="T654" s="49"/>
      <c r="U654" s="49">
        <v>652</v>
      </c>
    </row>
    <row r="655" spans="1:21">
      <c r="A655" s="23">
        <v>1892</v>
      </c>
      <c r="B655" s="23">
        <v>653</v>
      </c>
      <c r="C655" s="23" t="s">
        <v>2318</v>
      </c>
      <c r="D655" s="23" t="s">
        <v>2319</v>
      </c>
      <c r="E655" s="53" t="str">
        <f>IF($H655="","",(VLOOKUP($H655,所属・種目コード!$A$3:$B$67,2)))</f>
        <v>金ケ崎</v>
      </c>
      <c r="F655" s="23">
        <v>1</v>
      </c>
      <c r="H655" s="23">
        <v>1066</v>
      </c>
      <c r="I655" s="23">
        <v>653</v>
      </c>
      <c r="L655" s="49">
        <v>3097</v>
      </c>
      <c r="M655" s="49">
        <v>653</v>
      </c>
      <c r="N655" s="49">
        <v>1110</v>
      </c>
      <c r="O655" s="49" t="s">
        <v>4563</v>
      </c>
      <c r="P655" s="49" t="s">
        <v>4564</v>
      </c>
      <c r="Q655" s="51" t="str">
        <f>IF($N655="","",(VLOOKUP($N655,所属・種目コード!$A$3:$B$67,2)))</f>
        <v>盛岡第一</v>
      </c>
      <c r="R655" s="49">
        <v>2</v>
      </c>
      <c r="S655" s="49"/>
      <c r="T655" s="49"/>
      <c r="U655" s="49">
        <v>653</v>
      </c>
    </row>
    <row r="656" spans="1:21">
      <c r="A656" s="23">
        <v>2835</v>
      </c>
      <c r="B656" s="23">
        <v>654</v>
      </c>
      <c r="C656" s="23" t="s">
        <v>4078</v>
      </c>
      <c r="D656" s="23" t="s">
        <v>4079</v>
      </c>
      <c r="E656" s="53" t="str">
        <f>IF($H656="","",(VLOOKUP($H656,所属・種目コード!$A$3:$B$67,2)))</f>
        <v>盛岡北</v>
      </c>
      <c r="F656" s="23">
        <v>1</v>
      </c>
      <c r="H656" s="23">
        <v>1103</v>
      </c>
      <c r="I656" s="23">
        <v>654</v>
      </c>
      <c r="L656" s="49">
        <v>2841</v>
      </c>
      <c r="M656" s="49">
        <v>654</v>
      </c>
      <c r="N656" s="49">
        <v>1103</v>
      </c>
      <c r="O656" s="49" t="s">
        <v>4089</v>
      </c>
      <c r="P656" s="49" t="s">
        <v>4090</v>
      </c>
      <c r="Q656" s="51" t="str">
        <f>IF($N656="","",(VLOOKUP($N656,所属・種目コード!$A$3:$B$67,2)))</f>
        <v>盛岡北</v>
      </c>
      <c r="R656" s="49">
        <v>2</v>
      </c>
      <c r="S656" s="49"/>
      <c r="T656" s="49"/>
      <c r="U656" s="49">
        <v>654</v>
      </c>
    </row>
    <row r="657" spans="1:21">
      <c r="A657" s="23">
        <v>2838</v>
      </c>
      <c r="B657" s="23">
        <v>655</v>
      </c>
      <c r="C657" s="23" t="s">
        <v>4083</v>
      </c>
      <c r="D657" s="23" t="s">
        <v>4084</v>
      </c>
      <c r="E657" s="53" t="str">
        <f>IF($H657="","",(VLOOKUP($H657,所属・種目コード!$A$3:$B$67,2)))</f>
        <v>盛岡北</v>
      </c>
      <c r="F657" s="23">
        <v>1</v>
      </c>
      <c r="H657" s="23">
        <v>1103</v>
      </c>
      <c r="I657" s="23">
        <v>655</v>
      </c>
      <c r="L657" s="49">
        <v>2844</v>
      </c>
      <c r="M657" s="49">
        <v>655</v>
      </c>
      <c r="N657" s="49">
        <v>1103</v>
      </c>
      <c r="O657" s="49" t="s">
        <v>542</v>
      </c>
      <c r="P657" s="49" t="s">
        <v>4095</v>
      </c>
      <c r="Q657" s="51" t="str">
        <f>IF($N657="","",(VLOOKUP($N657,所属・種目コード!$A$3:$B$67,2)))</f>
        <v>盛岡北</v>
      </c>
      <c r="R657" s="49">
        <v>2</v>
      </c>
      <c r="S657" s="49"/>
      <c r="T657" s="49"/>
      <c r="U657" s="49">
        <v>655</v>
      </c>
    </row>
    <row r="658" spans="1:21">
      <c r="A658" s="23">
        <v>2847</v>
      </c>
      <c r="B658" s="23">
        <v>656</v>
      </c>
      <c r="C658" s="23" t="s">
        <v>4099</v>
      </c>
      <c r="D658" s="23" t="s">
        <v>3067</v>
      </c>
      <c r="E658" s="53" t="str">
        <f>IF($H658="","",(VLOOKUP($H658,所属・種目コード!$A$3:$B$67,2)))</f>
        <v>盛岡北</v>
      </c>
      <c r="F658" s="23">
        <v>1</v>
      </c>
      <c r="H658" s="23">
        <v>1103</v>
      </c>
      <c r="I658" s="23">
        <v>656</v>
      </c>
      <c r="L658" s="49">
        <v>2845</v>
      </c>
      <c r="M658" s="49">
        <v>656</v>
      </c>
      <c r="N658" s="49">
        <v>1103</v>
      </c>
      <c r="O658" s="49" t="s">
        <v>4096</v>
      </c>
      <c r="P658" s="49" t="s">
        <v>4097</v>
      </c>
      <c r="Q658" s="51" t="str">
        <f>IF($N658="","",(VLOOKUP($N658,所属・種目コード!$A$3:$B$67,2)))</f>
        <v>盛岡北</v>
      </c>
      <c r="R658" s="49">
        <v>2</v>
      </c>
      <c r="S658" s="49"/>
      <c r="T658" s="49"/>
      <c r="U658" s="49">
        <v>656</v>
      </c>
    </row>
    <row r="659" spans="1:21">
      <c r="A659" s="23">
        <v>2853</v>
      </c>
      <c r="B659" s="23">
        <v>657</v>
      </c>
      <c r="C659" s="23" t="s">
        <v>4108</v>
      </c>
      <c r="D659" s="23" t="s">
        <v>4109</v>
      </c>
      <c r="E659" s="53" t="str">
        <f>IF($H659="","",(VLOOKUP($H659,所属・種目コード!$A$3:$B$67,2)))</f>
        <v>盛岡北</v>
      </c>
      <c r="F659" s="23">
        <v>1</v>
      </c>
      <c r="H659" s="23">
        <v>1103</v>
      </c>
      <c r="I659" s="23">
        <v>657</v>
      </c>
      <c r="L659" s="49">
        <v>2846</v>
      </c>
      <c r="M659" s="49">
        <v>657</v>
      </c>
      <c r="N659" s="49">
        <v>1103</v>
      </c>
      <c r="O659" s="49" t="s">
        <v>543</v>
      </c>
      <c r="P659" s="49" t="s">
        <v>4098</v>
      </c>
      <c r="Q659" s="51" t="str">
        <f>IF($N659="","",(VLOOKUP($N659,所属・種目コード!$A$3:$B$67,2)))</f>
        <v>盛岡北</v>
      </c>
      <c r="R659" s="49">
        <v>2</v>
      </c>
      <c r="S659" s="49"/>
      <c r="T659" s="49"/>
      <c r="U659" s="49">
        <v>657</v>
      </c>
    </row>
    <row r="660" spans="1:21">
      <c r="A660" s="23">
        <v>2856</v>
      </c>
      <c r="B660" s="23">
        <v>658</v>
      </c>
      <c r="C660" s="23" t="s">
        <v>4114</v>
      </c>
      <c r="D660" s="23" t="s">
        <v>4115</v>
      </c>
      <c r="E660" s="53" t="str">
        <f>IF($H660="","",(VLOOKUP($H660,所属・種目コード!$A$3:$B$67,2)))</f>
        <v>盛岡北</v>
      </c>
      <c r="F660" s="23">
        <v>1</v>
      </c>
      <c r="H660" s="23">
        <v>1103</v>
      </c>
      <c r="I660" s="23">
        <v>658</v>
      </c>
      <c r="L660" s="49">
        <v>2850</v>
      </c>
      <c r="M660" s="49">
        <v>658</v>
      </c>
      <c r="N660" s="49">
        <v>1103</v>
      </c>
      <c r="O660" s="49" t="s">
        <v>544</v>
      </c>
      <c r="P660" s="49" t="s">
        <v>4103</v>
      </c>
      <c r="Q660" s="51" t="str">
        <f>IF($N660="","",(VLOOKUP($N660,所属・種目コード!$A$3:$B$67,2)))</f>
        <v>盛岡北</v>
      </c>
      <c r="R660" s="49">
        <v>2</v>
      </c>
      <c r="S660" s="49"/>
      <c r="T660" s="49"/>
      <c r="U660" s="49">
        <v>658</v>
      </c>
    </row>
    <row r="661" spans="1:21">
      <c r="A661" s="23">
        <v>2862</v>
      </c>
      <c r="B661" s="23">
        <v>659</v>
      </c>
      <c r="C661" s="23" t="s">
        <v>4125</v>
      </c>
      <c r="D661" s="23" t="s">
        <v>4126</v>
      </c>
      <c r="E661" s="53" t="str">
        <f>IF($H661="","",(VLOOKUP($H661,所属・種目コード!$A$3:$B$67,2)))</f>
        <v>盛岡北</v>
      </c>
      <c r="F661" s="23">
        <v>1</v>
      </c>
      <c r="H661" s="23">
        <v>1103</v>
      </c>
      <c r="I661" s="23">
        <v>659</v>
      </c>
      <c r="L661" s="49">
        <v>2860</v>
      </c>
      <c r="M661" s="49">
        <v>659</v>
      </c>
      <c r="N661" s="49">
        <v>1103</v>
      </c>
      <c r="O661" s="49" t="s">
        <v>545</v>
      </c>
      <c r="P661" s="49" t="s">
        <v>4122</v>
      </c>
      <c r="Q661" s="51" t="str">
        <f>IF($N661="","",(VLOOKUP($N661,所属・種目コード!$A$3:$B$67,2)))</f>
        <v>盛岡北</v>
      </c>
      <c r="R661" s="49">
        <v>2</v>
      </c>
      <c r="S661" s="49"/>
      <c r="T661" s="49"/>
      <c r="U661" s="49">
        <v>659</v>
      </c>
    </row>
    <row r="662" spans="1:21">
      <c r="A662" s="23">
        <v>2839</v>
      </c>
      <c r="B662" s="23">
        <v>660</v>
      </c>
      <c r="C662" s="23" t="s">
        <v>4085</v>
      </c>
      <c r="D662" s="23" t="s">
        <v>4086</v>
      </c>
      <c r="E662" s="53" t="str">
        <f>IF($H662="","",(VLOOKUP($H662,所属・種目コード!$A$3:$B$67,2)))</f>
        <v>盛岡北</v>
      </c>
      <c r="F662" s="23">
        <v>1</v>
      </c>
      <c r="H662" s="23">
        <v>1103</v>
      </c>
      <c r="I662" s="23">
        <v>660</v>
      </c>
      <c r="L662" s="49">
        <v>2864</v>
      </c>
      <c r="M662" s="49">
        <v>660</v>
      </c>
      <c r="N662" s="49">
        <v>1103</v>
      </c>
      <c r="O662" s="49" t="s">
        <v>4128</v>
      </c>
      <c r="P662" s="49" t="s">
        <v>4129</v>
      </c>
      <c r="Q662" s="51" t="str">
        <f>IF($N662="","",(VLOOKUP($N662,所属・種目コード!$A$3:$B$67,2)))</f>
        <v>盛岡北</v>
      </c>
      <c r="R662" s="49">
        <v>2</v>
      </c>
      <c r="S662" s="49"/>
      <c r="T662" s="49"/>
      <c r="U662" s="49">
        <v>660</v>
      </c>
    </row>
    <row r="663" spans="1:21">
      <c r="A663" s="23">
        <v>2840</v>
      </c>
      <c r="B663" s="23">
        <v>661</v>
      </c>
      <c r="C663" s="23" t="s">
        <v>4087</v>
      </c>
      <c r="D663" s="23" t="s">
        <v>4088</v>
      </c>
      <c r="E663" s="53" t="str">
        <f>IF($H663="","",(VLOOKUP($H663,所属・種目コード!$A$3:$B$67,2)))</f>
        <v>盛岡北</v>
      </c>
      <c r="F663" s="23">
        <v>1</v>
      </c>
      <c r="H663" s="23">
        <v>1103</v>
      </c>
      <c r="I663" s="23">
        <v>661</v>
      </c>
      <c r="L663" s="49">
        <v>2865</v>
      </c>
      <c r="M663" s="49">
        <v>661</v>
      </c>
      <c r="N663" s="49">
        <v>1103</v>
      </c>
      <c r="O663" s="49" t="s">
        <v>4130</v>
      </c>
      <c r="P663" s="49" t="s">
        <v>4131</v>
      </c>
      <c r="Q663" s="51" t="str">
        <f>IF($N663="","",(VLOOKUP($N663,所属・種目コード!$A$3:$B$67,2)))</f>
        <v>盛岡北</v>
      </c>
      <c r="R663" s="49">
        <v>2</v>
      </c>
      <c r="S663" s="49"/>
      <c r="T663" s="49"/>
      <c r="U663" s="49">
        <v>661</v>
      </c>
    </row>
    <row r="664" spans="1:21">
      <c r="A664" s="23">
        <v>2849</v>
      </c>
      <c r="B664" s="23">
        <v>662</v>
      </c>
      <c r="C664" s="23" t="s">
        <v>4102</v>
      </c>
      <c r="D664" s="23" t="s">
        <v>3401</v>
      </c>
      <c r="E664" s="53" t="str">
        <f>IF($H664="","",(VLOOKUP($H664,所属・種目コード!$A$3:$B$67,2)))</f>
        <v>盛岡北</v>
      </c>
      <c r="F664" s="23">
        <v>1</v>
      </c>
      <c r="H664" s="23">
        <v>1103</v>
      </c>
      <c r="I664" s="23">
        <v>662</v>
      </c>
      <c r="L664" s="49">
        <v>2589</v>
      </c>
      <c r="M664" s="49">
        <v>662</v>
      </c>
      <c r="N664" s="49">
        <v>1095</v>
      </c>
      <c r="O664" s="49" t="s">
        <v>3608</v>
      </c>
      <c r="P664" s="49" t="s">
        <v>3609</v>
      </c>
      <c r="Q664" s="51" t="str">
        <f>IF($N664="","",(VLOOKUP($N664,所属・種目コード!$A$3:$B$67,2)))</f>
        <v>水沢</v>
      </c>
      <c r="R664" s="49">
        <v>2</v>
      </c>
      <c r="S664" s="49"/>
      <c r="T664" s="49"/>
      <c r="U664" s="49">
        <v>662</v>
      </c>
    </row>
    <row r="665" spans="1:21">
      <c r="A665" s="23">
        <v>2852</v>
      </c>
      <c r="B665" s="23">
        <v>663</v>
      </c>
      <c r="C665" s="23" t="s">
        <v>4106</v>
      </c>
      <c r="D665" s="23" t="s">
        <v>4107</v>
      </c>
      <c r="E665" s="53" t="str">
        <f>IF($H665="","",(VLOOKUP($H665,所属・種目コード!$A$3:$B$67,2)))</f>
        <v>盛岡北</v>
      </c>
      <c r="F665" s="23">
        <v>1</v>
      </c>
      <c r="H665" s="23">
        <v>1103</v>
      </c>
      <c r="I665" s="23">
        <v>663</v>
      </c>
      <c r="L665" s="49">
        <v>2590</v>
      </c>
      <c r="M665" s="49">
        <v>663</v>
      </c>
      <c r="N665" s="49">
        <v>1095</v>
      </c>
      <c r="O665" s="49" t="s">
        <v>3610</v>
      </c>
      <c r="P665" s="49" t="s">
        <v>3611</v>
      </c>
      <c r="Q665" s="51" t="str">
        <f>IF($N665="","",(VLOOKUP($N665,所属・種目コード!$A$3:$B$67,2)))</f>
        <v>水沢</v>
      </c>
      <c r="R665" s="49">
        <v>2</v>
      </c>
      <c r="S665" s="49"/>
      <c r="T665" s="49"/>
      <c r="U665" s="49">
        <v>663</v>
      </c>
    </row>
    <row r="666" spans="1:21">
      <c r="A666" s="23">
        <v>2857</v>
      </c>
      <c r="B666" s="23">
        <v>664</v>
      </c>
      <c r="C666" s="23" t="s">
        <v>4116</v>
      </c>
      <c r="D666" s="23" t="s">
        <v>4117</v>
      </c>
      <c r="E666" s="53" t="str">
        <f>IF($H666="","",(VLOOKUP($H666,所属・種目コード!$A$3:$B$67,2)))</f>
        <v>盛岡北</v>
      </c>
      <c r="F666" s="23">
        <v>1</v>
      </c>
      <c r="H666" s="23">
        <v>1103</v>
      </c>
      <c r="I666" s="23">
        <v>664</v>
      </c>
      <c r="L666" s="49">
        <v>2597</v>
      </c>
      <c r="M666" s="49">
        <v>664</v>
      </c>
      <c r="N666" s="49">
        <v>1095</v>
      </c>
      <c r="O666" s="49" t="s">
        <v>3624</v>
      </c>
      <c r="P666" s="49" t="s">
        <v>3625</v>
      </c>
      <c r="Q666" s="51" t="str">
        <f>IF($N666="","",(VLOOKUP($N666,所属・種目コード!$A$3:$B$67,2)))</f>
        <v>水沢</v>
      </c>
      <c r="R666" s="49">
        <v>2</v>
      </c>
      <c r="S666" s="49"/>
      <c r="T666" s="49"/>
      <c r="U666" s="49">
        <v>664</v>
      </c>
    </row>
    <row r="667" spans="1:21">
      <c r="A667" s="23">
        <v>2751</v>
      </c>
      <c r="B667" s="23">
        <v>665</v>
      </c>
      <c r="C667" s="23" t="s">
        <v>3912</v>
      </c>
      <c r="D667" s="23" t="s">
        <v>3913</v>
      </c>
      <c r="E667" s="53" t="str">
        <f>IF($H667="","",(VLOOKUP($H667,所属・種目コード!$A$3:$B$67,2)))</f>
        <v>水沢農</v>
      </c>
      <c r="F667" s="23">
        <v>1</v>
      </c>
      <c r="H667" s="23">
        <v>1099</v>
      </c>
      <c r="I667" s="23">
        <v>665</v>
      </c>
      <c r="L667" s="49">
        <v>2630</v>
      </c>
      <c r="M667" s="49">
        <v>665</v>
      </c>
      <c r="N667" s="49">
        <v>1095</v>
      </c>
      <c r="O667" s="49" t="s">
        <v>3687</v>
      </c>
      <c r="P667" s="49" t="s">
        <v>3688</v>
      </c>
      <c r="Q667" s="51" t="str">
        <f>IF($N667="","",(VLOOKUP($N667,所属・種目コード!$A$3:$B$67,2)))</f>
        <v>水沢</v>
      </c>
      <c r="R667" s="49">
        <v>2</v>
      </c>
      <c r="S667" s="49"/>
      <c r="T667" s="49"/>
      <c r="U667" s="49">
        <v>665</v>
      </c>
    </row>
    <row r="668" spans="1:21">
      <c r="A668" s="23">
        <v>2387</v>
      </c>
      <c r="B668" s="23">
        <v>666</v>
      </c>
      <c r="C668" s="23" t="s">
        <v>3234</v>
      </c>
      <c r="D668" s="23" t="s">
        <v>3235</v>
      </c>
      <c r="E668" s="53" t="str">
        <f>IF($H668="","",(VLOOKUP($H668,所属・種目コード!$A$3:$B$67,2)))</f>
        <v>遠野緑峰</v>
      </c>
      <c r="F668" s="23">
        <v>1</v>
      </c>
      <c r="H668" s="23">
        <v>1087</v>
      </c>
      <c r="I668" s="23">
        <v>666</v>
      </c>
      <c r="L668" s="49">
        <v>2632</v>
      </c>
      <c r="M668" s="49">
        <v>666</v>
      </c>
      <c r="N668" s="49">
        <v>1095</v>
      </c>
      <c r="O668" s="49" t="s">
        <v>3691</v>
      </c>
      <c r="P668" s="49" t="s">
        <v>3692</v>
      </c>
      <c r="Q668" s="51" t="str">
        <f>IF($N668="","",(VLOOKUP($N668,所属・種目コード!$A$3:$B$67,2)))</f>
        <v>水沢</v>
      </c>
      <c r="R668" s="49">
        <v>2</v>
      </c>
      <c r="S668" s="49"/>
      <c r="T668" s="49"/>
      <c r="U668" s="49">
        <v>666</v>
      </c>
    </row>
    <row r="669" spans="1:21">
      <c r="A669" s="23">
        <v>2388</v>
      </c>
      <c r="B669" s="23">
        <v>667</v>
      </c>
      <c r="C669" s="23" t="s">
        <v>3236</v>
      </c>
      <c r="D669" s="23" t="s">
        <v>3237</v>
      </c>
      <c r="E669" s="53" t="str">
        <f>IF($H669="","",(VLOOKUP($H669,所属・種目コード!$A$3:$B$67,2)))</f>
        <v>遠野緑峰</v>
      </c>
      <c r="F669" s="23">
        <v>1</v>
      </c>
      <c r="H669" s="23">
        <v>1087</v>
      </c>
      <c r="I669" s="23">
        <v>667</v>
      </c>
      <c r="L669" s="49">
        <v>1909</v>
      </c>
      <c r="M669" s="49">
        <v>667</v>
      </c>
      <c r="N669" s="49">
        <v>1067</v>
      </c>
      <c r="O669" s="49" t="s">
        <v>2348</v>
      </c>
      <c r="P669" s="49" t="s">
        <v>2349</v>
      </c>
      <c r="Q669" s="51" t="str">
        <f>IF($N669="","",(VLOOKUP($N669,所属・種目コード!$A$3:$B$67,2)))</f>
        <v>釜石</v>
      </c>
      <c r="R669" s="49">
        <v>2</v>
      </c>
      <c r="S669" s="49"/>
      <c r="T669" s="49"/>
      <c r="U669" s="49">
        <v>667</v>
      </c>
    </row>
    <row r="670" spans="1:21">
      <c r="A670" s="23">
        <v>2390</v>
      </c>
      <c r="B670" s="23">
        <v>668</v>
      </c>
      <c r="C670" s="23" t="s">
        <v>3240</v>
      </c>
      <c r="D670" s="23" t="s">
        <v>3241</v>
      </c>
      <c r="E670" s="53" t="str">
        <f>IF($H670="","",(VLOOKUP($H670,所属・種目コード!$A$3:$B$67,2)))</f>
        <v>遠野緑峰</v>
      </c>
      <c r="F670" s="23">
        <v>1</v>
      </c>
      <c r="H670" s="23">
        <v>1087</v>
      </c>
      <c r="I670" s="23">
        <v>668</v>
      </c>
      <c r="L670" s="49">
        <v>1914</v>
      </c>
      <c r="M670" s="49">
        <v>668</v>
      </c>
      <c r="N670" s="49">
        <v>1067</v>
      </c>
      <c r="O670" s="49" t="s">
        <v>2358</v>
      </c>
      <c r="P670" s="49" t="s">
        <v>2359</v>
      </c>
      <c r="Q670" s="51" t="str">
        <f>IF($N670="","",(VLOOKUP($N670,所属・種目コード!$A$3:$B$67,2)))</f>
        <v>釜石</v>
      </c>
      <c r="R670" s="49">
        <v>2</v>
      </c>
      <c r="S670" s="49"/>
      <c r="T670" s="49"/>
      <c r="U670" s="49">
        <v>668</v>
      </c>
    </row>
    <row r="671" spans="1:21">
      <c r="A671" s="23">
        <v>2391</v>
      </c>
      <c r="B671" s="23">
        <v>669</v>
      </c>
      <c r="C671" s="23" t="s">
        <v>3242</v>
      </c>
      <c r="D671" s="23" t="s">
        <v>3243</v>
      </c>
      <c r="E671" s="53" t="str">
        <f>IF($H671="","",(VLOOKUP($H671,所属・種目コード!$A$3:$B$67,2)))</f>
        <v>遠野緑峰</v>
      </c>
      <c r="F671" s="23">
        <v>1</v>
      </c>
      <c r="H671" s="23">
        <v>1087</v>
      </c>
      <c r="I671" s="23">
        <v>669</v>
      </c>
      <c r="L671" s="49">
        <v>1928</v>
      </c>
      <c r="M671" s="49">
        <v>669</v>
      </c>
      <c r="N671" s="49">
        <v>1067</v>
      </c>
      <c r="O671" s="49" t="s">
        <v>2385</v>
      </c>
      <c r="P671" s="49" t="s">
        <v>2386</v>
      </c>
      <c r="Q671" s="51" t="str">
        <f>IF($N671="","",(VLOOKUP($N671,所属・種目コード!$A$3:$B$67,2)))</f>
        <v>釜石</v>
      </c>
      <c r="R671" s="49">
        <v>2</v>
      </c>
      <c r="S671" s="49"/>
      <c r="T671" s="49"/>
      <c r="U671" s="49">
        <v>669</v>
      </c>
    </row>
    <row r="672" spans="1:21">
      <c r="A672" s="23">
        <v>2392</v>
      </c>
      <c r="B672" s="23">
        <v>670</v>
      </c>
      <c r="C672" s="23" t="s">
        <v>3244</v>
      </c>
      <c r="D672" s="23" t="s">
        <v>3245</v>
      </c>
      <c r="E672" s="53" t="str">
        <f>IF($H672="","",(VLOOKUP($H672,所属・種目コード!$A$3:$B$67,2)))</f>
        <v>遠野緑峰</v>
      </c>
      <c r="F672" s="23">
        <v>1</v>
      </c>
      <c r="H672" s="23">
        <v>1087</v>
      </c>
      <c r="I672" s="23">
        <v>670</v>
      </c>
      <c r="L672" s="49">
        <v>1922</v>
      </c>
      <c r="M672" s="49">
        <v>670</v>
      </c>
      <c r="N672" s="49">
        <v>1067</v>
      </c>
      <c r="O672" s="49" t="s">
        <v>2373</v>
      </c>
      <c r="P672" s="49" t="s">
        <v>2374</v>
      </c>
      <c r="Q672" s="51" t="str">
        <f>IF($N672="","",(VLOOKUP($N672,所属・種目コード!$A$3:$B$67,2)))</f>
        <v>釜石</v>
      </c>
      <c r="R672" s="49">
        <v>2</v>
      </c>
      <c r="S672" s="49"/>
      <c r="T672" s="49"/>
      <c r="U672" s="49">
        <v>670</v>
      </c>
    </row>
    <row r="673" spans="1:21">
      <c r="A673" s="23">
        <v>2393</v>
      </c>
      <c r="B673" s="23">
        <v>671</v>
      </c>
      <c r="C673" s="23" t="s">
        <v>3246</v>
      </c>
      <c r="D673" s="23" t="s">
        <v>3247</v>
      </c>
      <c r="E673" s="53" t="str">
        <f>IF($H673="","",(VLOOKUP($H673,所属・種目コード!$A$3:$B$67,2)))</f>
        <v>遠野緑峰</v>
      </c>
      <c r="F673" s="23">
        <v>1</v>
      </c>
      <c r="H673" s="23">
        <v>1087</v>
      </c>
      <c r="I673" s="23">
        <v>671</v>
      </c>
      <c r="L673" s="49">
        <v>1828</v>
      </c>
      <c r="M673" s="49">
        <v>671</v>
      </c>
      <c r="N673" s="49">
        <v>1064</v>
      </c>
      <c r="O673" s="49" t="s">
        <v>2198</v>
      </c>
      <c r="P673" s="49" t="s">
        <v>2199</v>
      </c>
      <c r="Q673" s="51" t="str">
        <f>IF($N673="","",(VLOOKUP($N673,所属・種目コード!$A$3:$B$67,2)))</f>
        <v>大船渡</v>
      </c>
      <c r="R673" s="49">
        <v>2</v>
      </c>
      <c r="S673" s="49"/>
      <c r="T673" s="49"/>
      <c r="U673" s="49">
        <v>671</v>
      </c>
    </row>
    <row r="674" spans="1:21">
      <c r="A674" s="23">
        <v>2394</v>
      </c>
      <c r="B674" s="23">
        <v>672</v>
      </c>
      <c r="C674" s="23" t="s">
        <v>3248</v>
      </c>
      <c r="D674" s="23" t="s">
        <v>3249</v>
      </c>
      <c r="E674" s="53" t="str">
        <f>IF($H674="","",(VLOOKUP($H674,所属・種目コード!$A$3:$B$67,2)))</f>
        <v>遠野緑峰</v>
      </c>
      <c r="F674" s="23">
        <v>1</v>
      </c>
      <c r="H674" s="23">
        <v>1087</v>
      </c>
      <c r="I674" s="23">
        <v>672</v>
      </c>
      <c r="L674" s="49">
        <v>1830</v>
      </c>
      <c r="M674" s="49">
        <v>672</v>
      </c>
      <c r="N674" s="49">
        <v>1064</v>
      </c>
      <c r="O674" s="49" t="s">
        <v>2201</v>
      </c>
      <c r="P674" s="49" t="s">
        <v>2202</v>
      </c>
      <c r="Q674" s="51" t="str">
        <f>IF($N674="","",(VLOOKUP($N674,所属・種目コード!$A$3:$B$67,2)))</f>
        <v>大船渡</v>
      </c>
      <c r="R674" s="49">
        <v>2</v>
      </c>
      <c r="S674" s="49"/>
      <c r="T674" s="49"/>
      <c r="U674" s="49">
        <v>672</v>
      </c>
    </row>
    <row r="675" spans="1:21">
      <c r="A675" s="23">
        <v>2396</v>
      </c>
      <c r="B675" s="23">
        <v>673</v>
      </c>
      <c r="C675" s="23" t="s">
        <v>3252</v>
      </c>
      <c r="D675" s="23" t="s">
        <v>3253</v>
      </c>
      <c r="E675" s="53" t="str">
        <f>IF($H675="","",(VLOOKUP($H675,所属・種目コード!$A$3:$B$67,2)))</f>
        <v>遠野緑峰</v>
      </c>
      <c r="F675" s="23">
        <v>1</v>
      </c>
      <c r="H675" s="23">
        <v>1087</v>
      </c>
      <c r="I675" s="23">
        <v>673</v>
      </c>
      <c r="L675" s="49">
        <v>1837</v>
      </c>
      <c r="M675" s="49">
        <v>673</v>
      </c>
      <c r="N675" s="49">
        <v>1064</v>
      </c>
      <c r="O675" s="49" t="s">
        <v>2213</v>
      </c>
      <c r="P675" s="49" t="s">
        <v>2214</v>
      </c>
      <c r="Q675" s="51" t="str">
        <f>IF($N675="","",(VLOOKUP($N675,所属・種目コード!$A$3:$B$67,2)))</f>
        <v>大船渡</v>
      </c>
      <c r="R675" s="49">
        <v>2</v>
      </c>
      <c r="S675" s="49"/>
      <c r="T675" s="49"/>
      <c r="U675" s="49">
        <v>673</v>
      </c>
    </row>
    <row r="676" spans="1:21">
      <c r="A676" s="23">
        <v>2381</v>
      </c>
      <c r="B676" s="23">
        <v>674</v>
      </c>
      <c r="C676" s="23" t="s">
        <v>3223</v>
      </c>
      <c r="D676" s="23" t="s">
        <v>3224</v>
      </c>
      <c r="E676" s="53" t="str">
        <f>IF($H676="","",(VLOOKUP($H676,所属・種目コード!$A$3:$B$67,2)))</f>
        <v>遠野緑峰</v>
      </c>
      <c r="F676" s="23">
        <v>1</v>
      </c>
      <c r="H676" s="23">
        <v>1087</v>
      </c>
      <c r="I676" s="23">
        <v>674</v>
      </c>
      <c r="L676" s="49">
        <v>1849</v>
      </c>
      <c r="M676" s="49">
        <v>674</v>
      </c>
      <c r="N676" s="49">
        <v>1064</v>
      </c>
      <c r="O676" s="49" t="s">
        <v>564</v>
      </c>
      <c r="P676" s="49" t="s">
        <v>2236</v>
      </c>
      <c r="Q676" s="51" t="str">
        <f>IF($N676="","",(VLOOKUP($N676,所属・種目コード!$A$3:$B$67,2)))</f>
        <v>大船渡</v>
      </c>
      <c r="R676" s="49">
        <v>2</v>
      </c>
      <c r="S676" s="49"/>
      <c r="T676" s="49"/>
      <c r="U676" s="49">
        <v>674</v>
      </c>
    </row>
    <row r="677" spans="1:21">
      <c r="A677" s="23">
        <v>2382</v>
      </c>
      <c r="B677" s="23">
        <v>675</v>
      </c>
      <c r="C677" s="23" t="s">
        <v>3225</v>
      </c>
      <c r="D677" s="23" t="s">
        <v>3226</v>
      </c>
      <c r="E677" s="53" t="str">
        <f>IF($H677="","",(VLOOKUP($H677,所属・種目コード!$A$3:$B$67,2)))</f>
        <v>遠野緑峰</v>
      </c>
      <c r="F677" s="23">
        <v>1</v>
      </c>
      <c r="H677" s="23">
        <v>1087</v>
      </c>
      <c r="I677" s="23">
        <v>675</v>
      </c>
      <c r="L677" s="49">
        <v>1851</v>
      </c>
      <c r="M677" s="49">
        <v>675</v>
      </c>
      <c r="N677" s="49">
        <v>1064</v>
      </c>
      <c r="O677" s="49" t="s">
        <v>2239</v>
      </c>
      <c r="P677" s="49" t="s">
        <v>2240</v>
      </c>
      <c r="Q677" s="51" t="str">
        <f>IF($N677="","",(VLOOKUP($N677,所属・種目コード!$A$3:$B$67,2)))</f>
        <v>大船渡</v>
      </c>
      <c r="R677" s="49">
        <v>2</v>
      </c>
      <c r="S677" s="49"/>
      <c r="T677" s="49"/>
      <c r="U677" s="49">
        <v>675</v>
      </c>
    </row>
    <row r="678" spans="1:21">
      <c r="A678" s="23">
        <v>2383</v>
      </c>
      <c r="B678" s="23">
        <v>676</v>
      </c>
      <c r="C678" s="23" t="s">
        <v>3227</v>
      </c>
      <c r="D678" s="23" t="s">
        <v>3228</v>
      </c>
      <c r="E678" s="53" t="str">
        <f>IF($H678="","",(VLOOKUP($H678,所属・種目コード!$A$3:$B$67,2)))</f>
        <v>遠野緑峰</v>
      </c>
      <c r="F678" s="23">
        <v>1</v>
      </c>
      <c r="H678" s="23">
        <v>1087</v>
      </c>
      <c r="I678" s="23">
        <v>676</v>
      </c>
      <c r="L678" s="49">
        <v>1852</v>
      </c>
      <c r="M678" s="49">
        <v>676</v>
      </c>
      <c r="N678" s="49">
        <v>1064</v>
      </c>
      <c r="O678" s="49" t="s">
        <v>2241</v>
      </c>
      <c r="P678" s="49" t="s">
        <v>2242</v>
      </c>
      <c r="Q678" s="51" t="str">
        <f>IF($N678="","",(VLOOKUP($N678,所属・種目コード!$A$3:$B$67,2)))</f>
        <v>大船渡</v>
      </c>
      <c r="R678" s="49">
        <v>2</v>
      </c>
      <c r="S678" s="49"/>
      <c r="T678" s="49"/>
      <c r="U678" s="49">
        <v>676</v>
      </c>
    </row>
    <row r="679" spans="1:21">
      <c r="A679" s="23">
        <v>2385</v>
      </c>
      <c r="B679" s="23">
        <v>677</v>
      </c>
      <c r="C679" s="23" t="s">
        <v>3231</v>
      </c>
      <c r="D679" s="23" t="s">
        <v>1039</v>
      </c>
      <c r="E679" s="53" t="str">
        <f>IF($H679="","",(VLOOKUP($H679,所属・種目コード!$A$3:$B$67,2)))</f>
        <v>遠野緑峰</v>
      </c>
      <c r="F679" s="23">
        <v>1</v>
      </c>
      <c r="H679" s="23">
        <v>1087</v>
      </c>
      <c r="I679" s="23">
        <v>677</v>
      </c>
      <c r="L679" s="49">
        <v>2663</v>
      </c>
      <c r="M679" s="49">
        <v>677</v>
      </c>
      <c r="N679" s="49">
        <v>1097</v>
      </c>
      <c r="O679" s="49" t="s">
        <v>3750</v>
      </c>
      <c r="P679" s="49" t="s">
        <v>3751</v>
      </c>
      <c r="Q679" s="51" t="str">
        <f>IF($N679="","",(VLOOKUP($N679,所属・種目コード!$A$3:$B$67,2)))</f>
        <v>水沢商</v>
      </c>
      <c r="R679" s="49">
        <v>2</v>
      </c>
      <c r="S679" s="49"/>
      <c r="T679" s="49"/>
      <c r="U679" s="49">
        <v>677</v>
      </c>
    </row>
    <row r="680" spans="1:21">
      <c r="A680" s="23">
        <v>2395</v>
      </c>
      <c r="B680" s="23">
        <v>678</v>
      </c>
      <c r="C680" s="23" t="s">
        <v>3250</v>
      </c>
      <c r="D680" s="23" t="s">
        <v>3251</v>
      </c>
      <c r="E680" s="53" t="str">
        <f>IF($H680="","",(VLOOKUP($H680,所属・種目コード!$A$3:$B$67,2)))</f>
        <v>遠野緑峰</v>
      </c>
      <c r="F680" s="23">
        <v>1</v>
      </c>
      <c r="H680" s="23">
        <v>1087</v>
      </c>
      <c r="I680" s="23">
        <v>678</v>
      </c>
      <c r="L680" s="49">
        <v>2668</v>
      </c>
      <c r="M680" s="49">
        <v>678</v>
      </c>
      <c r="N680" s="49">
        <v>1097</v>
      </c>
      <c r="O680" s="49" t="s">
        <v>3757</v>
      </c>
      <c r="P680" s="49" t="s">
        <v>3758</v>
      </c>
      <c r="Q680" s="51" t="str">
        <f>IF($N680="","",(VLOOKUP($N680,所属・種目コード!$A$3:$B$67,2)))</f>
        <v>水沢商</v>
      </c>
      <c r="R680" s="49">
        <v>2</v>
      </c>
      <c r="S680" s="49"/>
      <c r="T680" s="49"/>
      <c r="U680" s="49">
        <v>678</v>
      </c>
    </row>
    <row r="681" spans="1:21">
      <c r="A681" s="23">
        <v>2397</v>
      </c>
      <c r="B681" s="23">
        <v>679</v>
      </c>
      <c r="C681" s="23" t="s">
        <v>3254</v>
      </c>
      <c r="D681" s="23" t="s">
        <v>3255</v>
      </c>
      <c r="E681" s="53" t="str">
        <f>IF($H681="","",(VLOOKUP($H681,所属・種目コード!$A$3:$B$67,2)))</f>
        <v>西和賀</v>
      </c>
      <c r="F681" s="23">
        <v>1</v>
      </c>
      <c r="H681" s="23">
        <v>1088</v>
      </c>
      <c r="I681" s="23">
        <v>679</v>
      </c>
      <c r="L681" s="49">
        <v>2676</v>
      </c>
      <c r="M681" s="49">
        <v>679</v>
      </c>
      <c r="N681" s="49">
        <v>1097</v>
      </c>
      <c r="O681" s="49" t="s">
        <v>3771</v>
      </c>
      <c r="P681" s="49" t="s">
        <v>3772</v>
      </c>
      <c r="Q681" s="51" t="str">
        <f>IF($N681="","",(VLOOKUP($N681,所属・種目コード!$A$3:$B$67,2)))</f>
        <v>水沢商</v>
      </c>
      <c r="R681" s="49">
        <v>2</v>
      </c>
      <c r="S681" s="49"/>
      <c r="T681" s="49"/>
      <c r="U681" s="49">
        <v>679</v>
      </c>
    </row>
    <row r="682" spans="1:21">
      <c r="A682" s="23">
        <v>2401</v>
      </c>
      <c r="B682" s="23">
        <v>680</v>
      </c>
      <c r="C682" s="23" t="s">
        <v>3262</v>
      </c>
      <c r="D682" s="23" t="s">
        <v>3263</v>
      </c>
      <c r="E682" s="53" t="str">
        <f>IF($H682="","",(VLOOKUP($H682,所属・種目コード!$A$3:$B$67,2)))</f>
        <v>西和賀</v>
      </c>
      <c r="F682" s="23">
        <v>1</v>
      </c>
      <c r="H682" s="23">
        <v>1088</v>
      </c>
      <c r="I682" s="23">
        <v>680</v>
      </c>
      <c r="L682" s="49">
        <v>2678</v>
      </c>
      <c r="M682" s="49">
        <v>680</v>
      </c>
      <c r="N682" s="49">
        <v>1097</v>
      </c>
      <c r="O682" s="49" t="s">
        <v>3775</v>
      </c>
      <c r="P682" s="49" t="s">
        <v>3776</v>
      </c>
      <c r="Q682" s="51" t="str">
        <f>IF($N682="","",(VLOOKUP($N682,所属・種目コード!$A$3:$B$67,2)))</f>
        <v>水沢商</v>
      </c>
      <c r="R682" s="49">
        <v>2</v>
      </c>
      <c r="S682" s="49"/>
      <c r="T682" s="49"/>
      <c r="U682" s="49">
        <v>680</v>
      </c>
    </row>
    <row r="683" spans="1:21">
      <c r="A683" s="23">
        <v>2349</v>
      </c>
      <c r="B683" s="23">
        <v>681</v>
      </c>
      <c r="C683" s="23" t="s">
        <v>3159</v>
      </c>
      <c r="D683" s="23" t="s">
        <v>3160</v>
      </c>
      <c r="E683" s="53" t="str">
        <f>IF($H683="","",(VLOOKUP($H683,所属・種目コード!$A$3:$B$67,2)))</f>
        <v>種市</v>
      </c>
      <c r="F683" s="23">
        <v>1</v>
      </c>
      <c r="H683" s="23">
        <v>1085</v>
      </c>
      <c r="I683" s="23">
        <v>681</v>
      </c>
      <c r="L683" s="49">
        <v>2682</v>
      </c>
      <c r="M683" s="49">
        <v>681</v>
      </c>
      <c r="N683" s="49">
        <v>1097</v>
      </c>
      <c r="O683" s="49" t="s">
        <v>3783</v>
      </c>
      <c r="P683" s="49" t="s">
        <v>3784</v>
      </c>
      <c r="Q683" s="51" t="str">
        <f>IF($N683="","",(VLOOKUP($N683,所属・種目コード!$A$3:$B$67,2)))</f>
        <v>水沢商</v>
      </c>
      <c r="R683" s="49">
        <v>2</v>
      </c>
      <c r="S683" s="49"/>
      <c r="T683" s="49"/>
      <c r="U683" s="49">
        <v>681</v>
      </c>
    </row>
    <row r="684" spans="1:21">
      <c r="A684" s="23">
        <v>2351</v>
      </c>
      <c r="B684" s="23">
        <v>682</v>
      </c>
      <c r="C684" s="23" t="s">
        <v>3163</v>
      </c>
      <c r="D684" s="23" t="s">
        <v>3164</v>
      </c>
      <c r="E684" s="53" t="str">
        <f>IF($H684="","",(VLOOKUP($H684,所属・種目コード!$A$3:$B$67,2)))</f>
        <v>種市</v>
      </c>
      <c r="F684" s="23">
        <v>1</v>
      </c>
      <c r="H684" s="23">
        <v>1085</v>
      </c>
      <c r="I684" s="23">
        <v>682</v>
      </c>
      <c r="L684" s="49">
        <v>2016</v>
      </c>
      <c r="M684" s="49">
        <v>682</v>
      </c>
      <c r="N684" s="49">
        <v>1072</v>
      </c>
      <c r="O684" s="49" t="s">
        <v>554</v>
      </c>
      <c r="P684" s="49" t="s">
        <v>2540</v>
      </c>
      <c r="Q684" s="51" t="str">
        <f>IF($N684="","",(VLOOKUP($N684,所属・種目コード!$A$3:$B$67,2)))</f>
        <v>久慈東</v>
      </c>
      <c r="R684" s="49">
        <v>2</v>
      </c>
      <c r="S684" s="49"/>
      <c r="T684" s="49"/>
      <c r="U684" s="49">
        <v>682</v>
      </c>
    </row>
    <row r="685" spans="1:21">
      <c r="A685" s="23">
        <v>2355</v>
      </c>
      <c r="B685" s="23">
        <v>683</v>
      </c>
      <c r="C685" s="23" t="s">
        <v>3171</v>
      </c>
      <c r="D685" s="23" t="s">
        <v>3172</v>
      </c>
      <c r="E685" s="53" t="str">
        <f>IF($H685="","",(VLOOKUP($H685,所属・種目コード!$A$3:$B$67,2)))</f>
        <v>種市</v>
      </c>
      <c r="F685" s="23">
        <v>1</v>
      </c>
      <c r="H685" s="23">
        <v>1085</v>
      </c>
      <c r="I685" s="23">
        <v>683</v>
      </c>
      <c r="L685" s="49">
        <v>2026</v>
      </c>
      <c r="M685" s="49">
        <v>683</v>
      </c>
      <c r="N685" s="49">
        <v>1072</v>
      </c>
      <c r="O685" s="49" t="s">
        <v>555</v>
      </c>
      <c r="P685" s="49" t="s">
        <v>2559</v>
      </c>
      <c r="Q685" s="51" t="str">
        <f>IF($N685="","",(VLOOKUP($N685,所属・種目コード!$A$3:$B$67,2)))</f>
        <v>久慈東</v>
      </c>
      <c r="R685" s="49">
        <v>2</v>
      </c>
      <c r="S685" s="49"/>
      <c r="T685" s="49"/>
      <c r="U685" s="49">
        <v>683</v>
      </c>
    </row>
    <row r="686" spans="1:21">
      <c r="A686" s="23">
        <v>2350</v>
      </c>
      <c r="B686" s="23">
        <v>684</v>
      </c>
      <c r="C686" s="23" t="s">
        <v>3161</v>
      </c>
      <c r="D686" s="23" t="s">
        <v>3162</v>
      </c>
      <c r="E686" s="53" t="str">
        <f>IF($H686="","",(VLOOKUP($H686,所属・種目コード!$A$3:$B$67,2)))</f>
        <v>種市</v>
      </c>
      <c r="F686" s="23">
        <v>1</v>
      </c>
      <c r="H686" s="23">
        <v>1085</v>
      </c>
      <c r="I686" s="23">
        <v>684</v>
      </c>
      <c r="L686" s="49">
        <v>2031</v>
      </c>
      <c r="M686" s="49">
        <v>684</v>
      </c>
      <c r="N686" s="49">
        <v>1072</v>
      </c>
      <c r="O686" s="49" t="s">
        <v>556</v>
      </c>
      <c r="P686" s="49" t="s">
        <v>2568</v>
      </c>
      <c r="Q686" s="51" t="str">
        <f>IF($N686="","",(VLOOKUP($N686,所属・種目コード!$A$3:$B$67,2)))</f>
        <v>久慈東</v>
      </c>
      <c r="R686" s="49">
        <v>2</v>
      </c>
      <c r="S686" s="49"/>
      <c r="T686" s="49"/>
      <c r="U686" s="49">
        <v>684</v>
      </c>
    </row>
    <row r="687" spans="1:21">
      <c r="A687" s="23">
        <v>2353</v>
      </c>
      <c r="B687" s="23">
        <v>685</v>
      </c>
      <c r="C687" s="23" t="s">
        <v>3167</v>
      </c>
      <c r="D687" s="23" t="s">
        <v>3168</v>
      </c>
      <c r="E687" s="53" t="str">
        <f>IF($H687="","",(VLOOKUP($H687,所属・種目コード!$A$3:$B$67,2)))</f>
        <v>種市</v>
      </c>
      <c r="F687" s="23">
        <v>1</v>
      </c>
      <c r="H687" s="23">
        <v>1085</v>
      </c>
      <c r="I687" s="23">
        <v>685</v>
      </c>
      <c r="L687" s="49">
        <v>2045</v>
      </c>
      <c r="M687" s="49">
        <v>685</v>
      </c>
      <c r="N687" s="49">
        <v>1072</v>
      </c>
      <c r="O687" s="49" t="s">
        <v>557</v>
      </c>
      <c r="P687" s="49" t="s">
        <v>2594</v>
      </c>
      <c r="Q687" s="51" t="str">
        <f>IF($N687="","",(VLOOKUP($N687,所属・種目コード!$A$3:$B$67,2)))</f>
        <v>久慈東</v>
      </c>
      <c r="R687" s="49">
        <v>2</v>
      </c>
      <c r="S687" s="49"/>
      <c r="T687" s="49"/>
      <c r="U687" s="49">
        <v>685</v>
      </c>
    </row>
    <row r="688" spans="1:21">
      <c r="A688" s="23">
        <v>2354</v>
      </c>
      <c r="B688" s="23">
        <v>686</v>
      </c>
      <c r="C688" s="23" t="s">
        <v>3169</v>
      </c>
      <c r="D688" s="23" t="s">
        <v>3170</v>
      </c>
      <c r="E688" s="53" t="str">
        <f>IF($H688="","",(VLOOKUP($H688,所属・種目コード!$A$3:$B$67,2)))</f>
        <v>種市</v>
      </c>
      <c r="F688" s="23">
        <v>1</v>
      </c>
      <c r="H688" s="23">
        <v>1085</v>
      </c>
      <c r="I688" s="23">
        <v>686</v>
      </c>
      <c r="L688" s="50">
        <v>2181</v>
      </c>
      <c r="M688" s="50">
        <v>686</v>
      </c>
      <c r="N688" s="50">
        <v>1079</v>
      </c>
      <c r="O688" s="50" t="s">
        <v>2846</v>
      </c>
      <c r="P688" s="50" t="s">
        <v>2847</v>
      </c>
      <c r="Q688" s="52" t="str">
        <f>IF($N688="","",(VLOOKUP($N688,所属・種目コード!$A$3:$B$67,2)))</f>
        <v>住田</v>
      </c>
      <c r="R688" s="49">
        <v>2</v>
      </c>
      <c r="S688" s="49"/>
      <c r="T688" s="50"/>
      <c r="U688" s="49">
        <v>686</v>
      </c>
    </row>
    <row r="689" spans="1:21">
      <c r="A689" s="23">
        <v>2356</v>
      </c>
      <c r="B689" s="23">
        <v>687</v>
      </c>
      <c r="C689" s="23" t="s">
        <v>3173</v>
      </c>
      <c r="D689" s="23" t="s">
        <v>3174</v>
      </c>
      <c r="E689" s="53" t="str">
        <f>IF($H689="","",(VLOOKUP($H689,所属・種目コード!$A$3:$B$67,2)))</f>
        <v>種市</v>
      </c>
      <c r="F689" s="23">
        <v>1</v>
      </c>
      <c r="H689" s="23">
        <v>1085</v>
      </c>
      <c r="I689" s="23">
        <v>687</v>
      </c>
      <c r="L689" s="49">
        <v>2186</v>
      </c>
      <c r="M689" s="49">
        <v>687</v>
      </c>
      <c r="N689" s="49">
        <v>1079</v>
      </c>
      <c r="O689" s="49" t="s">
        <v>2855</v>
      </c>
      <c r="P689" s="49" t="s">
        <v>2856</v>
      </c>
      <c r="Q689" s="51" t="str">
        <f>IF($N689="","",(VLOOKUP($N689,所属・種目コード!$A$3:$B$67,2)))</f>
        <v>住田</v>
      </c>
      <c r="R689" s="49">
        <v>2</v>
      </c>
      <c r="S689" s="49"/>
      <c r="T689" s="49"/>
      <c r="U689" s="49">
        <v>687</v>
      </c>
    </row>
    <row r="690" spans="1:21">
      <c r="A690" s="23">
        <v>2352</v>
      </c>
      <c r="B690" s="23">
        <v>688</v>
      </c>
      <c r="C690" s="23" t="s">
        <v>3165</v>
      </c>
      <c r="D690" s="23" t="s">
        <v>3166</v>
      </c>
      <c r="E690" s="53" t="str">
        <f>IF($H690="","",(VLOOKUP($H690,所属・種目コード!$A$3:$B$67,2)))</f>
        <v>種市</v>
      </c>
      <c r="F690" s="23">
        <v>1</v>
      </c>
      <c r="H690" s="23">
        <v>1085</v>
      </c>
      <c r="I690" s="23">
        <v>688</v>
      </c>
      <c r="L690" s="49">
        <v>2187</v>
      </c>
      <c r="M690" s="49">
        <v>688</v>
      </c>
      <c r="N690" s="49">
        <v>1079</v>
      </c>
      <c r="O690" s="49" t="s">
        <v>2857</v>
      </c>
      <c r="P690" s="49" t="s">
        <v>2858</v>
      </c>
      <c r="Q690" s="51" t="str">
        <f>IF($N690="","",(VLOOKUP($N690,所属・種目コード!$A$3:$B$67,2)))</f>
        <v>住田</v>
      </c>
      <c r="R690" s="49">
        <v>2</v>
      </c>
      <c r="S690" s="49"/>
      <c r="T690" s="49"/>
      <c r="U690" s="49">
        <v>688</v>
      </c>
    </row>
    <row r="691" spans="1:21">
      <c r="A691" s="23">
        <v>1980</v>
      </c>
      <c r="B691" s="23">
        <v>689</v>
      </c>
      <c r="C691" s="23" t="s">
        <v>2474</v>
      </c>
      <c r="D691" s="23" t="s">
        <v>2475</v>
      </c>
      <c r="E691" s="53" t="str">
        <f>IF($H691="","",(VLOOKUP($H691,所属・種目コード!$A$3:$B$67,2)))</f>
        <v>久慈</v>
      </c>
      <c r="F691" s="23">
        <v>1</v>
      </c>
      <c r="H691" s="23">
        <v>1071</v>
      </c>
      <c r="I691" s="23">
        <v>689</v>
      </c>
      <c r="L691" s="49">
        <v>2318</v>
      </c>
      <c r="M691" s="49">
        <v>689</v>
      </c>
      <c r="N691" s="49">
        <v>1084</v>
      </c>
      <c r="O691" s="49" t="s">
        <v>558</v>
      </c>
      <c r="P691" s="49" t="s">
        <v>3105</v>
      </c>
      <c r="Q691" s="51" t="str">
        <f>IF($N691="","",(VLOOKUP($N691,所属・種目コード!$A$3:$B$67,2)))</f>
        <v>高田</v>
      </c>
      <c r="R691" s="49">
        <v>2</v>
      </c>
      <c r="S691" s="49"/>
      <c r="T691" s="49"/>
      <c r="U691" s="49">
        <v>689</v>
      </c>
    </row>
    <row r="692" spans="1:21">
      <c r="A692" s="23">
        <v>1989</v>
      </c>
      <c r="B692" s="23">
        <v>690</v>
      </c>
      <c r="C692" s="23" t="s">
        <v>2491</v>
      </c>
      <c r="D692" s="23" t="s">
        <v>2492</v>
      </c>
      <c r="E692" s="53" t="str">
        <f>IF($H692="","",(VLOOKUP($H692,所属・種目コード!$A$3:$B$67,2)))</f>
        <v>久慈</v>
      </c>
      <c r="F692" s="23">
        <v>1</v>
      </c>
      <c r="H692" s="23">
        <v>1071</v>
      </c>
      <c r="I692" s="23">
        <v>690</v>
      </c>
      <c r="L692" s="49">
        <v>2320</v>
      </c>
      <c r="M692" s="49">
        <v>690</v>
      </c>
      <c r="N692" s="49">
        <v>1084</v>
      </c>
      <c r="O692" s="49" t="s">
        <v>3108</v>
      </c>
      <c r="P692" s="49" t="s">
        <v>3109</v>
      </c>
      <c r="Q692" s="51" t="str">
        <f>IF($N692="","",(VLOOKUP($N692,所属・種目コード!$A$3:$B$67,2)))</f>
        <v>高田</v>
      </c>
      <c r="R692" s="49">
        <v>2</v>
      </c>
      <c r="S692" s="49"/>
      <c r="T692" s="49"/>
      <c r="U692" s="49">
        <v>690</v>
      </c>
    </row>
    <row r="693" spans="1:21">
      <c r="A693" s="23">
        <v>1991</v>
      </c>
      <c r="B693" s="23">
        <v>691</v>
      </c>
      <c r="C693" s="23" t="s">
        <v>2494</v>
      </c>
      <c r="D693" s="23" t="s">
        <v>2495</v>
      </c>
      <c r="E693" s="53" t="str">
        <f>IF($H693="","",(VLOOKUP($H693,所属・種目コード!$A$3:$B$67,2)))</f>
        <v>久慈</v>
      </c>
      <c r="F693" s="23">
        <v>1</v>
      </c>
      <c r="H693" s="23">
        <v>1071</v>
      </c>
      <c r="I693" s="23">
        <v>691</v>
      </c>
      <c r="L693" s="49">
        <v>2322</v>
      </c>
      <c r="M693" s="49">
        <v>691</v>
      </c>
      <c r="N693" s="49">
        <v>1084</v>
      </c>
      <c r="O693" s="49" t="s">
        <v>446</v>
      </c>
      <c r="P693" s="49" t="s">
        <v>3112</v>
      </c>
      <c r="Q693" s="51" t="str">
        <f>IF($N693="","",(VLOOKUP($N693,所属・種目コード!$A$3:$B$67,2)))</f>
        <v>高田</v>
      </c>
      <c r="R693" s="49">
        <v>2</v>
      </c>
      <c r="S693" s="49"/>
      <c r="T693" s="49"/>
      <c r="U693" s="49">
        <v>691</v>
      </c>
    </row>
    <row r="694" spans="1:21">
      <c r="A694" s="23">
        <v>1999</v>
      </c>
      <c r="B694" s="23">
        <v>692</v>
      </c>
      <c r="C694" s="23" t="s">
        <v>2507</v>
      </c>
      <c r="D694" s="23" t="s">
        <v>2508</v>
      </c>
      <c r="E694" s="53" t="str">
        <f>IF($H694="","",(VLOOKUP($H694,所属・種目コード!$A$3:$B$67,2)))</f>
        <v>久慈</v>
      </c>
      <c r="F694" s="23">
        <v>1</v>
      </c>
      <c r="H694" s="23">
        <v>1071</v>
      </c>
      <c r="I694" s="23">
        <v>692</v>
      </c>
      <c r="L694" s="49">
        <v>2335</v>
      </c>
      <c r="M694" s="49">
        <v>692</v>
      </c>
      <c r="N694" s="49">
        <v>1084</v>
      </c>
      <c r="O694" s="49" t="s">
        <v>3136</v>
      </c>
      <c r="P694" s="49" t="s">
        <v>3137</v>
      </c>
      <c r="Q694" s="51" t="str">
        <f>IF($N694="","",(VLOOKUP($N694,所属・種目コード!$A$3:$B$67,2)))</f>
        <v>高田</v>
      </c>
      <c r="R694" s="49">
        <v>2</v>
      </c>
      <c r="S694" s="49"/>
      <c r="T694" s="49"/>
      <c r="U694" s="49">
        <v>692</v>
      </c>
    </row>
    <row r="695" spans="1:21">
      <c r="A695" s="23">
        <v>2003</v>
      </c>
      <c r="B695" s="23">
        <v>693</v>
      </c>
      <c r="C695" s="23" t="s">
        <v>2515</v>
      </c>
      <c r="D695" s="23" t="s">
        <v>2516</v>
      </c>
      <c r="E695" s="53" t="str">
        <f>IF($H695="","",(VLOOKUP($H695,所属・種目コード!$A$3:$B$67,2)))</f>
        <v>久慈</v>
      </c>
      <c r="F695" s="23">
        <v>1</v>
      </c>
      <c r="H695" s="23">
        <v>1071</v>
      </c>
      <c r="I695" s="23">
        <v>693</v>
      </c>
      <c r="L695" s="49">
        <v>2338</v>
      </c>
      <c r="M695" s="49">
        <v>693</v>
      </c>
      <c r="N695" s="49">
        <v>1084</v>
      </c>
      <c r="O695" s="49" t="s">
        <v>447</v>
      </c>
      <c r="P695" s="49" t="s">
        <v>3141</v>
      </c>
      <c r="Q695" s="51" t="str">
        <f>IF($N695="","",(VLOOKUP($N695,所属・種目コード!$A$3:$B$67,2)))</f>
        <v>高田</v>
      </c>
      <c r="R695" s="49">
        <v>2</v>
      </c>
      <c r="S695" s="49"/>
      <c r="T695" s="49"/>
      <c r="U695" s="49">
        <v>693</v>
      </c>
    </row>
    <row r="696" spans="1:21">
      <c r="A696" s="23">
        <v>2469</v>
      </c>
      <c r="B696" s="23">
        <v>694</v>
      </c>
      <c r="C696" s="23" t="s">
        <v>3390</v>
      </c>
      <c r="D696" s="23" t="s">
        <v>3391</v>
      </c>
      <c r="E696" s="53" t="str">
        <f>IF($H696="","",(VLOOKUP($H696,所属・種目コード!$A$3:$B$67,2)))</f>
        <v>花巻農</v>
      </c>
      <c r="F696" s="23">
        <v>1</v>
      </c>
      <c r="H696" s="23">
        <v>1091</v>
      </c>
      <c r="I696" s="23">
        <v>694</v>
      </c>
      <c r="L696" s="49">
        <v>2344</v>
      </c>
      <c r="M696" s="49">
        <v>694</v>
      </c>
      <c r="N696" s="49">
        <v>1084</v>
      </c>
      <c r="O696" s="49" t="s">
        <v>448</v>
      </c>
      <c r="P696" s="49" t="s">
        <v>3151</v>
      </c>
      <c r="Q696" s="51" t="str">
        <f>IF($N696="","",(VLOOKUP($N696,所属・種目コード!$A$3:$B$67,2)))</f>
        <v>高田</v>
      </c>
      <c r="R696" s="49">
        <v>2</v>
      </c>
      <c r="S696" s="49"/>
      <c r="T696" s="49"/>
      <c r="U696" s="49">
        <v>694</v>
      </c>
    </row>
    <row r="697" spans="1:21">
      <c r="A697" s="23">
        <v>2470</v>
      </c>
      <c r="B697" s="23">
        <v>695</v>
      </c>
      <c r="C697" s="23" t="s">
        <v>3392</v>
      </c>
      <c r="D697" s="23" t="s">
        <v>3393</v>
      </c>
      <c r="E697" s="53" t="str">
        <f>IF($H697="","",(VLOOKUP($H697,所属・種目コード!$A$3:$B$67,2)))</f>
        <v>花巻農</v>
      </c>
      <c r="F697" s="23">
        <v>1</v>
      </c>
      <c r="H697" s="23">
        <v>1091</v>
      </c>
      <c r="I697" s="23">
        <v>695</v>
      </c>
      <c r="L697" s="49">
        <v>2348</v>
      </c>
      <c r="M697" s="49">
        <v>695</v>
      </c>
      <c r="N697" s="49">
        <v>1084</v>
      </c>
      <c r="O697" s="49" t="s">
        <v>449</v>
      </c>
      <c r="P697" s="49" t="s">
        <v>3158</v>
      </c>
      <c r="Q697" s="51" t="str">
        <f>IF($N697="","",(VLOOKUP($N697,所属・種目コード!$A$3:$B$67,2)))</f>
        <v>高田</v>
      </c>
      <c r="R697" s="49">
        <v>2</v>
      </c>
      <c r="S697" s="49"/>
      <c r="T697" s="49"/>
      <c r="U697" s="49">
        <v>695</v>
      </c>
    </row>
    <row r="698" spans="1:21">
      <c r="A698" s="23">
        <v>2471</v>
      </c>
      <c r="B698" s="23">
        <v>696</v>
      </c>
      <c r="C698" s="23" t="s">
        <v>3394</v>
      </c>
      <c r="D698" s="23" t="s">
        <v>3395</v>
      </c>
      <c r="E698" s="53" t="str">
        <f>IF($H698="","",(VLOOKUP($H698,所属・種目コード!$A$3:$B$67,2)))</f>
        <v>花巻農</v>
      </c>
      <c r="F698" s="23">
        <v>1</v>
      </c>
      <c r="H698" s="23">
        <v>1091</v>
      </c>
      <c r="I698" s="23">
        <v>696</v>
      </c>
      <c r="L698" s="49">
        <v>1751</v>
      </c>
      <c r="M698" s="49">
        <v>696</v>
      </c>
      <c r="N698" s="49">
        <v>1058</v>
      </c>
      <c r="O698" s="49" t="s">
        <v>2048</v>
      </c>
      <c r="P698" s="49" t="s">
        <v>2049</v>
      </c>
      <c r="Q698" s="51" t="str">
        <f>IF($N698="","",(VLOOKUP($N698,所属・種目コード!$A$3:$B$67,2)))</f>
        <v>一関第二</v>
      </c>
      <c r="R698" s="49">
        <v>2</v>
      </c>
      <c r="S698" s="49"/>
      <c r="T698" s="49"/>
      <c r="U698" s="49">
        <v>696</v>
      </c>
    </row>
    <row r="699" spans="1:21">
      <c r="A699" s="23">
        <v>2474</v>
      </c>
      <c r="B699" s="23">
        <v>697</v>
      </c>
      <c r="C699" s="23" t="s">
        <v>3400</v>
      </c>
      <c r="D699" s="23" t="s">
        <v>3401</v>
      </c>
      <c r="E699" s="53" t="str">
        <f>IF($H699="","",(VLOOKUP($H699,所属・種目コード!$A$3:$B$67,2)))</f>
        <v>花巻農</v>
      </c>
      <c r="F699" s="23">
        <v>1</v>
      </c>
      <c r="H699" s="23">
        <v>1091</v>
      </c>
      <c r="I699" s="23">
        <v>697</v>
      </c>
      <c r="L699" s="49">
        <v>1746</v>
      </c>
      <c r="M699" s="49">
        <v>697</v>
      </c>
      <c r="N699" s="49">
        <v>1058</v>
      </c>
      <c r="O699" s="49" t="s">
        <v>511</v>
      </c>
      <c r="P699" s="49" t="s">
        <v>2040</v>
      </c>
      <c r="Q699" s="51" t="str">
        <f>IF($N699="","",(VLOOKUP($N699,所属・種目コード!$A$3:$B$67,2)))</f>
        <v>一関第二</v>
      </c>
      <c r="R699" s="49">
        <v>2</v>
      </c>
      <c r="S699" s="49"/>
      <c r="T699" s="49"/>
      <c r="U699" s="49">
        <v>697</v>
      </c>
    </row>
    <row r="700" spans="1:21">
      <c r="A700" s="23">
        <v>2475</v>
      </c>
      <c r="B700" s="23">
        <v>698</v>
      </c>
      <c r="C700" s="23" t="s">
        <v>3402</v>
      </c>
      <c r="D700" s="23" t="s">
        <v>3403</v>
      </c>
      <c r="E700" s="53" t="str">
        <f>IF($H700="","",(VLOOKUP($H700,所属・種目コード!$A$3:$B$67,2)))</f>
        <v>花巻農</v>
      </c>
      <c r="F700" s="23">
        <v>1</v>
      </c>
      <c r="H700" s="23">
        <v>1091</v>
      </c>
      <c r="I700" s="23">
        <v>698</v>
      </c>
      <c r="L700" s="49">
        <v>1753</v>
      </c>
      <c r="M700" s="49">
        <v>698</v>
      </c>
      <c r="N700" s="49">
        <v>1058</v>
      </c>
      <c r="O700" s="49" t="s">
        <v>2052</v>
      </c>
      <c r="P700" s="49" t="s">
        <v>2053</v>
      </c>
      <c r="Q700" s="51" t="str">
        <f>IF($N700="","",(VLOOKUP($N700,所属・種目コード!$A$3:$B$67,2)))</f>
        <v>一関第二</v>
      </c>
      <c r="R700" s="49">
        <v>2</v>
      </c>
      <c r="S700" s="49"/>
      <c r="T700" s="49"/>
      <c r="U700" s="49">
        <v>698</v>
      </c>
    </row>
    <row r="701" spans="1:21">
      <c r="A701" s="23">
        <v>2815</v>
      </c>
      <c r="B701" s="23">
        <v>699</v>
      </c>
      <c r="C701" s="23" t="s">
        <v>4038</v>
      </c>
      <c r="D701" s="23" t="s">
        <v>4039</v>
      </c>
      <c r="E701" s="53" t="str">
        <f>IF($H701="","",(VLOOKUP($H701,所属・種目コード!$A$3:$B$67,2)))</f>
        <v>宮古商</v>
      </c>
      <c r="F701" s="23">
        <v>1</v>
      </c>
      <c r="H701" s="23">
        <v>1102</v>
      </c>
      <c r="I701" s="23">
        <v>699</v>
      </c>
      <c r="L701" s="49">
        <v>1760</v>
      </c>
      <c r="M701" s="49">
        <v>699</v>
      </c>
      <c r="N701" s="49">
        <v>1058</v>
      </c>
      <c r="O701" s="49" t="s">
        <v>2065</v>
      </c>
      <c r="P701" s="49" t="s">
        <v>2066</v>
      </c>
      <c r="Q701" s="51" t="str">
        <f>IF($N701="","",(VLOOKUP($N701,所属・種目コード!$A$3:$B$67,2)))</f>
        <v>一関第二</v>
      </c>
      <c r="R701" s="49">
        <v>2</v>
      </c>
      <c r="S701" s="49"/>
      <c r="T701" s="49"/>
      <c r="U701" s="49">
        <v>699</v>
      </c>
    </row>
    <row r="702" spans="1:21">
      <c r="A702" s="23">
        <v>2817</v>
      </c>
      <c r="B702" s="23">
        <v>700</v>
      </c>
      <c r="C702" s="23" t="s">
        <v>4042</v>
      </c>
      <c r="D702" s="23" t="s">
        <v>4043</v>
      </c>
      <c r="E702" s="53" t="str">
        <f>IF($H702="","",(VLOOKUP($H702,所属・種目コード!$A$3:$B$67,2)))</f>
        <v>宮古商</v>
      </c>
      <c r="F702" s="23">
        <v>1</v>
      </c>
      <c r="H702" s="23">
        <v>1102</v>
      </c>
      <c r="I702" s="23">
        <v>700</v>
      </c>
      <c r="L702" s="49">
        <v>3281</v>
      </c>
      <c r="M702" s="49">
        <v>700</v>
      </c>
      <c r="N702" s="49">
        <v>1117</v>
      </c>
      <c r="O702" s="49" t="s">
        <v>4894</v>
      </c>
      <c r="P702" s="49" t="s">
        <v>4895</v>
      </c>
      <c r="Q702" s="51" t="str">
        <f>IF($N702="","",(VLOOKUP($N702,所属・種目コード!$A$3:$B$67,2)))</f>
        <v>盛岡農</v>
      </c>
      <c r="R702" s="49">
        <v>2</v>
      </c>
      <c r="S702" s="49"/>
      <c r="T702" s="49"/>
      <c r="U702" s="49">
        <v>700</v>
      </c>
    </row>
    <row r="703" spans="1:21">
      <c r="A703" s="23">
        <v>2827</v>
      </c>
      <c r="B703" s="23">
        <v>701</v>
      </c>
      <c r="C703" s="23" t="s">
        <v>4062</v>
      </c>
      <c r="D703" s="23" t="s">
        <v>4063</v>
      </c>
      <c r="E703" s="53" t="str">
        <f>IF($H703="","",(VLOOKUP($H703,所属・種目コード!$A$3:$B$67,2)))</f>
        <v>宮古商</v>
      </c>
      <c r="F703" s="23">
        <v>1</v>
      </c>
      <c r="H703" s="23">
        <v>1102</v>
      </c>
      <c r="I703" s="23">
        <v>701</v>
      </c>
      <c r="L703" s="49">
        <v>2048</v>
      </c>
      <c r="M703" s="49">
        <v>701</v>
      </c>
      <c r="N703" s="49">
        <v>1073</v>
      </c>
      <c r="O703" s="49" t="s">
        <v>2599</v>
      </c>
      <c r="P703" s="49" t="s">
        <v>2600</v>
      </c>
      <c r="Q703" s="51" t="str">
        <f>IF($N703="","",(VLOOKUP($N703,所属・種目コード!$A$3:$B$67,2)))</f>
        <v>葛巻</v>
      </c>
      <c r="R703" s="49">
        <v>2</v>
      </c>
      <c r="S703" s="49"/>
      <c r="T703" s="49"/>
      <c r="U703" s="49">
        <v>701</v>
      </c>
    </row>
    <row r="704" spans="1:21">
      <c r="A704" s="23">
        <v>2809</v>
      </c>
      <c r="B704" s="23">
        <v>702</v>
      </c>
      <c r="C704" s="23" t="s">
        <v>4026</v>
      </c>
      <c r="D704" s="23" t="s">
        <v>4027</v>
      </c>
      <c r="E704" s="53" t="str">
        <f>IF($H704="","",(VLOOKUP($H704,所属・種目コード!$A$3:$B$67,2)))</f>
        <v>宮古商</v>
      </c>
      <c r="F704" s="23">
        <v>1</v>
      </c>
      <c r="H704" s="23">
        <v>1102</v>
      </c>
      <c r="I704" s="23">
        <v>702</v>
      </c>
      <c r="L704" s="49">
        <v>2059</v>
      </c>
      <c r="M704" s="49">
        <v>702</v>
      </c>
      <c r="N704" s="49">
        <v>1073</v>
      </c>
      <c r="O704" s="49" t="s">
        <v>2621</v>
      </c>
      <c r="P704" s="49" t="s">
        <v>2622</v>
      </c>
      <c r="Q704" s="51" t="str">
        <f>IF($N704="","",(VLOOKUP($N704,所属・種目コード!$A$3:$B$67,2)))</f>
        <v>葛巻</v>
      </c>
      <c r="R704" s="49">
        <v>2</v>
      </c>
      <c r="S704" s="49"/>
      <c r="T704" s="49"/>
      <c r="U704" s="49">
        <v>702</v>
      </c>
    </row>
    <row r="705" spans="1:21">
      <c r="A705" s="23">
        <v>2812</v>
      </c>
      <c r="B705" s="23">
        <v>703</v>
      </c>
      <c r="C705" s="23" t="s">
        <v>4032</v>
      </c>
      <c r="D705" s="23" t="s">
        <v>4033</v>
      </c>
      <c r="E705" s="53" t="str">
        <f>IF($H705="","",(VLOOKUP($H705,所属・種目コード!$A$3:$B$67,2)))</f>
        <v>宮古商</v>
      </c>
      <c r="F705" s="23">
        <v>1</v>
      </c>
      <c r="H705" s="23">
        <v>1102</v>
      </c>
      <c r="I705" s="23">
        <v>703</v>
      </c>
      <c r="L705" s="49"/>
      <c r="M705" s="50">
        <v>703</v>
      </c>
      <c r="N705" s="49"/>
      <c r="O705" s="49"/>
      <c r="P705" s="49"/>
      <c r="Q705" s="51"/>
      <c r="R705" s="49">
        <v>2</v>
      </c>
      <c r="S705" s="49"/>
      <c r="T705" s="49"/>
      <c r="U705" s="50">
        <v>703</v>
      </c>
    </row>
    <row r="706" spans="1:21">
      <c r="A706" s="23">
        <v>2816</v>
      </c>
      <c r="B706" s="23">
        <v>704</v>
      </c>
      <c r="C706" s="23" t="s">
        <v>4040</v>
      </c>
      <c r="D706" s="23" t="s">
        <v>4041</v>
      </c>
      <c r="E706" s="53" t="str">
        <f>IF($H706="","",(VLOOKUP($H706,所属・種目コード!$A$3:$B$67,2)))</f>
        <v>宮古商</v>
      </c>
      <c r="F706" s="23">
        <v>1</v>
      </c>
      <c r="H706" s="23">
        <v>1102</v>
      </c>
      <c r="I706" s="23">
        <v>704</v>
      </c>
      <c r="L706" s="49"/>
      <c r="M706" s="50">
        <v>704</v>
      </c>
      <c r="N706" s="49"/>
      <c r="O706" s="49"/>
      <c r="P706" s="49"/>
      <c r="Q706" s="51"/>
      <c r="R706" s="49">
        <v>2</v>
      </c>
      <c r="S706" s="49"/>
      <c r="T706" s="49"/>
      <c r="U706" s="50">
        <v>704</v>
      </c>
    </row>
    <row r="707" spans="1:21">
      <c r="A707" s="23">
        <v>2819</v>
      </c>
      <c r="B707" s="23">
        <v>705</v>
      </c>
      <c r="C707" s="23" t="s">
        <v>4046</v>
      </c>
      <c r="D707" s="23" t="s">
        <v>4047</v>
      </c>
      <c r="E707" s="53" t="str">
        <f>IF($H707="","",(VLOOKUP($H707,所属・種目コード!$A$3:$B$67,2)))</f>
        <v>宮古商</v>
      </c>
      <c r="F707" s="23">
        <v>1</v>
      </c>
      <c r="H707" s="23">
        <v>1102</v>
      </c>
      <c r="I707" s="23">
        <v>705</v>
      </c>
      <c r="L707" s="49"/>
      <c r="M707" s="50">
        <v>705</v>
      </c>
      <c r="N707" s="49"/>
      <c r="O707" s="49"/>
      <c r="P707" s="49"/>
      <c r="Q707" s="51"/>
      <c r="R707" s="49">
        <v>2</v>
      </c>
      <c r="S707" s="49"/>
      <c r="T707" s="49"/>
      <c r="U707" s="50">
        <v>705</v>
      </c>
    </row>
    <row r="708" spans="1:21">
      <c r="A708" s="23">
        <v>2823</v>
      </c>
      <c r="B708" s="23">
        <v>706</v>
      </c>
      <c r="C708" s="23" t="s">
        <v>4054</v>
      </c>
      <c r="D708" s="23" t="s">
        <v>4055</v>
      </c>
      <c r="E708" s="53" t="str">
        <f>IF($H708="","",(VLOOKUP($H708,所属・種目コード!$A$3:$B$67,2)))</f>
        <v>宮古商</v>
      </c>
      <c r="F708" s="23">
        <v>1</v>
      </c>
      <c r="H708" s="23">
        <v>1102</v>
      </c>
      <c r="I708" s="23">
        <v>706</v>
      </c>
      <c r="L708" s="49">
        <v>2802</v>
      </c>
      <c r="M708" s="49">
        <v>706</v>
      </c>
      <c r="N708" s="49">
        <v>1101</v>
      </c>
      <c r="O708" s="49" t="s">
        <v>4012</v>
      </c>
      <c r="P708" s="49" t="s">
        <v>4013</v>
      </c>
      <c r="Q708" s="51" t="str">
        <f>IF($N708="","",(VLOOKUP($N708,所属・種目コード!$A$3:$B$67,2)))</f>
        <v>宮古工</v>
      </c>
      <c r="R708" s="49">
        <v>2</v>
      </c>
      <c r="S708" s="49"/>
      <c r="T708" s="49"/>
      <c r="U708" s="49">
        <v>706</v>
      </c>
    </row>
    <row r="709" spans="1:21">
      <c r="A709" s="23">
        <v>2829</v>
      </c>
      <c r="B709" s="23">
        <v>707</v>
      </c>
      <c r="C709" s="23" t="s">
        <v>4066</v>
      </c>
      <c r="D709" s="23" t="s">
        <v>4067</v>
      </c>
      <c r="E709" s="53" t="str">
        <f>IF($H709="","",(VLOOKUP($H709,所属・種目コード!$A$3:$B$67,2)))</f>
        <v>宮古商</v>
      </c>
      <c r="F709" s="23">
        <v>1</v>
      </c>
      <c r="H709" s="23">
        <v>1102</v>
      </c>
      <c r="I709" s="23">
        <v>707</v>
      </c>
      <c r="L709" s="49">
        <v>3197</v>
      </c>
      <c r="M709" s="49">
        <v>707</v>
      </c>
      <c r="N709" s="49">
        <v>1113</v>
      </c>
      <c r="O709" s="49" t="s">
        <v>4748</v>
      </c>
      <c r="P709" s="49" t="s">
        <v>4749</v>
      </c>
      <c r="Q709" s="51" t="str">
        <f>IF($N709="","",(VLOOKUP($N709,所属・種目コード!$A$3:$B$67,2)))</f>
        <v>盛岡第四</v>
      </c>
      <c r="R709" s="49">
        <v>2</v>
      </c>
      <c r="S709" s="49"/>
      <c r="T709" s="49"/>
      <c r="U709" s="49">
        <v>707</v>
      </c>
    </row>
    <row r="710" spans="1:21">
      <c r="A710" s="23">
        <v>2830</v>
      </c>
      <c r="B710" s="23">
        <v>708</v>
      </c>
      <c r="C710" s="23" t="s">
        <v>4068</v>
      </c>
      <c r="D710" s="23" t="s">
        <v>4069</v>
      </c>
      <c r="E710" s="53" t="str">
        <f>IF($H710="","",(VLOOKUP($H710,所属・種目コード!$A$3:$B$67,2)))</f>
        <v>宮古商</v>
      </c>
      <c r="F710" s="23">
        <v>1</v>
      </c>
      <c r="H710" s="23">
        <v>1102</v>
      </c>
      <c r="I710" s="23">
        <v>708</v>
      </c>
      <c r="L710" s="49">
        <v>3204</v>
      </c>
      <c r="M710" s="49">
        <v>708</v>
      </c>
      <c r="N710" s="49">
        <v>1113</v>
      </c>
      <c r="O710" s="49" t="s">
        <v>4758</v>
      </c>
      <c r="P710" s="49" t="s">
        <v>4759</v>
      </c>
      <c r="Q710" s="51" t="str">
        <f>IF($N710="","",(VLOOKUP($N710,所属・種目コード!$A$3:$B$67,2)))</f>
        <v>盛岡第四</v>
      </c>
      <c r="R710" s="49">
        <v>2</v>
      </c>
      <c r="S710" s="49"/>
      <c r="T710" s="49"/>
      <c r="U710" s="49">
        <v>708</v>
      </c>
    </row>
    <row r="711" spans="1:21">
      <c r="A711" s="23">
        <v>2834</v>
      </c>
      <c r="B711" s="23">
        <v>709</v>
      </c>
      <c r="C711" s="23" t="s">
        <v>4076</v>
      </c>
      <c r="D711" s="23" t="s">
        <v>4077</v>
      </c>
      <c r="E711" s="53" t="str">
        <f>IF($H711="","",(VLOOKUP($H711,所属・種目コード!$A$3:$B$67,2)))</f>
        <v>宮古商</v>
      </c>
      <c r="F711" s="23">
        <v>1</v>
      </c>
      <c r="H711" s="23">
        <v>1102</v>
      </c>
      <c r="I711" s="23">
        <v>709</v>
      </c>
      <c r="L711" s="49">
        <v>3209</v>
      </c>
      <c r="M711" s="49">
        <v>709</v>
      </c>
      <c r="N711" s="49">
        <v>1113</v>
      </c>
      <c r="O711" s="49" t="s">
        <v>533</v>
      </c>
      <c r="P711" s="49" t="s">
        <v>4768</v>
      </c>
      <c r="Q711" s="51" t="str">
        <f>IF($N711="","",(VLOOKUP($N711,所属・種目コード!$A$3:$B$67,2)))</f>
        <v>盛岡第四</v>
      </c>
      <c r="R711" s="49">
        <v>2</v>
      </c>
      <c r="S711" s="49"/>
      <c r="T711" s="49"/>
      <c r="U711" s="49">
        <v>709</v>
      </c>
    </row>
    <row r="712" spans="1:21">
      <c r="A712" s="23">
        <v>2189</v>
      </c>
      <c r="B712" s="23">
        <v>710</v>
      </c>
      <c r="C712" s="23" t="s">
        <v>2861</v>
      </c>
      <c r="D712" s="23" t="s">
        <v>2862</v>
      </c>
      <c r="E712" s="53" t="str">
        <f>IF($H712="","",(VLOOKUP($H712,所属・種目コード!$A$3:$B$67,2)))</f>
        <v>専修大学北上</v>
      </c>
      <c r="F712" s="23">
        <v>1</v>
      </c>
      <c r="H712" s="23">
        <v>1080</v>
      </c>
      <c r="I712" s="23">
        <v>710</v>
      </c>
      <c r="L712" s="49">
        <v>2593</v>
      </c>
      <c r="M712" s="49">
        <v>710</v>
      </c>
      <c r="N712" s="49">
        <v>1095</v>
      </c>
      <c r="O712" s="49" t="s">
        <v>3616</v>
      </c>
      <c r="P712" s="49" t="s">
        <v>3617</v>
      </c>
      <c r="Q712" s="51" t="str">
        <f>IF($N712="","",(VLOOKUP($N712,所属・種目コード!$A$3:$B$67,2)))</f>
        <v>水沢</v>
      </c>
      <c r="R712" s="49">
        <v>2</v>
      </c>
      <c r="S712" s="49"/>
      <c r="T712" s="49"/>
      <c r="U712" s="49">
        <v>710</v>
      </c>
    </row>
    <row r="713" spans="1:21">
      <c r="A713" s="23">
        <v>2206</v>
      </c>
      <c r="B713" s="23">
        <v>711</v>
      </c>
      <c r="C713" s="23" t="s">
        <v>2895</v>
      </c>
      <c r="D713" s="23" t="s">
        <v>2896</v>
      </c>
      <c r="E713" s="53" t="str">
        <f>IF($H713="","",(VLOOKUP($H713,所属・種目コード!$A$3:$B$67,2)))</f>
        <v>専修大学北上</v>
      </c>
      <c r="F713" s="23">
        <v>1</v>
      </c>
      <c r="H713" s="23">
        <v>1080</v>
      </c>
      <c r="I713" s="23">
        <v>711</v>
      </c>
      <c r="L713" s="49"/>
      <c r="M713" s="50">
        <v>711</v>
      </c>
      <c r="N713" s="49"/>
      <c r="O713" s="49"/>
      <c r="P713" s="49"/>
      <c r="Q713" s="51"/>
      <c r="R713" s="49">
        <v>2</v>
      </c>
      <c r="S713" s="49"/>
      <c r="T713" s="49"/>
      <c r="U713" s="50">
        <v>711</v>
      </c>
    </row>
    <row r="714" spans="1:21">
      <c r="A714" s="23">
        <v>1672</v>
      </c>
      <c r="B714" s="23">
        <v>712</v>
      </c>
      <c r="C714" s="23" t="s">
        <v>1902</v>
      </c>
      <c r="D714" s="23" t="s">
        <v>1903</v>
      </c>
      <c r="E714" s="53" t="str">
        <f>IF($H714="","",(VLOOKUP($H714,所属・種目コード!$A$3:$B$67,2)))</f>
        <v>一関工高専</v>
      </c>
      <c r="F714" s="23">
        <v>1</v>
      </c>
      <c r="H714" s="23">
        <v>1056</v>
      </c>
      <c r="I714" s="23">
        <v>712</v>
      </c>
      <c r="L714" s="49"/>
      <c r="M714" s="50">
        <v>712</v>
      </c>
      <c r="N714" s="49"/>
      <c r="O714" s="49"/>
      <c r="P714" s="49"/>
      <c r="Q714" s="51"/>
      <c r="R714" s="49">
        <v>2</v>
      </c>
      <c r="S714" s="49"/>
      <c r="T714" s="49"/>
      <c r="U714" s="50">
        <v>712</v>
      </c>
    </row>
    <row r="715" spans="1:21">
      <c r="A715" s="23">
        <v>1683</v>
      </c>
      <c r="B715" s="23">
        <v>713</v>
      </c>
      <c r="C715" s="23" t="s">
        <v>1924</v>
      </c>
      <c r="D715" s="23" t="s">
        <v>1925</v>
      </c>
      <c r="E715" s="53" t="str">
        <f>IF($H715="","",(VLOOKUP($H715,所属・種目コード!$A$3:$B$67,2)))</f>
        <v>一関工高専</v>
      </c>
      <c r="F715" s="23">
        <v>1</v>
      </c>
      <c r="H715" s="23">
        <v>1056</v>
      </c>
      <c r="I715" s="23">
        <v>713</v>
      </c>
      <c r="L715" s="49"/>
      <c r="M715" s="50">
        <v>713</v>
      </c>
      <c r="N715" s="49"/>
      <c r="O715" s="49"/>
      <c r="P715" s="49"/>
      <c r="Q715" s="51"/>
      <c r="R715" s="49">
        <v>2</v>
      </c>
      <c r="S715" s="49"/>
      <c r="T715" s="49"/>
      <c r="U715" s="50">
        <v>713</v>
      </c>
    </row>
    <row r="716" spans="1:21">
      <c r="A716" s="23">
        <v>1688</v>
      </c>
      <c r="B716" s="23">
        <v>714</v>
      </c>
      <c r="C716" s="23" t="s">
        <v>1933</v>
      </c>
      <c r="D716" s="23" t="s">
        <v>1934</v>
      </c>
      <c r="E716" s="53" t="str">
        <f>IF($H716="","",(VLOOKUP($H716,所属・種目コード!$A$3:$B$67,2)))</f>
        <v>一関工高専</v>
      </c>
      <c r="F716" s="23">
        <v>1</v>
      </c>
      <c r="H716" s="23">
        <v>1056</v>
      </c>
      <c r="I716" s="23">
        <v>714</v>
      </c>
      <c r="L716" s="49"/>
      <c r="M716" s="50">
        <v>714</v>
      </c>
      <c r="N716" s="49"/>
      <c r="O716" s="49"/>
      <c r="P716" s="49"/>
      <c r="Q716" s="51"/>
      <c r="R716" s="49">
        <v>2</v>
      </c>
      <c r="S716" s="49"/>
      <c r="T716" s="49"/>
      <c r="U716" s="50">
        <v>714</v>
      </c>
    </row>
    <row r="717" spans="1:21">
      <c r="A717" s="23">
        <v>1929</v>
      </c>
      <c r="B717" s="23">
        <v>715</v>
      </c>
      <c r="C717" s="23" t="s">
        <v>2387</v>
      </c>
      <c r="D717" s="23" t="s">
        <v>2388</v>
      </c>
      <c r="E717" s="53" t="str">
        <f>IF($H717="","",(VLOOKUP($H717,所属・種目コード!$A$3:$B$67,2)))</f>
        <v>釜石商工</v>
      </c>
      <c r="F717" s="23">
        <v>1</v>
      </c>
      <c r="H717" s="23">
        <v>1068</v>
      </c>
      <c r="I717" s="23">
        <v>715</v>
      </c>
      <c r="L717" s="49">
        <v>2062</v>
      </c>
      <c r="M717" s="49">
        <v>715</v>
      </c>
      <c r="N717" s="49">
        <v>1074</v>
      </c>
      <c r="O717" s="49" t="s">
        <v>2627</v>
      </c>
      <c r="P717" s="49" t="s">
        <v>2628</v>
      </c>
      <c r="Q717" s="51" t="str">
        <f>IF($N717="","",(VLOOKUP($N717,所属・種目コード!$A$3:$B$67,2)))</f>
        <v>黒沢尻北</v>
      </c>
      <c r="R717" s="49">
        <v>2</v>
      </c>
      <c r="S717" s="49"/>
      <c r="T717" s="49"/>
      <c r="U717" s="49">
        <v>715</v>
      </c>
    </row>
    <row r="718" spans="1:21">
      <c r="A718" s="23">
        <v>1930</v>
      </c>
      <c r="B718" s="23">
        <v>716</v>
      </c>
      <c r="C718" s="23" t="s">
        <v>2389</v>
      </c>
      <c r="D718" s="23" t="s">
        <v>2390</v>
      </c>
      <c r="E718" s="53" t="str">
        <f>IF($H718="","",(VLOOKUP($H718,所属・種目コード!$A$3:$B$67,2)))</f>
        <v>釜石商工</v>
      </c>
      <c r="F718" s="23">
        <v>1</v>
      </c>
      <c r="H718" s="23">
        <v>1068</v>
      </c>
      <c r="I718" s="23">
        <v>716</v>
      </c>
      <c r="L718" s="49">
        <v>2068</v>
      </c>
      <c r="M718" s="49">
        <v>716</v>
      </c>
      <c r="N718" s="49">
        <v>1074</v>
      </c>
      <c r="O718" s="49" t="s">
        <v>2638</v>
      </c>
      <c r="P718" s="49" t="s">
        <v>2639</v>
      </c>
      <c r="Q718" s="51" t="str">
        <f>IF($N718="","",(VLOOKUP($N718,所属・種目コード!$A$3:$B$67,2)))</f>
        <v>黒沢尻北</v>
      </c>
      <c r="R718" s="49">
        <v>2</v>
      </c>
      <c r="S718" s="49"/>
      <c r="T718" s="49"/>
      <c r="U718" s="49">
        <v>716</v>
      </c>
    </row>
    <row r="719" spans="1:21">
      <c r="A719" s="23">
        <v>1932</v>
      </c>
      <c r="B719" s="23">
        <v>717</v>
      </c>
      <c r="C719" s="23" t="s">
        <v>2393</v>
      </c>
      <c r="D719" s="23" t="s">
        <v>2394</v>
      </c>
      <c r="E719" s="53" t="str">
        <f>IF($H719="","",(VLOOKUP($H719,所属・種目コード!$A$3:$B$67,2)))</f>
        <v>釜石商工</v>
      </c>
      <c r="F719" s="23">
        <v>1</v>
      </c>
      <c r="H719" s="23">
        <v>1068</v>
      </c>
      <c r="I719" s="23">
        <v>717</v>
      </c>
      <c r="L719" s="49">
        <v>2070</v>
      </c>
      <c r="M719" s="49">
        <v>717</v>
      </c>
      <c r="N719" s="49">
        <v>1074</v>
      </c>
      <c r="O719" s="49" t="s">
        <v>2642</v>
      </c>
      <c r="P719" s="49" t="s">
        <v>2643</v>
      </c>
      <c r="Q719" s="51" t="str">
        <f>IF($N719="","",(VLOOKUP($N719,所属・種目コード!$A$3:$B$67,2)))</f>
        <v>黒沢尻北</v>
      </c>
      <c r="R719" s="49">
        <v>2</v>
      </c>
      <c r="S719" s="49"/>
      <c r="T719" s="49"/>
      <c r="U719" s="49">
        <v>717</v>
      </c>
    </row>
    <row r="720" spans="1:21">
      <c r="A720" s="23">
        <v>1934</v>
      </c>
      <c r="B720" s="23">
        <v>718</v>
      </c>
      <c r="C720" s="23" t="s">
        <v>2397</v>
      </c>
      <c r="D720" s="23" t="s">
        <v>2398</v>
      </c>
      <c r="E720" s="53" t="str">
        <f>IF($H720="","",(VLOOKUP($H720,所属・種目コード!$A$3:$B$67,2)))</f>
        <v>釜石商工</v>
      </c>
      <c r="F720" s="23">
        <v>1</v>
      </c>
      <c r="H720" s="23">
        <v>1068</v>
      </c>
      <c r="I720" s="23">
        <v>718</v>
      </c>
      <c r="L720" s="49">
        <v>2071</v>
      </c>
      <c r="M720" s="49">
        <v>718</v>
      </c>
      <c r="N720" s="49">
        <v>1074</v>
      </c>
      <c r="O720" s="49" t="s">
        <v>2644</v>
      </c>
      <c r="P720" s="49" t="s">
        <v>2645</v>
      </c>
      <c r="Q720" s="51" t="str">
        <f>IF($N720="","",(VLOOKUP($N720,所属・種目コード!$A$3:$B$67,2)))</f>
        <v>黒沢尻北</v>
      </c>
      <c r="R720" s="49">
        <v>2</v>
      </c>
      <c r="S720" s="49"/>
      <c r="T720" s="49"/>
      <c r="U720" s="49">
        <v>718</v>
      </c>
    </row>
    <row r="721" spans="1:21">
      <c r="A721" s="23">
        <v>1936</v>
      </c>
      <c r="B721" s="23">
        <v>719</v>
      </c>
      <c r="C721" s="23" t="s">
        <v>2401</v>
      </c>
      <c r="D721" s="23" t="s">
        <v>2402</v>
      </c>
      <c r="E721" s="53" t="str">
        <f>IF($H721="","",(VLOOKUP($H721,所属・種目コード!$A$3:$B$67,2)))</f>
        <v>釜石商工</v>
      </c>
      <c r="F721" s="23">
        <v>1</v>
      </c>
      <c r="H721" s="23">
        <v>1068</v>
      </c>
      <c r="I721" s="23">
        <v>719</v>
      </c>
      <c r="L721" s="49">
        <v>2075</v>
      </c>
      <c r="M721" s="49">
        <v>719</v>
      </c>
      <c r="N721" s="49">
        <v>1074</v>
      </c>
      <c r="O721" s="49" t="s">
        <v>2651</v>
      </c>
      <c r="P721" s="49" t="s">
        <v>2652</v>
      </c>
      <c r="Q721" s="51" t="str">
        <f>IF($N721="","",(VLOOKUP($N721,所属・種目コード!$A$3:$B$67,2)))</f>
        <v>黒沢尻北</v>
      </c>
      <c r="R721" s="49">
        <v>2</v>
      </c>
      <c r="S721" s="49"/>
      <c r="T721" s="49"/>
      <c r="U721" s="49">
        <v>719</v>
      </c>
    </row>
    <row r="722" spans="1:21">
      <c r="A722" s="23">
        <v>1937</v>
      </c>
      <c r="B722" s="23">
        <v>720</v>
      </c>
      <c r="C722" s="23" t="s">
        <v>2403</v>
      </c>
      <c r="D722" s="23" t="s">
        <v>2404</v>
      </c>
      <c r="E722" s="53" t="str">
        <f>IF($H722="","",(VLOOKUP($H722,所属・種目コード!$A$3:$B$67,2)))</f>
        <v>釜石商工</v>
      </c>
      <c r="F722" s="23">
        <v>1</v>
      </c>
      <c r="H722" s="23">
        <v>1068</v>
      </c>
      <c r="I722" s="23">
        <v>720</v>
      </c>
      <c r="L722" s="49">
        <v>2082</v>
      </c>
      <c r="M722" s="49">
        <v>720</v>
      </c>
      <c r="N722" s="49">
        <v>1074</v>
      </c>
      <c r="O722" s="49" t="s">
        <v>2664</v>
      </c>
      <c r="P722" s="49" t="s">
        <v>2665</v>
      </c>
      <c r="Q722" s="51" t="str">
        <f>IF($N722="","",(VLOOKUP($N722,所属・種目コード!$A$3:$B$67,2)))</f>
        <v>黒沢尻北</v>
      </c>
      <c r="R722" s="49">
        <v>2</v>
      </c>
      <c r="S722" s="49"/>
      <c r="T722" s="49"/>
      <c r="U722" s="49">
        <v>720</v>
      </c>
    </row>
    <row r="723" spans="1:21">
      <c r="A723" s="23">
        <v>1931</v>
      </c>
      <c r="B723" s="23">
        <v>721</v>
      </c>
      <c r="C723" s="23" t="s">
        <v>2391</v>
      </c>
      <c r="D723" s="23" t="s">
        <v>2392</v>
      </c>
      <c r="E723" s="53" t="str">
        <f>IF($H723="","",(VLOOKUP($H723,所属・種目コード!$A$3:$B$67,2)))</f>
        <v>釜石商工</v>
      </c>
      <c r="F723" s="23">
        <v>1</v>
      </c>
      <c r="H723" s="23">
        <v>1068</v>
      </c>
      <c r="I723" s="23">
        <v>721</v>
      </c>
      <c r="L723" s="49">
        <v>2088</v>
      </c>
      <c r="M723" s="49">
        <v>721</v>
      </c>
      <c r="N723" s="49">
        <v>1074</v>
      </c>
      <c r="O723" s="49" t="s">
        <v>2675</v>
      </c>
      <c r="P723" s="49" t="s">
        <v>2676</v>
      </c>
      <c r="Q723" s="51" t="str">
        <f>IF($N723="","",(VLOOKUP($N723,所属・種目コード!$A$3:$B$67,2)))</f>
        <v>黒沢尻北</v>
      </c>
      <c r="R723" s="49">
        <v>2</v>
      </c>
      <c r="S723" s="49"/>
      <c r="T723" s="49"/>
      <c r="U723" s="49">
        <v>721</v>
      </c>
    </row>
    <row r="724" spans="1:21">
      <c r="A724" s="23">
        <v>1848</v>
      </c>
      <c r="B724" s="23">
        <v>722</v>
      </c>
      <c r="C724" s="23" t="s">
        <v>2234</v>
      </c>
      <c r="D724" s="23" t="s">
        <v>2235</v>
      </c>
      <c r="E724" s="53" t="str">
        <f>IF($H724="","",(VLOOKUP($H724,所属・種目コード!$A$3:$B$67,2)))</f>
        <v>大船渡</v>
      </c>
      <c r="F724" s="23">
        <v>1</v>
      </c>
      <c r="H724" s="23">
        <v>1064</v>
      </c>
      <c r="I724" s="23">
        <v>722</v>
      </c>
      <c r="L724" s="49">
        <v>2090</v>
      </c>
      <c r="M724" s="49">
        <v>722</v>
      </c>
      <c r="N724" s="49">
        <v>1074</v>
      </c>
      <c r="O724" s="49" t="s">
        <v>2679</v>
      </c>
      <c r="P724" s="49" t="s">
        <v>2680</v>
      </c>
      <c r="Q724" s="51" t="str">
        <f>IF($N724="","",(VLOOKUP($N724,所属・種目コード!$A$3:$B$67,2)))</f>
        <v>黒沢尻北</v>
      </c>
      <c r="R724" s="49">
        <v>2</v>
      </c>
      <c r="S724" s="49"/>
      <c r="T724" s="49"/>
      <c r="U724" s="49">
        <v>722</v>
      </c>
    </row>
    <row r="725" spans="1:21">
      <c r="A725" s="23">
        <v>1832</v>
      </c>
      <c r="B725" s="23">
        <v>723</v>
      </c>
      <c r="C725" s="23" t="s">
        <v>2205</v>
      </c>
      <c r="D725" s="23" t="s">
        <v>2206</v>
      </c>
      <c r="E725" s="53" t="str">
        <f>IF($H725="","",(VLOOKUP($H725,所属・種目コード!$A$3:$B$67,2)))</f>
        <v>大船渡</v>
      </c>
      <c r="F725" s="23">
        <v>1</v>
      </c>
      <c r="H725" s="23">
        <v>1064</v>
      </c>
      <c r="I725" s="23">
        <v>723</v>
      </c>
      <c r="L725" s="49">
        <v>2096</v>
      </c>
      <c r="M725" s="49">
        <v>723</v>
      </c>
      <c r="N725" s="49">
        <v>1074</v>
      </c>
      <c r="O725" s="49" t="s">
        <v>459</v>
      </c>
      <c r="P725" s="49" t="s">
        <v>2691</v>
      </c>
      <c r="Q725" s="51" t="str">
        <f>IF($N725="","",(VLOOKUP($N725,所属・種目コード!$A$3:$B$67,2)))</f>
        <v>黒沢尻北</v>
      </c>
      <c r="R725" s="49">
        <v>2</v>
      </c>
      <c r="S725" s="49"/>
      <c r="T725" s="49"/>
      <c r="U725" s="49">
        <v>723</v>
      </c>
    </row>
    <row r="726" spans="1:21">
      <c r="A726" s="23">
        <v>1855</v>
      </c>
      <c r="B726" s="23">
        <v>724</v>
      </c>
      <c r="C726" s="23" t="s">
        <v>2247</v>
      </c>
      <c r="D726" s="23" t="s">
        <v>2248</v>
      </c>
      <c r="E726" s="53" t="str">
        <f>IF($H726="","",(VLOOKUP($H726,所属・種目コード!$A$3:$B$67,2)))</f>
        <v>大船渡</v>
      </c>
      <c r="F726" s="23">
        <v>1</v>
      </c>
      <c r="H726" s="23">
        <v>1064</v>
      </c>
      <c r="I726" s="23">
        <v>724</v>
      </c>
      <c r="L726" s="49"/>
      <c r="M726" s="50">
        <v>724</v>
      </c>
      <c r="N726" s="49"/>
      <c r="O726" s="49"/>
      <c r="P726" s="49"/>
      <c r="Q726" s="51"/>
      <c r="R726" s="49">
        <v>2</v>
      </c>
      <c r="S726" s="49"/>
      <c r="T726" s="49"/>
      <c r="U726" s="50">
        <v>724</v>
      </c>
    </row>
    <row r="727" spans="1:21">
      <c r="A727" s="23">
        <v>1857</v>
      </c>
      <c r="B727" s="23">
        <v>725</v>
      </c>
      <c r="C727" s="23" t="s">
        <v>2251</v>
      </c>
      <c r="D727" s="23" t="s">
        <v>2252</v>
      </c>
      <c r="E727" s="53" t="str">
        <f>IF($H727="","",(VLOOKUP($H727,所属・種目コード!$A$3:$B$67,2)))</f>
        <v>大船渡</v>
      </c>
      <c r="F727" s="23">
        <v>1</v>
      </c>
      <c r="H727" s="23">
        <v>1064</v>
      </c>
      <c r="I727" s="23">
        <v>725</v>
      </c>
      <c r="L727" s="49">
        <v>1708</v>
      </c>
      <c r="M727" s="49">
        <v>725</v>
      </c>
      <c r="N727" s="49">
        <v>1057</v>
      </c>
      <c r="O727" s="49" t="s">
        <v>443</v>
      </c>
      <c r="P727" s="49" t="s">
        <v>1971</v>
      </c>
      <c r="Q727" s="51" t="str">
        <f>IF($N727="","",(VLOOKUP($N727,所属・種目コード!$A$3:$B$67,2)))</f>
        <v>一関第一</v>
      </c>
      <c r="R727" s="49">
        <v>2</v>
      </c>
      <c r="S727" s="49"/>
      <c r="T727" s="49"/>
      <c r="U727" s="49">
        <v>725</v>
      </c>
    </row>
    <row r="728" spans="1:21">
      <c r="A728" s="23">
        <v>1912</v>
      </c>
      <c r="B728" s="23">
        <v>726</v>
      </c>
      <c r="C728" s="23" t="s">
        <v>2354</v>
      </c>
      <c r="D728" s="23" t="s">
        <v>2355</v>
      </c>
      <c r="E728" s="53" t="str">
        <f>IF($H728="","",(VLOOKUP($H728,所属・種目コード!$A$3:$B$67,2)))</f>
        <v>釜石</v>
      </c>
      <c r="F728" s="23">
        <v>1</v>
      </c>
      <c r="H728" s="23">
        <v>1067</v>
      </c>
      <c r="I728" s="23">
        <v>726</v>
      </c>
      <c r="L728" s="49">
        <v>1722</v>
      </c>
      <c r="M728" s="49">
        <v>726</v>
      </c>
      <c r="N728" s="49">
        <v>1057</v>
      </c>
      <c r="O728" s="49" t="s">
        <v>444</v>
      </c>
      <c r="P728" s="49" t="s">
        <v>1997</v>
      </c>
      <c r="Q728" s="51" t="str">
        <f>IF($N728="","",(VLOOKUP($N728,所属・種目コード!$A$3:$B$67,2)))</f>
        <v>一関第一</v>
      </c>
      <c r="R728" s="49">
        <v>2</v>
      </c>
      <c r="S728" s="49"/>
      <c r="T728" s="49"/>
      <c r="U728" s="49">
        <v>726</v>
      </c>
    </row>
    <row r="729" spans="1:21">
      <c r="A729" s="23">
        <v>2283</v>
      </c>
      <c r="B729" s="23">
        <v>727</v>
      </c>
      <c r="C729" s="23" t="s">
        <v>3037</v>
      </c>
      <c r="D729" s="23" t="s">
        <v>3038</v>
      </c>
      <c r="E729" s="53" t="str">
        <f>IF($H729="","",(VLOOKUP($H729,所属・種目コード!$A$3:$B$67,2)))</f>
        <v>大東</v>
      </c>
      <c r="F729" s="23">
        <v>1</v>
      </c>
      <c r="H729" s="23">
        <v>1082</v>
      </c>
      <c r="I729" s="23">
        <v>727</v>
      </c>
      <c r="L729" s="49">
        <v>2448</v>
      </c>
      <c r="M729" s="49">
        <v>727</v>
      </c>
      <c r="N729" s="49">
        <v>1090</v>
      </c>
      <c r="O729" s="49" t="s">
        <v>3353</v>
      </c>
      <c r="P729" s="49" t="s">
        <v>3354</v>
      </c>
      <c r="Q729" s="51" t="str">
        <f>IF($N729="","",(VLOOKUP($N729,所属・種目コード!$A$3:$B$67,2)))</f>
        <v>花巻北</v>
      </c>
      <c r="R729" s="49">
        <v>2</v>
      </c>
      <c r="S729" s="49"/>
      <c r="T729" s="49"/>
      <c r="U729" s="49">
        <v>727</v>
      </c>
    </row>
    <row r="730" spans="1:21">
      <c r="A730" s="23">
        <v>2285</v>
      </c>
      <c r="B730" s="23">
        <v>728</v>
      </c>
      <c r="C730" s="23" t="s">
        <v>3040</v>
      </c>
      <c r="D730" s="23" t="s">
        <v>3041</v>
      </c>
      <c r="E730" s="53" t="str">
        <f>IF($H730="","",(VLOOKUP($H730,所属・種目コード!$A$3:$B$67,2)))</f>
        <v>大東</v>
      </c>
      <c r="F730" s="23">
        <v>1</v>
      </c>
      <c r="H730" s="23">
        <v>1082</v>
      </c>
      <c r="I730" s="23">
        <v>728</v>
      </c>
      <c r="L730" s="49">
        <v>2444</v>
      </c>
      <c r="M730" s="49">
        <v>728</v>
      </c>
      <c r="N730" s="49">
        <v>1090</v>
      </c>
      <c r="O730" s="49" t="s">
        <v>3346</v>
      </c>
      <c r="P730" s="49" t="s">
        <v>3347</v>
      </c>
      <c r="Q730" s="51" t="str">
        <f>IF($N730="","",(VLOOKUP($N730,所属・種目コード!$A$3:$B$67,2)))</f>
        <v>花巻北</v>
      </c>
      <c r="R730" s="49">
        <v>2</v>
      </c>
      <c r="S730" s="49"/>
      <c r="T730" s="49"/>
      <c r="U730" s="49">
        <v>728</v>
      </c>
    </row>
    <row r="731" spans="1:21">
      <c r="A731" s="23">
        <v>2286</v>
      </c>
      <c r="B731" s="23">
        <v>729</v>
      </c>
      <c r="C731" s="23" t="s">
        <v>3042</v>
      </c>
      <c r="D731" s="23" t="s">
        <v>3043</v>
      </c>
      <c r="E731" s="53" t="str">
        <f>IF($H731="","",(VLOOKUP($H731,所属・種目コード!$A$3:$B$67,2)))</f>
        <v>大東</v>
      </c>
      <c r="F731" s="23">
        <v>1</v>
      </c>
      <c r="H731" s="23">
        <v>1082</v>
      </c>
      <c r="I731" s="23">
        <v>729</v>
      </c>
      <c r="L731" s="49">
        <v>2449</v>
      </c>
      <c r="M731" s="49">
        <v>729</v>
      </c>
      <c r="N731" s="49">
        <v>1090</v>
      </c>
      <c r="O731" s="49" t="s">
        <v>3355</v>
      </c>
      <c r="P731" s="49" t="s">
        <v>3356</v>
      </c>
      <c r="Q731" s="51" t="str">
        <f>IF($N731="","",(VLOOKUP($N731,所属・種目コード!$A$3:$B$67,2)))</f>
        <v>花巻北</v>
      </c>
      <c r="R731" s="49">
        <v>2</v>
      </c>
      <c r="S731" s="49"/>
      <c r="T731" s="49"/>
      <c r="U731" s="49">
        <v>729</v>
      </c>
    </row>
    <row r="732" spans="1:21">
      <c r="A732" s="23">
        <v>2287</v>
      </c>
      <c r="B732" s="23">
        <v>730</v>
      </c>
      <c r="C732" s="23" t="s">
        <v>3044</v>
      </c>
      <c r="D732" s="23" t="s">
        <v>3045</v>
      </c>
      <c r="E732" s="53" t="str">
        <f>IF($H732="","",(VLOOKUP($H732,所属・種目コード!$A$3:$B$67,2)))</f>
        <v>大東</v>
      </c>
      <c r="F732" s="23">
        <v>1</v>
      </c>
      <c r="H732" s="23">
        <v>1082</v>
      </c>
      <c r="I732" s="23">
        <v>730</v>
      </c>
      <c r="L732" s="49">
        <v>2666</v>
      </c>
      <c r="M732" s="49">
        <v>730</v>
      </c>
      <c r="N732" s="49">
        <v>1097</v>
      </c>
      <c r="O732" s="49" t="s">
        <v>426</v>
      </c>
      <c r="P732" s="49" t="s">
        <v>3755</v>
      </c>
      <c r="Q732" s="51" t="str">
        <f>IF($N732="","",(VLOOKUP($N732,所属・種目コード!$A$3:$B$67,2)))</f>
        <v>水沢商</v>
      </c>
      <c r="R732" s="49">
        <v>2</v>
      </c>
      <c r="S732" s="49"/>
      <c r="T732" s="49"/>
      <c r="U732" s="49">
        <v>730</v>
      </c>
    </row>
    <row r="733" spans="1:21">
      <c r="A733" s="23">
        <v>3266</v>
      </c>
      <c r="B733" s="23">
        <v>731</v>
      </c>
      <c r="C733" s="23" t="s">
        <v>4864</v>
      </c>
      <c r="D733" s="23" t="s">
        <v>4865</v>
      </c>
      <c r="E733" s="53" t="str">
        <f>IF($H733="","",(VLOOKUP($H733,所属・種目コード!$A$3:$B$67,2)))</f>
        <v>盛岡聴覚支援</v>
      </c>
      <c r="F733" s="23">
        <v>1</v>
      </c>
      <c r="H733" s="23">
        <v>1116</v>
      </c>
      <c r="I733" s="23">
        <v>731</v>
      </c>
      <c r="L733" s="49">
        <v>2758</v>
      </c>
      <c r="M733" s="49">
        <v>731</v>
      </c>
      <c r="N733" s="49">
        <v>1099</v>
      </c>
      <c r="O733" s="49" t="s">
        <v>3926</v>
      </c>
      <c r="P733" s="49" t="s">
        <v>3927</v>
      </c>
      <c r="Q733" s="51" t="str">
        <f>IF($N733="","",(VLOOKUP($N733,所属・種目コード!$A$3:$B$67,2)))</f>
        <v>水沢農</v>
      </c>
      <c r="R733" s="49">
        <v>2</v>
      </c>
      <c r="S733" s="49"/>
      <c r="T733" s="49"/>
      <c r="U733" s="49">
        <v>731</v>
      </c>
    </row>
    <row r="734" spans="1:21">
      <c r="A734" s="23">
        <v>3268</v>
      </c>
      <c r="B734" s="23">
        <v>732</v>
      </c>
      <c r="C734" s="23" t="s">
        <v>4868</v>
      </c>
      <c r="D734" s="23" t="s">
        <v>4869</v>
      </c>
      <c r="E734" s="53" t="str">
        <f>IF($H734="","",(VLOOKUP($H734,所属・種目コード!$A$3:$B$67,2)))</f>
        <v>盛岡聴覚支援</v>
      </c>
      <c r="F734" s="23">
        <v>1</v>
      </c>
      <c r="H734" s="23">
        <v>1116</v>
      </c>
      <c r="I734" s="23">
        <v>732</v>
      </c>
      <c r="L734" s="49">
        <v>2813</v>
      </c>
      <c r="M734" s="49">
        <v>732</v>
      </c>
      <c r="N734" s="49">
        <v>1102</v>
      </c>
      <c r="O734" s="49" t="s">
        <v>4034</v>
      </c>
      <c r="P734" s="49" t="s">
        <v>4035</v>
      </c>
      <c r="Q734" s="51" t="str">
        <f>IF($N734="","",(VLOOKUP($N734,所属・種目コード!$A$3:$B$67,2)))</f>
        <v>宮古商</v>
      </c>
      <c r="R734" s="49">
        <v>2</v>
      </c>
      <c r="S734" s="49"/>
      <c r="T734" s="49"/>
      <c r="U734" s="49">
        <v>732</v>
      </c>
    </row>
    <row r="735" spans="1:21">
      <c r="A735" s="23">
        <v>3273</v>
      </c>
      <c r="B735" s="23">
        <v>733</v>
      </c>
      <c r="C735" s="23" t="s">
        <v>4878</v>
      </c>
      <c r="D735" s="23" t="s">
        <v>4879</v>
      </c>
      <c r="E735" s="53" t="str">
        <f>IF($H735="","",(VLOOKUP($H735,所属・種目コード!$A$3:$B$67,2)))</f>
        <v>盛岡聴覚支援</v>
      </c>
      <c r="F735" s="23">
        <v>1</v>
      </c>
      <c r="H735" s="23">
        <v>1116</v>
      </c>
      <c r="I735" s="23">
        <v>733</v>
      </c>
      <c r="L735" s="49">
        <v>2820</v>
      </c>
      <c r="M735" s="49">
        <v>733</v>
      </c>
      <c r="N735" s="49">
        <v>1102</v>
      </c>
      <c r="O735" s="49" t="s">
        <v>4048</v>
      </c>
      <c r="P735" s="49" t="s">
        <v>4049</v>
      </c>
      <c r="Q735" s="51" t="str">
        <f>IF($N735="","",(VLOOKUP($N735,所属・種目コード!$A$3:$B$67,2)))</f>
        <v>宮古商</v>
      </c>
      <c r="R735" s="49">
        <v>2</v>
      </c>
      <c r="S735" s="49"/>
      <c r="T735" s="49"/>
      <c r="U735" s="49">
        <v>733</v>
      </c>
    </row>
    <row r="736" spans="1:21">
      <c r="A736" s="23">
        <v>3274</v>
      </c>
      <c r="B736" s="23">
        <v>734</v>
      </c>
      <c r="C736" s="23" t="s">
        <v>4880</v>
      </c>
      <c r="D736" s="23" t="s">
        <v>4881</v>
      </c>
      <c r="E736" s="53" t="str">
        <f>IF($H736="","",(VLOOKUP($H736,所属・種目コード!$A$3:$B$67,2)))</f>
        <v>盛岡聴覚支援</v>
      </c>
      <c r="F736" s="23">
        <v>1</v>
      </c>
      <c r="H736" s="23">
        <v>1116</v>
      </c>
      <c r="I736" s="23">
        <v>734</v>
      </c>
      <c r="L736" s="49">
        <v>2825</v>
      </c>
      <c r="M736" s="49">
        <v>734</v>
      </c>
      <c r="N736" s="49">
        <v>1102</v>
      </c>
      <c r="O736" s="49" t="s">
        <v>4058</v>
      </c>
      <c r="P736" s="49" t="s">
        <v>4059</v>
      </c>
      <c r="Q736" s="51" t="str">
        <f>IF($N736="","",(VLOOKUP($N736,所属・種目コード!$A$3:$B$67,2)))</f>
        <v>宮古商</v>
      </c>
      <c r="R736" s="49">
        <v>2</v>
      </c>
      <c r="S736" s="49"/>
      <c r="T736" s="49"/>
      <c r="U736" s="49">
        <v>734</v>
      </c>
    </row>
    <row r="737" spans="1:21">
      <c r="A737" s="23">
        <v>3267</v>
      </c>
      <c r="B737" s="23">
        <v>735</v>
      </c>
      <c r="C737" s="23" t="s">
        <v>4866</v>
      </c>
      <c r="D737" s="23" t="s">
        <v>4867</v>
      </c>
      <c r="E737" s="53" t="str">
        <f>IF($H737="","",(VLOOKUP($H737,所属・種目コード!$A$3:$B$67,2)))</f>
        <v>盛岡聴覚支援</v>
      </c>
      <c r="F737" s="23">
        <v>1</v>
      </c>
      <c r="H737" s="23">
        <v>1116</v>
      </c>
      <c r="I737" s="23">
        <v>735</v>
      </c>
      <c r="L737" s="49">
        <v>2828</v>
      </c>
      <c r="M737" s="49">
        <v>735</v>
      </c>
      <c r="N737" s="49">
        <v>1102</v>
      </c>
      <c r="O737" s="49" t="s">
        <v>4064</v>
      </c>
      <c r="P737" s="49" t="s">
        <v>4065</v>
      </c>
      <c r="Q737" s="51" t="str">
        <f>IF($N737="","",(VLOOKUP($N737,所属・種目コード!$A$3:$B$67,2)))</f>
        <v>宮古商</v>
      </c>
      <c r="R737" s="49">
        <v>2</v>
      </c>
      <c r="S737" s="49"/>
      <c r="T737" s="49"/>
      <c r="U737" s="49">
        <v>735</v>
      </c>
    </row>
    <row r="738" spans="1:21">
      <c r="A738" s="23">
        <v>2641</v>
      </c>
      <c r="B738" s="23">
        <v>736</v>
      </c>
      <c r="C738" s="23" t="s">
        <v>3708</v>
      </c>
      <c r="D738" s="23" t="s">
        <v>3709</v>
      </c>
      <c r="E738" s="53" t="str">
        <f>IF($H738="","",(VLOOKUP($H738,所属・種目コード!$A$3:$B$67,2)))</f>
        <v>水沢工</v>
      </c>
      <c r="F738" s="23">
        <v>1</v>
      </c>
      <c r="H738" s="23">
        <v>1096</v>
      </c>
      <c r="I738" s="23">
        <v>736</v>
      </c>
      <c r="L738" s="49">
        <v>2831</v>
      </c>
      <c r="M738" s="49">
        <v>736</v>
      </c>
      <c r="N738" s="49">
        <v>1102</v>
      </c>
      <c r="O738" s="49" t="s">
        <v>4070</v>
      </c>
      <c r="P738" s="49" t="s">
        <v>4071</v>
      </c>
      <c r="Q738" s="51" t="str">
        <f>IF($N738="","",(VLOOKUP($N738,所属・種目コード!$A$3:$B$67,2)))</f>
        <v>宮古商</v>
      </c>
      <c r="R738" s="49">
        <v>2</v>
      </c>
      <c r="S738" s="49"/>
      <c r="T738" s="49"/>
      <c r="U738" s="49">
        <v>736</v>
      </c>
    </row>
    <row r="739" spans="1:21">
      <c r="A739" s="23">
        <v>2650</v>
      </c>
      <c r="B739" s="23">
        <v>737</v>
      </c>
      <c r="C739" s="23" t="s">
        <v>3725</v>
      </c>
      <c r="D739" s="23" t="s">
        <v>3726</v>
      </c>
      <c r="E739" s="53" t="str">
        <f>IF($H739="","",(VLOOKUP($H739,所属・種目コード!$A$3:$B$67,2)))</f>
        <v>水沢工</v>
      </c>
      <c r="F739" s="23">
        <v>1</v>
      </c>
      <c r="H739" s="23">
        <v>1096</v>
      </c>
      <c r="I739" s="23">
        <v>737</v>
      </c>
      <c r="L739" s="49">
        <v>2416</v>
      </c>
      <c r="M739" s="49">
        <v>737</v>
      </c>
      <c r="N739" s="49">
        <v>1089</v>
      </c>
      <c r="O739" s="49" t="s">
        <v>3291</v>
      </c>
      <c r="P739" s="49" t="s">
        <v>3292</v>
      </c>
      <c r="Q739" s="51" t="str">
        <f>IF($N739="","",(VLOOKUP($N739,所属・種目コード!$A$3:$B$67,2)))</f>
        <v>花北青雲</v>
      </c>
      <c r="R739" s="49">
        <v>2</v>
      </c>
      <c r="S739" s="49"/>
      <c r="T739" s="49"/>
      <c r="U739" s="49">
        <v>737</v>
      </c>
    </row>
    <row r="740" spans="1:21">
      <c r="A740" s="23">
        <v>2655</v>
      </c>
      <c r="B740" s="23">
        <v>738</v>
      </c>
      <c r="C740" s="23" t="s">
        <v>3735</v>
      </c>
      <c r="D740" s="23" t="s">
        <v>3736</v>
      </c>
      <c r="E740" s="53" t="str">
        <f>IF($H740="","",(VLOOKUP($H740,所属・種目コード!$A$3:$B$67,2)))</f>
        <v>水沢工</v>
      </c>
      <c r="F740" s="23">
        <v>1</v>
      </c>
      <c r="H740" s="23">
        <v>1096</v>
      </c>
      <c r="I740" s="23">
        <v>738</v>
      </c>
      <c r="L740" s="49">
        <v>2417</v>
      </c>
      <c r="M740" s="49">
        <v>738</v>
      </c>
      <c r="N740" s="49">
        <v>1089</v>
      </c>
      <c r="O740" s="49" t="s">
        <v>3293</v>
      </c>
      <c r="P740" s="49" t="s">
        <v>3294</v>
      </c>
      <c r="Q740" s="51" t="str">
        <f>IF($N740="","",(VLOOKUP($N740,所属・種目コード!$A$3:$B$67,2)))</f>
        <v>花北青雲</v>
      </c>
      <c r="R740" s="49">
        <v>2</v>
      </c>
      <c r="S740" s="49"/>
      <c r="T740" s="49"/>
      <c r="U740" s="49">
        <v>738</v>
      </c>
    </row>
    <row r="741" spans="1:21">
      <c r="A741" s="23">
        <v>2171</v>
      </c>
      <c r="B741" s="23">
        <v>739</v>
      </c>
      <c r="C741" s="23" t="s">
        <v>2826</v>
      </c>
      <c r="D741" s="23" t="s">
        <v>2827</v>
      </c>
      <c r="E741" s="53" t="str">
        <f>IF($H741="","",(VLOOKUP($H741,所属・種目コード!$A$3:$B$67,2)))</f>
        <v>紫波総合</v>
      </c>
      <c r="F741" s="23">
        <v>1</v>
      </c>
      <c r="H741" s="23">
        <v>1078</v>
      </c>
      <c r="I741" s="23">
        <v>739</v>
      </c>
      <c r="L741" s="49">
        <v>2165</v>
      </c>
      <c r="M741" s="49">
        <v>739</v>
      </c>
      <c r="N741" s="49">
        <v>1077</v>
      </c>
      <c r="O741" s="49" t="s">
        <v>2814</v>
      </c>
      <c r="P741" s="49" t="s">
        <v>2815</v>
      </c>
      <c r="Q741" s="51" t="str">
        <f>IF($N741="","",(VLOOKUP($N741,所属・種目コード!$A$3:$B$67,2)))</f>
        <v>雫石</v>
      </c>
      <c r="R741" s="49">
        <v>2</v>
      </c>
      <c r="S741" s="49"/>
      <c r="T741" s="49"/>
      <c r="U741" s="49">
        <v>739</v>
      </c>
    </row>
    <row r="742" spans="1:21">
      <c r="A742" s="23">
        <v>2172</v>
      </c>
      <c r="B742" s="23">
        <v>740</v>
      </c>
      <c r="C742" s="23" t="s">
        <v>2828</v>
      </c>
      <c r="D742" s="23" t="s">
        <v>2829</v>
      </c>
      <c r="E742" s="53" t="str">
        <f>IF($H742="","",(VLOOKUP($H742,所属・種目コード!$A$3:$B$67,2)))</f>
        <v>紫波総合</v>
      </c>
      <c r="F742" s="23">
        <v>1</v>
      </c>
      <c r="H742" s="23">
        <v>1078</v>
      </c>
      <c r="I742" s="23">
        <v>740</v>
      </c>
      <c r="L742" s="49">
        <v>2164</v>
      </c>
      <c r="M742" s="49">
        <v>740</v>
      </c>
      <c r="N742" s="49">
        <v>1077</v>
      </c>
      <c r="O742" s="49" t="s">
        <v>2812</v>
      </c>
      <c r="P742" s="49" t="s">
        <v>2813</v>
      </c>
      <c r="Q742" s="51" t="str">
        <f>IF($N742="","",(VLOOKUP($N742,所属・種目コード!$A$3:$B$67,2)))</f>
        <v>雫石</v>
      </c>
      <c r="R742" s="49">
        <v>2</v>
      </c>
      <c r="S742" s="49"/>
      <c r="T742" s="49"/>
      <c r="U742" s="49">
        <v>740</v>
      </c>
    </row>
    <row r="743" spans="1:21">
      <c r="A743" s="23">
        <v>2178</v>
      </c>
      <c r="B743" s="23">
        <v>741</v>
      </c>
      <c r="C743" s="23" t="s">
        <v>2840</v>
      </c>
      <c r="D743" s="23" t="s">
        <v>2841</v>
      </c>
      <c r="E743" s="53" t="str">
        <f>IF($H743="","",(VLOOKUP($H743,所属・種目コード!$A$3:$B$67,2)))</f>
        <v>紫波総合</v>
      </c>
      <c r="F743" s="23">
        <v>1</v>
      </c>
      <c r="H743" s="23">
        <v>1078</v>
      </c>
      <c r="I743" s="23">
        <v>741</v>
      </c>
      <c r="L743" s="49">
        <v>1678</v>
      </c>
      <c r="M743" s="49">
        <v>741</v>
      </c>
      <c r="N743" s="49">
        <v>1056</v>
      </c>
      <c r="O743" s="49" t="s">
        <v>1914</v>
      </c>
      <c r="P743" s="49" t="s">
        <v>1915</v>
      </c>
      <c r="Q743" s="51" t="str">
        <f>IF($N743="","",(VLOOKUP($N743,所属・種目コード!$A$3:$B$67,2)))</f>
        <v>一関工高専</v>
      </c>
      <c r="R743" s="49">
        <v>2</v>
      </c>
      <c r="S743" s="49"/>
      <c r="T743" s="49"/>
      <c r="U743" s="49">
        <v>741</v>
      </c>
    </row>
    <row r="744" spans="1:21">
      <c r="A744" s="23">
        <v>2174</v>
      </c>
      <c r="B744" s="23">
        <v>742</v>
      </c>
      <c r="C744" s="23" t="s">
        <v>2832</v>
      </c>
      <c r="D744" s="23" t="s">
        <v>2833</v>
      </c>
      <c r="E744" s="53" t="str">
        <f>IF($H744="","",(VLOOKUP($H744,所属・種目コード!$A$3:$B$67,2)))</f>
        <v>紫波総合</v>
      </c>
      <c r="F744" s="23">
        <v>1</v>
      </c>
      <c r="H744" s="23">
        <v>1078</v>
      </c>
      <c r="I744" s="23">
        <v>742</v>
      </c>
      <c r="L744" s="49">
        <v>1668</v>
      </c>
      <c r="M744" s="49">
        <v>742</v>
      </c>
      <c r="N744" s="49">
        <v>1055</v>
      </c>
      <c r="O744" s="49" t="s">
        <v>1894</v>
      </c>
      <c r="P744" s="49" t="s">
        <v>1895</v>
      </c>
      <c r="Q744" s="51" t="str">
        <f>IF($N744="","",(VLOOKUP($N744,所属・種目コード!$A$3:$B$67,2)))</f>
        <v>一関工</v>
      </c>
      <c r="R744" s="49">
        <v>2</v>
      </c>
      <c r="S744" s="49"/>
      <c r="T744" s="49"/>
      <c r="U744" s="49">
        <v>742</v>
      </c>
    </row>
    <row r="745" spans="1:21">
      <c r="A745" s="23">
        <v>2176</v>
      </c>
      <c r="B745" s="23">
        <v>743</v>
      </c>
      <c r="C745" s="23" t="s">
        <v>2836</v>
      </c>
      <c r="D745" s="23" t="s">
        <v>2837</v>
      </c>
      <c r="E745" s="53" t="str">
        <f>IF($H745="","",(VLOOKUP($H745,所属・種目コード!$A$3:$B$67,2)))</f>
        <v>紫波総合</v>
      </c>
      <c r="F745" s="23">
        <v>1</v>
      </c>
      <c r="H745" s="23">
        <v>1078</v>
      </c>
      <c r="I745" s="23">
        <v>743</v>
      </c>
      <c r="L745" s="49">
        <v>1984</v>
      </c>
      <c r="M745" s="49">
        <v>743</v>
      </c>
      <c r="N745" s="49">
        <v>1071</v>
      </c>
      <c r="O745" s="49" t="s">
        <v>2481</v>
      </c>
      <c r="P745" s="49" t="s">
        <v>2482</v>
      </c>
      <c r="Q745" s="51" t="str">
        <f>IF($N745="","",(VLOOKUP($N745,所属・種目コード!$A$3:$B$67,2)))</f>
        <v>久慈</v>
      </c>
      <c r="R745" s="49">
        <v>2</v>
      </c>
      <c r="S745" s="49"/>
      <c r="T745" s="49"/>
      <c r="U745" s="49">
        <v>743</v>
      </c>
    </row>
    <row r="746" spans="1:21">
      <c r="A746" s="23">
        <v>3244</v>
      </c>
      <c r="B746" s="23">
        <v>744</v>
      </c>
      <c r="C746" s="23" t="s">
        <v>4826</v>
      </c>
      <c r="D746" s="23" t="s">
        <v>4827</v>
      </c>
      <c r="E746" s="53" t="str">
        <f>IF($H746="","",(VLOOKUP($H746,所属・種目コード!$A$3:$B$67,2)))</f>
        <v>盛岡中央</v>
      </c>
      <c r="F746" s="23">
        <v>1</v>
      </c>
      <c r="H746" s="23">
        <v>1115</v>
      </c>
      <c r="I746" s="23">
        <v>744</v>
      </c>
      <c r="L746" s="49">
        <v>5135</v>
      </c>
      <c r="M746" s="49">
        <v>744</v>
      </c>
      <c r="N746" s="49">
        <v>1109</v>
      </c>
      <c r="O746" s="49" t="s">
        <v>8420</v>
      </c>
      <c r="P746" s="49" t="s">
        <v>8421</v>
      </c>
      <c r="Q746" s="51" t="str">
        <f>IF($N746="","",(VLOOKUP($N746,所属・種目コード!$A$3:$B$67,2)))</f>
        <v>盛岡誠桜</v>
      </c>
      <c r="R746" s="49">
        <v>2</v>
      </c>
      <c r="S746" s="49"/>
      <c r="T746" s="49"/>
      <c r="U746" s="49">
        <v>744</v>
      </c>
    </row>
    <row r="747" spans="1:21">
      <c r="A747" s="23">
        <v>3249</v>
      </c>
      <c r="B747" s="23">
        <v>745</v>
      </c>
      <c r="C747" s="23" t="s">
        <v>4835</v>
      </c>
      <c r="D747" s="23" t="s">
        <v>4836</v>
      </c>
      <c r="E747" s="53" t="str">
        <f>IF($H747="","",(VLOOKUP($H747,所属・種目コード!$A$3:$B$67,2)))</f>
        <v>盛岡中央</v>
      </c>
      <c r="F747" s="23">
        <v>1</v>
      </c>
      <c r="H747" s="23">
        <v>1115</v>
      </c>
      <c r="I747" s="23">
        <v>745</v>
      </c>
      <c r="L747" s="49">
        <v>5136</v>
      </c>
      <c r="M747" s="49">
        <v>745</v>
      </c>
      <c r="N747" s="49">
        <v>1109</v>
      </c>
      <c r="O747" s="49" t="s">
        <v>492</v>
      </c>
      <c r="P747" s="49" t="s">
        <v>8422</v>
      </c>
      <c r="Q747" s="51" t="str">
        <f>IF($N747="","",(VLOOKUP($N747,所属・種目コード!$A$3:$B$67,2)))</f>
        <v>盛岡誠桜</v>
      </c>
      <c r="R747" s="49">
        <v>2</v>
      </c>
      <c r="S747" s="49"/>
      <c r="T747" s="49"/>
      <c r="U747" s="49">
        <v>745</v>
      </c>
    </row>
    <row r="748" spans="1:21">
      <c r="A748" s="23">
        <v>3252</v>
      </c>
      <c r="B748" s="23">
        <v>746</v>
      </c>
      <c r="C748" s="23" t="s">
        <v>4839</v>
      </c>
      <c r="D748" s="23" t="s">
        <v>4840</v>
      </c>
      <c r="E748" s="53" t="str">
        <f>IF($H748="","",(VLOOKUP($H748,所属・種目コード!$A$3:$B$67,2)))</f>
        <v>盛岡中央</v>
      </c>
      <c r="F748" s="23">
        <v>1</v>
      </c>
      <c r="H748" s="23">
        <v>1115</v>
      </c>
      <c r="I748" s="23">
        <v>746</v>
      </c>
      <c r="L748" s="49">
        <v>5137</v>
      </c>
      <c r="M748" s="49">
        <v>746</v>
      </c>
      <c r="N748" s="49">
        <v>1109</v>
      </c>
      <c r="O748" s="49" t="s">
        <v>8423</v>
      </c>
      <c r="P748" s="49" t="s">
        <v>8424</v>
      </c>
      <c r="Q748" s="51" t="str">
        <f>IF($N748="","",(VLOOKUP($N748,所属・種目コード!$A$3:$B$67,2)))</f>
        <v>盛岡誠桜</v>
      </c>
      <c r="R748" s="49">
        <v>2</v>
      </c>
      <c r="S748" s="49"/>
      <c r="T748" s="49"/>
      <c r="U748" s="49">
        <v>746</v>
      </c>
    </row>
    <row r="749" spans="1:21">
      <c r="A749" s="23">
        <v>3257</v>
      </c>
      <c r="B749" s="23">
        <v>747</v>
      </c>
      <c r="C749" s="23" t="s">
        <v>4847</v>
      </c>
      <c r="D749" s="23" t="s">
        <v>4848</v>
      </c>
      <c r="E749" s="53" t="str">
        <f>IF($H749="","",(VLOOKUP($H749,所属・種目コード!$A$3:$B$67,2)))</f>
        <v>盛岡中央</v>
      </c>
      <c r="F749" s="23">
        <v>1</v>
      </c>
      <c r="H749" s="23">
        <v>1115</v>
      </c>
      <c r="I749" s="23">
        <v>747</v>
      </c>
      <c r="L749" s="49">
        <v>3039</v>
      </c>
      <c r="M749" s="49">
        <v>747</v>
      </c>
      <c r="N749" s="49">
        <v>1108</v>
      </c>
      <c r="O749" s="49" t="s">
        <v>4458</v>
      </c>
      <c r="P749" s="49" t="s">
        <v>4459</v>
      </c>
      <c r="Q749" s="51" t="str">
        <f>IF($N749="","",(VLOOKUP($N749,所属・種目コード!$A$3:$B$67,2)))</f>
        <v>盛岡スコーレ</v>
      </c>
      <c r="R749" s="49">
        <v>2</v>
      </c>
      <c r="S749" s="49"/>
      <c r="T749" s="49"/>
      <c r="U749" s="49">
        <v>747</v>
      </c>
    </row>
    <row r="750" spans="1:21">
      <c r="A750" s="23">
        <v>3262</v>
      </c>
      <c r="B750" s="23">
        <v>748</v>
      </c>
      <c r="C750" s="23" t="s">
        <v>4857</v>
      </c>
      <c r="D750" s="23" t="s">
        <v>4858</v>
      </c>
      <c r="E750" s="53" t="str">
        <f>IF($H750="","",(VLOOKUP($H750,所属・種目コード!$A$3:$B$67,2)))</f>
        <v>盛岡中央</v>
      </c>
      <c r="F750" s="23">
        <v>1</v>
      </c>
      <c r="H750" s="23">
        <v>1115</v>
      </c>
      <c r="I750" s="23">
        <v>748</v>
      </c>
      <c r="L750" s="49">
        <v>3041</v>
      </c>
      <c r="M750" s="49">
        <v>748</v>
      </c>
      <c r="N750" s="49">
        <v>1108</v>
      </c>
      <c r="O750" s="49" t="s">
        <v>4462</v>
      </c>
      <c r="P750" s="49" t="s">
        <v>4463</v>
      </c>
      <c r="Q750" s="51" t="str">
        <f>IF($N750="","",(VLOOKUP($N750,所属・種目コード!$A$3:$B$67,2)))</f>
        <v>盛岡スコーレ</v>
      </c>
      <c r="R750" s="49">
        <v>2</v>
      </c>
      <c r="S750" s="49"/>
      <c r="T750" s="49"/>
      <c r="U750" s="49">
        <v>748</v>
      </c>
    </row>
    <row r="751" spans="1:21">
      <c r="A751" s="23">
        <v>3264</v>
      </c>
      <c r="B751" s="23">
        <v>749</v>
      </c>
      <c r="C751" s="23" t="s">
        <v>4861</v>
      </c>
      <c r="D751" s="23" t="s">
        <v>1170</v>
      </c>
      <c r="E751" s="53" t="str">
        <f>IF($H751="","",(VLOOKUP($H751,所属・種目コード!$A$3:$B$67,2)))</f>
        <v>盛岡中央</v>
      </c>
      <c r="F751" s="23">
        <v>1</v>
      </c>
      <c r="H751" s="23">
        <v>1115</v>
      </c>
      <c r="I751" s="23">
        <v>749</v>
      </c>
      <c r="L751" s="49">
        <v>5121</v>
      </c>
      <c r="M751" s="49">
        <v>749</v>
      </c>
      <c r="N751" s="49">
        <v>1106</v>
      </c>
      <c r="O751" s="49" t="s">
        <v>8414</v>
      </c>
      <c r="P751" s="49" t="s">
        <v>8415</v>
      </c>
      <c r="Q751" s="51" t="str">
        <f>IF($N751="","",(VLOOKUP($N751,所属・種目コード!$A$3:$B$67,2)))</f>
        <v>盛岡白百合</v>
      </c>
      <c r="R751" s="49">
        <v>2</v>
      </c>
      <c r="S751" s="49"/>
      <c r="T751" s="49"/>
      <c r="U751" s="49">
        <v>749</v>
      </c>
    </row>
    <row r="752" spans="1:21">
      <c r="A752" s="23">
        <v>2977</v>
      </c>
      <c r="B752" s="23">
        <v>750</v>
      </c>
      <c r="C752" s="23" t="s">
        <v>4341</v>
      </c>
      <c r="D752" s="23" t="s">
        <v>4342</v>
      </c>
      <c r="E752" s="53" t="str">
        <f>IF($H752="","",(VLOOKUP($H752,所属・種目コード!$A$3:$B$67,2)))</f>
        <v>盛岡市立</v>
      </c>
      <c r="F752" s="23">
        <v>1</v>
      </c>
      <c r="H752" s="23">
        <v>1107</v>
      </c>
      <c r="I752" s="23">
        <v>750</v>
      </c>
      <c r="L752" s="49">
        <v>5124</v>
      </c>
      <c r="M752" s="49">
        <v>750</v>
      </c>
      <c r="N752" s="49">
        <v>1106</v>
      </c>
      <c r="O752" s="49" t="s">
        <v>8416</v>
      </c>
      <c r="P752" s="49" t="s">
        <v>8417</v>
      </c>
      <c r="Q752" s="51" t="str">
        <f>IF($N752="","",(VLOOKUP($N752,所属・種目コード!$A$3:$B$67,2)))</f>
        <v>盛岡白百合</v>
      </c>
      <c r="R752" s="49">
        <v>2</v>
      </c>
      <c r="S752" s="49"/>
      <c r="T752" s="49"/>
      <c r="U752" s="49">
        <v>750</v>
      </c>
    </row>
    <row r="753" spans="1:21">
      <c r="A753" s="23">
        <v>2980</v>
      </c>
      <c r="B753" s="23">
        <v>751</v>
      </c>
      <c r="C753" s="23" t="s">
        <v>4347</v>
      </c>
      <c r="D753" s="23" t="s">
        <v>4348</v>
      </c>
      <c r="E753" s="53" t="str">
        <f>IF($H753="","",(VLOOKUP($H753,所属・種目コード!$A$3:$B$67,2)))</f>
        <v>盛岡市立</v>
      </c>
      <c r="F753" s="23">
        <v>1</v>
      </c>
      <c r="H753" s="23">
        <v>1107</v>
      </c>
      <c r="I753" s="23">
        <v>751</v>
      </c>
      <c r="L753" s="49">
        <v>5114</v>
      </c>
      <c r="M753" s="49">
        <v>751</v>
      </c>
      <c r="N753" s="49">
        <v>1106</v>
      </c>
      <c r="O753" s="49" t="s">
        <v>8412</v>
      </c>
      <c r="P753" s="49" t="s">
        <v>8413</v>
      </c>
      <c r="Q753" s="51" t="str">
        <f>IF($N753="","",(VLOOKUP($N753,所属・種目コード!$A$3:$B$67,2)))</f>
        <v>盛岡白百合</v>
      </c>
      <c r="R753" s="49">
        <v>2</v>
      </c>
      <c r="S753" s="49"/>
      <c r="T753" s="49"/>
      <c r="U753" s="49">
        <v>751</v>
      </c>
    </row>
    <row r="754" spans="1:21">
      <c r="A754" s="23">
        <v>2982</v>
      </c>
      <c r="B754" s="23">
        <v>752</v>
      </c>
      <c r="C754" s="23" t="s">
        <v>4351</v>
      </c>
      <c r="D754" s="23" t="s">
        <v>4352</v>
      </c>
      <c r="E754" s="53" t="str">
        <f>IF($H754="","",(VLOOKUP($H754,所属・種目コード!$A$3:$B$67,2)))</f>
        <v>盛岡市立</v>
      </c>
      <c r="F754" s="23">
        <v>1</v>
      </c>
      <c r="H754" s="23">
        <v>1107</v>
      </c>
      <c r="I754" s="23">
        <v>752</v>
      </c>
      <c r="L754" s="49">
        <v>5113</v>
      </c>
      <c r="M754" s="49">
        <v>752</v>
      </c>
      <c r="N754" s="49">
        <v>1106</v>
      </c>
      <c r="O754" s="49" t="s">
        <v>8410</v>
      </c>
      <c r="P754" s="49" t="s">
        <v>8411</v>
      </c>
      <c r="Q754" s="51" t="str">
        <f>IF($N754="","",(VLOOKUP($N754,所属・種目コード!$A$3:$B$67,2)))</f>
        <v>盛岡白百合</v>
      </c>
      <c r="R754" s="49">
        <v>2</v>
      </c>
      <c r="S754" s="49"/>
      <c r="T754" s="49"/>
      <c r="U754" s="49">
        <v>752</v>
      </c>
    </row>
    <row r="755" spans="1:21">
      <c r="A755" s="23">
        <v>2986</v>
      </c>
      <c r="B755" s="23">
        <v>753</v>
      </c>
      <c r="C755" s="23" t="s">
        <v>4359</v>
      </c>
      <c r="D755" s="23" t="s">
        <v>4360</v>
      </c>
      <c r="E755" s="53" t="str">
        <f>IF($H755="","",(VLOOKUP($H755,所属・種目コード!$A$3:$B$67,2)))</f>
        <v>盛岡市立</v>
      </c>
      <c r="F755" s="23">
        <v>1</v>
      </c>
      <c r="H755" s="23">
        <v>1107</v>
      </c>
      <c r="I755" s="23">
        <v>753</v>
      </c>
      <c r="L755" s="49">
        <v>5131</v>
      </c>
      <c r="M755" s="49">
        <v>753</v>
      </c>
      <c r="N755" s="49">
        <v>1106</v>
      </c>
      <c r="O755" s="49" t="s">
        <v>8418</v>
      </c>
      <c r="P755" s="49" t="s">
        <v>8419</v>
      </c>
      <c r="Q755" s="51" t="str">
        <f>IF($N755="","",(VLOOKUP($N755,所属・種目コード!$A$3:$B$67,2)))</f>
        <v>盛岡白百合</v>
      </c>
      <c r="R755" s="49">
        <v>2</v>
      </c>
      <c r="S755" s="49"/>
      <c r="T755" s="49"/>
      <c r="U755" s="49">
        <v>753</v>
      </c>
    </row>
    <row r="756" spans="1:21">
      <c r="A756" s="23">
        <v>3004</v>
      </c>
      <c r="B756" s="23">
        <v>754</v>
      </c>
      <c r="C756" s="23" t="s">
        <v>4394</v>
      </c>
      <c r="D756" s="23" t="s">
        <v>4395</v>
      </c>
      <c r="E756" s="53" t="str">
        <f>IF($H756="","",(VLOOKUP($H756,所属・種目コード!$A$3:$B$67,2)))</f>
        <v>盛岡市立</v>
      </c>
      <c r="F756" s="23">
        <v>1</v>
      </c>
      <c r="H756" s="23">
        <v>1107</v>
      </c>
      <c r="I756" s="23">
        <v>754</v>
      </c>
      <c r="L756" s="49">
        <v>5272</v>
      </c>
      <c r="M756" s="49">
        <v>754</v>
      </c>
      <c r="N756" s="49">
        <v>1093</v>
      </c>
      <c r="O756" s="49" t="s">
        <v>502</v>
      </c>
      <c r="P756" s="49" t="s">
        <v>8444</v>
      </c>
      <c r="Q756" s="51" t="str">
        <f>IF($N756="","",(VLOOKUP($N756,所属・種目コード!$A$3:$B$67,2)))</f>
        <v>花巻南</v>
      </c>
      <c r="R756" s="49">
        <v>2</v>
      </c>
      <c r="S756" s="49"/>
      <c r="T756" s="49"/>
      <c r="U756" s="49">
        <v>754</v>
      </c>
    </row>
    <row r="757" spans="1:21">
      <c r="A757" s="23">
        <v>3007</v>
      </c>
      <c r="B757" s="23">
        <v>755</v>
      </c>
      <c r="C757" s="23" t="s">
        <v>4400</v>
      </c>
      <c r="D757" s="23" t="s">
        <v>4401</v>
      </c>
      <c r="E757" s="53" t="str">
        <f>IF($H757="","",(VLOOKUP($H757,所属・種目コード!$A$3:$B$67,2)))</f>
        <v>盛岡市立</v>
      </c>
      <c r="F757" s="23">
        <v>1</v>
      </c>
      <c r="H757" s="23">
        <v>1107</v>
      </c>
      <c r="I757" s="23">
        <v>755</v>
      </c>
      <c r="M757" s="49">
        <v>755</v>
      </c>
      <c r="Q757" s="51" t="str">
        <f>IF($N757="","",(VLOOKUP($N757,所属・種目コード!$A$3:$B$67,2)))</f>
        <v/>
      </c>
      <c r="R757" s="49">
        <v>2</v>
      </c>
      <c r="S757" s="49"/>
    </row>
    <row r="758" spans="1:21">
      <c r="A758" s="23">
        <v>3008</v>
      </c>
      <c r="B758" s="23">
        <v>756</v>
      </c>
      <c r="C758" s="23" t="s">
        <v>4402</v>
      </c>
      <c r="D758" s="23" t="s">
        <v>4403</v>
      </c>
      <c r="E758" s="53" t="str">
        <f>IF($H758="","",(VLOOKUP($H758,所属・種目コード!$A$3:$B$67,2)))</f>
        <v>盛岡市立</v>
      </c>
      <c r="F758" s="23">
        <v>1</v>
      </c>
      <c r="H758" s="23">
        <v>1107</v>
      </c>
      <c r="I758" s="23">
        <v>756</v>
      </c>
      <c r="M758" s="49">
        <v>756</v>
      </c>
      <c r="Q758" s="51" t="str">
        <f>IF($N758="","",(VLOOKUP($N758,所属・種目コード!$A$3:$B$67,2)))</f>
        <v/>
      </c>
      <c r="R758" s="49">
        <v>2</v>
      </c>
      <c r="S758" s="49"/>
    </row>
    <row r="759" spans="1:21">
      <c r="A759" s="23">
        <v>3023</v>
      </c>
      <c r="B759" s="23">
        <v>757</v>
      </c>
      <c r="C759" s="23" t="s">
        <v>4429</v>
      </c>
      <c r="D759" s="23" t="s">
        <v>4430</v>
      </c>
      <c r="E759" s="53" t="str">
        <f>IF($H759="","",(VLOOKUP($H759,所属・種目コード!$A$3:$B$67,2)))</f>
        <v>盛岡市立</v>
      </c>
      <c r="F759" s="23">
        <v>1</v>
      </c>
      <c r="H759" s="23">
        <v>1107</v>
      </c>
      <c r="I759" s="23">
        <v>757</v>
      </c>
      <c r="M759" s="49">
        <v>757</v>
      </c>
      <c r="Q759" s="51" t="str">
        <f>IF($N759="","",(VLOOKUP($N759,所属・種目コード!$A$3:$B$67,2)))</f>
        <v/>
      </c>
      <c r="R759" s="49">
        <v>2</v>
      </c>
      <c r="S759" s="49"/>
    </row>
    <row r="760" spans="1:21">
      <c r="A760" s="23">
        <v>3026</v>
      </c>
      <c r="B760" s="23">
        <v>758</v>
      </c>
      <c r="C760" s="23" t="s">
        <v>4435</v>
      </c>
      <c r="D760" s="23" t="s">
        <v>4436</v>
      </c>
      <c r="E760" s="53" t="str">
        <f>IF($H760="","",(VLOOKUP($H760,所属・種目コード!$A$3:$B$67,2)))</f>
        <v>盛岡市立</v>
      </c>
      <c r="F760" s="23">
        <v>1</v>
      </c>
      <c r="H760" s="23">
        <v>1107</v>
      </c>
      <c r="I760" s="23">
        <v>758</v>
      </c>
      <c r="M760" s="49">
        <v>758</v>
      </c>
      <c r="Q760" s="51" t="str">
        <f>IF($N760="","",(VLOOKUP($N760,所属・種目コード!$A$3:$B$67,2)))</f>
        <v/>
      </c>
      <c r="R760" s="49">
        <v>2</v>
      </c>
      <c r="S760" s="49"/>
    </row>
    <row r="761" spans="1:21">
      <c r="A761" s="23">
        <v>3084</v>
      </c>
      <c r="B761" s="23">
        <v>759</v>
      </c>
      <c r="C761" s="23" t="s">
        <v>4538</v>
      </c>
      <c r="D761" s="23" t="s">
        <v>4539</v>
      </c>
      <c r="E761" s="53" t="str">
        <f>IF($H761="","",(VLOOKUP($H761,所属・種目コード!$A$3:$B$67,2)))</f>
        <v>盛岡第一</v>
      </c>
      <c r="F761" s="23">
        <v>1</v>
      </c>
      <c r="H761" s="23">
        <v>1110</v>
      </c>
      <c r="I761" s="23">
        <v>759</v>
      </c>
      <c r="M761" s="49">
        <v>759</v>
      </c>
      <c r="Q761" s="51" t="str">
        <f>IF($N761="","",(VLOOKUP($N761,所属・種目コード!$A$3:$B$67,2)))</f>
        <v/>
      </c>
      <c r="R761" s="49">
        <v>2</v>
      </c>
      <c r="S761" s="49"/>
    </row>
    <row r="762" spans="1:21">
      <c r="A762" s="23">
        <v>3101</v>
      </c>
      <c r="B762" s="23">
        <v>760</v>
      </c>
      <c r="C762" s="23" t="s">
        <v>4571</v>
      </c>
      <c r="D762" s="23" t="s">
        <v>4572</v>
      </c>
      <c r="E762" s="53" t="str">
        <f>IF($H762="","",(VLOOKUP($H762,所属・種目コード!$A$3:$B$67,2)))</f>
        <v>盛岡第一</v>
      </c>
      <c r="F762" s="23">
        <v>1</v>
      </c>
      <c r="H762" s="23">
        <v>1110</v>
      </c>
      <c r="I762" s="23">
        <v>760</v>
      </c>
      <c r="M762" s="49">
        <v>760</v>
      </c>
      <c r="Q762" s="51" t="str">
        <f>IF($N762="","",(VLOOKUP($N762,所属・種目コード!$A$3:$B$67,2)))</f>
        <v/>
      </c>
      <c r="R762" s="49">
        <v>2</v>
      </c>
      <c r="S762" s="49"/>
    </row>
    <row r="763" spans="1:21">
      <c r="A763" s="23">
        <v>2230</v>
      </c>
      <c r="B763" s="23">
        <v>761</v>
      </c>
      <c r="C763" s="23" t="s">
        <v>2941</v>
      </c>
      <c r="D763" s="23" t="s">
        <v>2942</v>
      </c>
      <c r="E763" s="53" t="str">
        <f>IF($H763="","",(VLOOKUP($H763,所属・種目コード!$A$3:$B$67,2)))</f>
        <v>千厩</v>
      </c>
      <c r="F763" s="23">
        <v>1</v>
      </c>
      <c r="H763" s="23">
        <v>1081</v>
      </c>
      <c r="I763" s="23">
        <v>761</v>
      </c>
      <c r="M763" s="49">
        <v>761</v>
      </c>
      <c r="N763" s="336">
        <v>1078</v>
      </c>
      <c r="O763" s="336" t="s">
        <v>8775</v>
      </c>
      <c r="P763" s="336" t="s">
        <v>8778</v>
      </c>
      <c r="Q763" s="337" t="str">
        <f>IF($N763="","",(VLOOKUP($N763,所属・種目コード!$A$3:$B$67,2)))</f>
        <v>紫波総合</v>
      </c>
      <c r="R763" s="49">
        <v>2</v>
      </c>
      <c r="S763" s="49"/>
      <c r="T763" s="336"/>
      <c r="U763" s="338">
        <v>761</v>
      </c>
    </row>
    <row r="764" spans="1:21">
      <c r="A764" s="23">
        <v>2251</v>
      </c>
      <c r="B764" s="23">
        <v>762</v>
      </c>
      <c r="C764" s="23" t="s">
        <v>2979</v>
      </c>
      <c r="D764" s="23" t="s">
        <v>2980</v>
      </c>
      <c r="E764" s="53" t="str">
        <f>IF($H764="","",(VLOOKUP($H764,所属・種目コード!$A$3:$B$67,2)))</f>
        <v>千厩</v>
      </c>
      <c r="F764" s="23">
        <v>1</v>
      </c>
      <c r="H764" s="23">
        <v>1081</v>
      </c>
      <c r="I764" s="23">
        <v>762</v>
      </c>
      <c r="M764" s="49">
        <v>762</v>
      </c>
      <c r="N764" s="336">
        <v>1078</v>
      </c>
      <c r="O764" s="336" t="s">
        <v>8776</v>
      </c>
      <c r="P764" s="336" t="s">
        <v>8779</v>
      </c>
      <c r="Q764" s="337" t="str">
        <f>IF($N764="","",(VLOOKUP($N764,所属・種目コード!$A$3:$B$67,2)))</f>
        <v>紫波総合</v>
      </c>
      <c r="R764" s="49">
        <v>2</v>
      </c>
      <c r="S764" s="49"/>
      <c r="T764" s="336"/>
      <c r="U764" s="338">
        <v>762</v>
      </c>
    </row>
    <row r="765" spans="1:21">
      <c r="A765" s="23">
        <v>1733</v>
      </c>
      <c r="B765" s="23">
        <v>763</v>
      </c>
      <c r="C765" s="23" t="s">
        <v>2018</v>
      </c>
      <c r="D765" s="23" t="s">
        <v>2019</v>
      </c>
      <c r="E765" s="53" t="str">
        <f>IF($H765="","",(VLOOKUP($H765,所属・種目コード!$A$3:$B$67,2)))</f>
        <v>一関第二</v>
      </c>
      <c r="F765" s="23">
        <v>1</v>
      </c>
      <c r="H765" s="23">
        <v>1058</v>
      </c>
      <c r="I765" s="23">
        <v>763</v>
      </c>
      <c r="M765" s="49">
        <v>763</v>
      </c>
      <c r="N765" s="336">
        <v>1078</v>
      </c>
      <c r="O765" s="336" t="s">
        <v>8777</v>
      </c>
      <c r="P765" s="336" t="s">
        <v>8780</v>
      </c>
      <c r="Q765" s="337" t="str">
        <f>IF($N765="","",(VLOOKUP($N765,所属・種目コード!$A$3:$B$67,2)))</f>
        <v>紫波総合</v>
      </c>
      <c r="R765" s="49">
        <v>2</v>
      </c>
      <c r="S765" s="49"/>
      <c r="T765" s="336"/>
      <c r="U765" s="338">
        <v>763</v>
      </c>
    </row>
    <row r="766" spans="1:21">
      <c r="A766" s="23">
        <v>1734</v>
      </c>
      <c r="B766" s="23">
        <v>764</v>
      </c>
      <c r="C766" s="23" t="s">
        <v>2020</v>
      </c>
      <c r="D766" s="23" t="s">
        <v>2021</v>
      </c>
      <c r="E766" s="53" t="str">
        <f>IF($H766="","",(VLOOKUP($H766,所属・種目コード!$A$3:$B$67,2)))</f>
        <v>一関第二</v>
      </c>
      <c r="F766" s="23">
        <v>1</v>
      </c>
      <c r="H766" s="23">
        <v>1058</v>
      </c>
      <c r="I766" s="23">
        <v>764</v>
      </c>
      <c r="M766" s="49">
        <v>764</v>
      </c>
      <c r="N766" s="336">
        <v>1094</v>
      </c>
      <c r="O766" s="336" t="s">
        <v>8788</v>
      </c>
      <c r="P766" s="336" t="s">
        <v>8789</v>
      </c>
      <c r="Q766" s="337" t="str">
        <f>IF($N766="","",(VLOOKUP($N766,所属・種目コード!$A$3:$B$67,2)))</f>
        <v>福岡</v>
      </c>
      <c r="R766" s="49">
        <v>2</v>
      </c>
      <c r="S766" s="49"/>
      <c r="T766" s="336"/>
      <c r="U766" s="338">
        <v>764</v>
      </c>
    </row>
    <row r="767" spans="1:21">
      <c r="A767" s="23">
        <v>1743</v>
      </c>
      <c r="B767" s="23">
        <v>765</v>
      </c>
      <c r="C767" s="23" t="s">
        <v>2034</v>
      </c>
      <c r="D767" s="23" t="s">
        <v>2035</v>
      </c>
      <c r="E767" s="53" t="str">
        <f>IF($H767="","",(VLOOKUP($H767,所属・種目コード!$A$3:$B$67,2)))</f>
        <v>一関第二</v>
      </c>
      <c r="F767" s="23">
        <v>1</v>
      </c>
      <c r="H767" s="23">
        <v>1058</v>
      </c>
      <c r="I767" s="23">
        <v>765</v>
      </c>
      <c r="M767" s="49">
        <v>765</v>
      </c>
      <c r="N767" s="336">
        <v>1095</v>
      </c>
      <c r="O767" s="336" t="s">
        <v>8786</v>
      </c>
      <c r="P767" s="336" t="s">
        <v>8787</v>
      </c>
      <c r="Q767" s="337" t="str">
        <f>IF($N767="","",(VLOOKUP($N767,所属・種目コード!$A$3:$B$67,2)))</f>
        <v>水沢</v>
      </c>
      <c r="R767" s="49">
        <v>2</v>
      </c>
      <c r="S767" s="49"/>
      <c r="T767" s="336"/>
      <c r="U767" s="338">
        <v>765</v>
      </c>
    </row>
    <row r="768" spans="1:21">
      <c r="A768" s="23">
        <v>2670</v>
      </c>
      <c r="B768" s="23">
        <v>766</v>
      </c>
      <c r="C768" s="23" t="s">
        <v>3761</v>
      </c>
      <c r="D768" s="23" t="s">
        <v>3762</v>
      </c>
      <c r="E768" s="53" t="str">
        <f>IF($H768="","",(VLOOKUP($H768,所属・種目コード!$A$3:$B$67,2)))</f>
        <v>水沢商</v>
      </c>
      <c r="F768" s="23">
        <v>1</v>
      </c>
      <c r="H768" s="23">
        <v>1097</v>
      </c>
      <c r="I768" s="23">
        <v>766</v>
      </c>
      <c r="M768" s="49">
        <v>766</v>
      </c>
      <c r="Q768" s="51" t="str">
        <f>IF($N768="","",(VLOOKUP($N768,所属・種目コード!$A$3:$B$67,2)))</f>
        <v/>
      </c>
      <c r="R768" s="49">
        <v>2</v>
      </c>
      <c r="S768" s="49"/>
    </row>
    <row r="769" spans="1:19">
      <c r="A769" s="23">
        <v>2170</v>
      </c>
      <c r="B769" s="23">
        <v>767</v>
      </c>
      <c r="C769" s="23" t="s">
        <v>2824</v>
      </c>
      <c r="D769" s="23" t="s">
        <v>2825</v>
      </c>
      <c r="E769" s="53" t="str">
        <f>IF($H769="","",(VLOOKUP($H769,所属・種目コード!$A$3:$B$67,2)))</f>
        <v>紫波総合</v>
      </c>
      <c r="F769" s="23">
        <v>1</v>
      </c>
      <c r="H769" s="23">
        <v>1078</v>
      </c>
      <c r="I769" s="23">
        <v>767</v>
      </c>
      <c r="M769" s="49">
        <v>767</v>
      </c>
      <c r="Q769" s="51" t="str">
        <f>IF($N769="","",(VLOOKUP($N769,所属・種目コード!$A$3:$B$67,2)))</f>
        <v/>
      </c>
      <c r="R769" s="49">
        <v>2</v>
      </c>
      <c r="S769" s="49"/>
    </row>
    <row r="770" spans="1:19">
      <c r="A770" s="23">
        <v>2173</v>
      </c>
      <c r="B770" s="23">
        <v>768</v>
      </c>
      <c r="C770" s="23" t="s">
        <v>2830</v>
      </c>
      <c r="D770" s="23" t="s">
        <v>2831</v>
      </c>
      <c r="E770" s="53" t="str">
        <f>IF($H770="","",(VLOOKUP($H770,所属・種目コード!$A$3:$B$67,2)))</f>
        <v>紫波総合</v>
      </c>
      <c r="F770" s="23">
        <v>1</v>
      </c>
      <c r="H770" s="23">
        <v>1078</v>
      </c>
      <c r="I770" s="23">
        <v>768</v>
      </c>
      <c r="Q770" s="51" t="str">
        <f>IF($N770="","",(VLOOKUP($N770,所属・種目コード!$A$3:$B$67,2)))</f>
        <v/>
      </c>
      <c r="R770" s="49">
        <v>2</v>
      </c>
      <c r="S770" s="49"/>
    </row>
    <row r="771" spans="1:19">
      <c r="A771" s="23">
        <v>2175</v>
      </c>
      <c r="B771" s="23">
        <v>769</v>
      </c>
      <c r="C771" s="23" t="s">
        <v>2834</v>
      </c>
      <c r="D771" s="23" t="s">
        <v>2835</v>
      </c>
      <c r="E771" s="53" t="str">
        <f>IF($H771="","",(VLOOKUP($H771,所属・種目コード!$A$3:$B$67,2)))</f>
        <v>紫波総合</v>
      </c>
      <c r="F771" s="23">
        <v>1</v>
      </c>
      <c r="H771" s="23">
        <v>1078</v>
      </c>
      <c r="I771" s="23">
        <v>769</v>
      </c>
      <c r="Q771" s="51" t="str">
        <f>IF($N771="","",(VLOOKUP($N771,所属・種目コード!$A$3:$B$67,2)))</f>
        <v/>
      </c>
      <c r="R771" s="49">
        <v>2</v>
      </c>
      <c r="S771" s="49"/>
    </row>
    <row r="772" spans="1:19">
      <c r="A772" s="23">
        <v>2177</v>
      </c>
      <c r="B772" s="23">
        <v>770</v>
      </c>
      <c r="C772" s="23" t="s">
        <v>2838</v>
      </c>
      <c r="D772" s="23" t="s">
        <v>2839</v>
      </c>
      <c r="E772" s="53" t="str">
        <f>IF($H772="","",(VLOOKUP($H772,所属・種目コード!$A$3:$B$67,2)))</f>
        <v>紫波総合</v>
      </c>
      <c r="F772" s="23">
        <v>1</v>
      </c>
      <c r="H772" s="23">
        <v>1078</v>
      </c>
      <c r="I772" s="23">
        <v>770</v>
      </c>
      <c r="Q772" s="51" t="str">
        <f>IF($N772="","",(VLOOKUP($N772,所属・種目コード!$A$3:$B$67,2)))</f>
        <v/>
      </c>
      <c r="R772" s="49">
        <v>2</v>
      </c>
      <c r="S772" s="49"/>
    </row>
    <row r="773" spans="1:19">
      <c r="A773" s="23">
        <v>2947</v>
      </c>
      <c r="B773" s="23">
        <v>771</v>
      </c>
      <c r="C773" s="23" t="s">
        <v>4289</v>
      </c>
      <c r="D773" s="23" t="s">
        <v>4290</v>
      </c>
      <c r="E773" s="53" t="str">
        <f>IF($H773="","",(VLOOKUP($H773,所属・種目コード!$A$3:$B$67,2)))</f>
        <v>盛岡商</v>
      </c>
      <c r="F773" s="23">
        <v>1</v>
      </c>
      <c r="H773" s="23">
        <v>1105</v>
      </c>
      <c r="I773" s="23">
        <v>771</v>
      </c>
      <c r="Q773" s="51" t="str">
        <f>IF($N773="","",(VLOOKUP($N773,所属・種目コード!$A$3:$B$67,2)))</f>
        <v/>
      </c>
      <c r="R773" s="49">
        <v>2</v>
      </c>
      <c r="S773" s="49"/>
    </row>
    <row r="774" spans="1:19">
      <c r="A774" s="23">
        <v>2950</v>
      </c>
      <c r="B774" s="23">
        <v>772</v>
      </c>
      <c r="C774" s="23" t="s">
        <v>4294</v>
      </c>
      <c r="D774" s="23" t="s">
        <v>4295</v>
      </c>
      <c r="E774" s="53" t="str">
        <f>IF($H774="","",(VLOOKUP($H774,所属・種目コード!$A$3:$B$67,2)))</f>
        <v>盛岡商</v>
      </c>
      <c r="F774" s="23">
        <v>1</v>
      </c>
      <c r="H774" s="23">
        <v>1105</v>
      </c>
      <c r="I774" s="23">
        <v>772</v>
      </c>
      <c r="Q774" s="51" t="str">
        <f>IF($N774="","",(VLOOKUP($N774,所属・種目コード!$A$3:$B$67,2)))</f>
        <v/>
      </c>
      <c r="R774" s="49">
        <v>2</v>
      </c>
      <c r="S774" s="49"/>
    </row>
    <row r="775" spans="1:19">
      <c r="A775" s="23">
        <v>2955</v>
      </c>
      <c r="B775" s="23">
        <v>773</v>
      </c>
      <c r="C775" s="23" t="s">
        <v>4302</v>
      </c>
      <c r="D775" s="23" t="s">
        <v>4303</v>
      </c>
      <c r="E775" s="53" t="str">
        <f>IF($H775="","",(VLOOKUP($H775,所属・種目コード!$A$3:$B$67,2)))</f>
        <v>盛岡商</v>
      </c>
      <c r="F775" s="23">
        <v>1</v>
      </c>
      <c r="H775" s="23">
        <v>1105</v>
      </c>
      <c r="I775" s="23">
        <v>773</v>
      </c>
      <c r="Q775" s="51" t="str">
        <f>IF($N775="","",(VLOOKUP($N775,所属・種目コード!$A$3:$B$67,2)))</f>
        <v/>
      </c>
      <c r="R775" s="49">
        <v>2</v>
      </c>
      <c r="S775" s="49"/>
    </row>
    <row r="776" spans="1:19">
      <c r="A776" s="23">
        <v>2956</v>
      </c>
      <c r="B776" s="23">
        <v>774</v>
      </c>
      <c r="C776" s="23" t="s">
        <v>4304</v>
      </c>
      <c r="D776" s="23" t="s">
        <v>4305</v>
      </c>
      <c r="E776" s="53" t="str">
        <f>IF($H776="","",(VLOOKUP($H776,所属・種目コード!$A$3:$B$67,2)))</f>
        <v>盛岡商</v>
      </c>
      <c r="F776" s="23">
        <v>1</v>
      </c>
      <c r="H776" s="23">
        <v>1105</v>
      </c>
      <c r="I776" s="23">
        <v>774</v>
      </c>
      <c r="R776" s="49">
        <v>2</v>
      </c>
      <c r="S776" s="49"/>
    </row>
    <row r="777" spans="1:19">
      <c r="A777" s="23">
        <v>2959</v>
      </c>
      <c r="B777" s="23">
        <v>775</v>
      </c>
      <c r="C777" s="23" t="s">
        <v>4310</v>
      </c>
      <c r="D777" s="23" t="s">
        <v>2984</v>
      </c>
      <c r="E777" s="53" t="str">
        <f>IF($H777="","",(VLOOKUP($H777,所属・種目コード!$A$3:$B$67,2)))</f>
        <v>盛岡商</v>
      </c>
      <c r="F777" s="23">
        <v>1</v>
      </c>
      <c r="H777" s="23">
        <v>1105</v>
      </c>
      <c r="I777" s="23">
        <v>775</v>
      </c>
      <c r="R777" s="49">
        <v>2</v>
      </c>
      <c r="S777" s="49"/>
    </row>
    <row r="778" spans="1:19">
      <c r="A778" s="23">
        <v>3104</v>
      </c>
      <c r="B778" s="23">
        <v>776</v>
      </c>
      <c r="C778" s="23" t="s">
        <v>4577</v>
      </c>
      <c r="D778" s="23" t="s">
        <v>4578</v>
      </c>
      <c r="E778" s="53" t="str">
        <f>IF($H778="","",(VLOOKUP($H778,所属・種目コード!$A$3:$B$67,2)))</f>
        <v>盛大附</v>
      </c>
      <c r="F778" s="23">
        <v>1</v>
      </c>
      <c r="H778" s="23">
        <v>1111</v>
      </c>
      <c r="I778" s="23">
        <v>776</v>
      </c>
      <c r="R778" s="49">
        <v>2</v>
      </c>
      <c r="S778" s="49"/>
    </row>
    <row r="779" spans="1:19">
      <c r="A779" s="23">
        <v>3118</v>
      </c>
      <c r="B779" s="23">
        <v>777</v>
      </c>
      <c r="C779" s="23" t="s">
        <v>4603</v>
      </c>
      <c r="D779" s="23" t="s">
        <v>4604</v>
      </c>
      <c r="E779" s="53" t="str">
        <f>IF($H779="","",(VLOOKUP($H779,所属・種目コード!$A$3:$B$67,2)))</f>
        <v>盛大附</v>
      </c>
      <c r="F779" s="23">
        <v>1</v>
      </c>
      <c r="H779" s="23">
        <v>1111</v>
      </c>
      <c r="I779" s="23">
        <v>777</v>
      </c>
      <c r="R779" s="49">
        <v>2</v>
      </c>
      <c r="S779" s="49"/>
    </row>
    <row r="780" spans="1:19">
      <c r="A780" s="23">
        <v>1788</v>
      </c>
      <c r="B780" s="23">
        <v>778</v>
      </c>
      <c r="C780" s="23" t="s">
        <v>2119</v>
      </c>
      <c r="D780" s="23" t="s">
        <v>2120</v>
      </c>
      <c r="E780" s="53" t="str">
        <f>IF($H780="","",(VLOOKUP($H780,所属・種目コード!$A$3:$B$67,2)))</f>
        <v>岩手</v>
      </c>
      <c r="F780" s="23">
        <v>1</v>
      </c>
      <c r="H780" s="23">
        <v>1061</v>
      </c>
      <c r="I780" s="23">
        <v>778</v>
      </c>
      <c r="R780" s="49">
        <v>2</v>
      </c>
      <c r="S780" s="49"/>
    </row>
    <row r="781" spans="1:19">
      <c r="A781" s="23">
        <v>1789</v>
      </c>
      <c r="B781" s="23">
        <v>779</v>
      </c>
      <c r="C781" s="23" t="s">
        <v>2121</v>
      </c>
      <c r="D781" s="23" t="s">
        <v>2122</v>
      </c>
      <c r="E781" s="53" t="str">
        <f>IF($H781="","",(VLOOKUP($H781,所属・種目コード!$A$3:$B$67,2)))</f>
        <v>岩手</v>
      </c>
      <c r="F781" s="23">
        <v>1</v>
      </c>
      <c r="H781" s="23">
        <v>1061</v>
      </c>
      <c r="I781" s="23">
        <v>779</v>
      </c>
      <c r="R781" s="49">
        <v>2</v>
      </c>
    </row>
    <row r="782" spans="1:19">
      <c r="A782" s="23">
        <v>1790</v>
      </c>
      <c r="B782" s="23">
        <v>780</v>
      </c>
      <c r="C782" s="23" t="s">
        <v>2123</v>
      </c>
      <c r="D782" s="23" t="s">
        <v>2124</v>
      </c>
      <c r="E782" s="53" t="str">
        <f>IF($H782="","",(VLOOKUP($H782,所属・種目コード!$A$3:$B$67,2)))</f>
        <v>岩手</v>
      </c>
      <c r="F782" s="23">
        <v>1</v>
      </c>
      <c r="H782" s="23">
        <v>1061</v>
      </c>
      <c r="I782" s="23">
        <v>780</v>
      </c>
      <c r="R782" s="49">
        <v>2</v>
      </c>
    </row>
    <row r="783" spans="1:19">
      <c r="A783" s="23">
        <v>1786</v>
      </c>
      <c r="B783" s="23">
        <v>781</v>
      </c>
      <c r="C783" s="23" t="s">
        <v>2115</v>
      </c>
      <c r="D783" s="23" t="s">
        <v>2116</v>
      </c>
      <c r="E783" s="53" t="str">
        <f>IF($H783="","",(VLOOKUP($H783,所属・種目コード!$A$3:$B$67,2)))</f>
        <v>岩手</v>
      </c>
      <c r="F783" s="23">
        <v>1</v>
      </c>
      <c r="H783" s="23">
        <v>1061</v>
      </c>
      <c r="I783" s="23">
        <v>781</v>
      </c>
    </row>
    <row r="784" spans="1:19">
      <c r="A784" s="23">
        <v>1791</v>
      </c>
      <c r="B784" s="23">
        <v>782</v>
      </c>
      <c r="C784" s="23" t="s">
        <v>2125</v>
      </c>
      <c r="D784" s="23" t="s">
        <v>2126</v>
      </c>
      <c r="E784" s="53" t="str">
        <f>IF($H784="","",(VLOOKUP($H784,所属・種目コード!$A$3:$B$67,2)))</f>
        <v>岩手</v>
      </c>
      <c r="F784" s="23">
        <v>1</v>
      </c>
      <c r="H784" s="23">
        <v>1061</v>
      </c>
      <c r="I784" s="23">
        <v>782</v>
      </c>
    </row>
    <row r="785" spans="1:9">
      <c r="A785" s="23">
        <v>2359</v>
      </c>
      <c r="B785" s="23">
        <v>783</v>
      </c>
      <c r="C785" s="23" t="s">
        <v>3179</v>
      </c>
      <c r="D785" s="23" t="s">
        <v>3180</v>
      </c>
      <c r="E785" s="53" t="str">
        <f>IF($H785="","",(VLOOKUP($H785,所属・種目コード!$A$3:$B$67,2)))</f>
        <v>遠野</v>
      </c>
      <c r="F785" s="23">
        <v>1</v>
      </c>
      <c r="H785" s="23">
        <v>1086</v>
      </c>
      <c r="I785" s="23">
        <v>783</v>
      </c>
    </row>
    <row r="786" spans="1:9">
      <c r="A786" s="23">
        <v>2363</v>
      </c>
      <c r="B786" s="23">
        <v>784</v>
      </c>
      <c r="C786" s="23" t="s">
        <v>3187</v>
      </c>
      <c r="D786" s="23" t="s">
        <v>3188</v>
      </c>
      <c r="E786" s="53" t="str">
        <f>IF($H786="","",(VLOOKUP($H786,所属・種目コード!$A$3:$B$67,2)))</f>
        <v>遠野</v>
      </c>
      <c r="F786" s="23">
        <v>1</v>
      </c>
      <c r="H786" s="23">
        <v>1086</v>
      </c>
      <c r="I786" s="23">
        <v>784</v>
      </c>
    </row>
    <row r="787" spans="1:9">
      <c r="A787" s="23">
        <v>2365</v>
      </c>
      <c r="B787" s="23">
        <v>785</v>
      </c>
      <c r="C787" s="23" t="s">
        <v>3191</v>
      </c>
      <c r="D787" s="23" t="s">
        <v>3192</v>
      </c>
      <c r="E787" s="53" t="str">
        <f>IF($H787="","",(VLOOKUP($H787,所属・種目コード!$A$3:$B$67,2)))</f>
        <v>遠野</v>
      </c>
      <c r="F787" s="23">
        <v>1</v>
      </c>
      <c r="H787" s="23">
        <v>1086</v>
      </c>
      <c r="I787" s="23">
        <v>785</v>
      </c>
    </row>
    <row r="788" spans="1:9">
      <c r="A788" s="23">
        <v>2366</v>
      </c>
      <c r="B788" s="23">
        <v>786</v>
      </c>
      <c r="C788" s="23" t="s">
        <v>3193</v>
      </c>
      <c r="D788" s="23" t="s">
        <v>3194</v>
      </c>
      <c r="E788" s="53" t="str">
        <f>IF($H788="","",(VLOOKUP($H788,所属・種目コード!$A$3:$B$67,2)))</f>
        <v>遠野</v>
      </c>
      <c r="F788" s="23">
        <v>1</v>
      </c>
      <c r="H788" s="23">
        <v>1086</v>
      </c>
      <c r="I788" s="23">
        <v>786</v>
      </c>
    </row>
    <row r="789" spans="1:9">
      <c r="A789" s="23">
        <v>2368</v>
      </c>
      <c r="B789" s="23">
        <v>787</v>
      </c>
      <c r="C789" s="23" t="s">
        <v>3197</v>
      </c>
      <c r="D789" s="23" t="s">
        <v>3198</v>
      </c>
      <c r="E789" s="53" t="str">
        <f>IF($H789="","",(VLOOKUP($H789,所属・種目コード!$A$3:$B$67,2)))</f>
        <v>遠野</v>
      </c>
      <c r="F789" s="23">
        <v>1</v>
      </c>
      <c r="H789" s="23">
        <v>1086</v>
      </c>
      <c r="I789" s="23">
        <v>787</v>
      </c>
    </row>
    <row r="790" spans="1:9">
      <c r="A790" s="23">
        <v>2371</v>
      </c>
      <c r="B790" s="23">
        <v>788</v>
      </c>
      <c r="C790" s="23" t="s">
        <v>3203</v>
      </c>
      <c r="D790" s="23" t="s">
        <v>3204</v>
      </c>
      <c r="E790" s="53" t="str">
        <f>IF($H790="","",(VLOOKUP($H790,所属・種目コード!$A$3:$B$67,2)))</f>
        <v>遠野</v>
      </c>
      <c r="F790" s="23">
        <v>1</v>
      </c>
      <c r="H790" s="23">
        <v>1086</v>
      </c>
      <c r="I790" s="23">
        <v>788</v>
      </c>
    </row>
    <row r="791" spans="1:9">
      <c r="A791" s="23">
        <v>2374</v>
      </c>
      <c r="B791" s="23">
        <v>789</v>
      </c>
      <c r="C791" s="23" t="s">
        <v>3209</v>
      </c>
      <c r="D791" s="23" t="s">
        <v>3210</v>
      </c>
      <c r="E791" s="53" t="str">
        <f>IF($H791="","",(VLOOKUP($H791,所属・種目コード!$A$3:$B$67,2)))</f>
        <v>遠野</v>
      </c>
      <c r="F791" s="23">
        <v>1</v>
      </c>
      <c r="H791" s="23">
        <v>1086</v>
      </c>
      <c r="I791" s="23">
        <v>789</v>
      </c>
    </row>
    <row r="792" spans="1:9">
      <c r="A792" s="23">
        <v>2375</v>
      </c>
      <c r="B792" s="23">
        <v>790</v>
      </c>
      <c r="C792" s="23" t="s">
        <v>3211</v>
      </c>
      <c r="D792" s="23" t="s">
        <v>3212</v>
      </c>
      <c r="E792" s="53" t="str">
        <f>IF($H792="","",(VLOOKUP($H792,所属・種目コード!$A$3:$B$67,2)))</f>
        <v>遠野</v>
      </c>
      <c r="F792" s="23">
        <v>1</v>
      </c>
      <c r="H792" s="23">
        <v>1086</v>
      </c>
      <c r="I792" s="23">
        <v>790</v>
      </c>
    </row>
    <row r="793" spans="1:9">
      <c r="A793" s="23">
        <v>1782</v>
      </c>
      <c r="B793" s="23">
        <v>791</v>
      </c>
      <c r="C793" s="23" t="s">
        <v>2107</v>
      </c>
      <c r="D793" s="23" t="s">
        <v>2108</v>
      </c>
      <c r="E793" s="53" t="str">
        <f>IF($H793="","",(VLOOKUP($H793,所属・種目コード!$A$3:$B$67,2)))</f>
        <v>岩泉</v>
      </c>
      <c r="F793" s="23">
        <v>1</v>
      </c>
      <c r="H793" s="23">
        <v>1060</v>
      </c>
      <c r="I793" s="23">
        <v>791</v>
      </c>
    </row>
    <row r="794" spans="1:9">
      <c r="A794" s="23">
        <v>1778</v>
      </c>
      <c r="B794" s="23">
        <v>792</v>
      </c>
      <c r="C794" s="23" t="s">
        <v>2099</v>
      </c>
      <c r="D794" s="23" t="s">
        <v>2100</v>
      </c>
      <c r="E794" s="53" t="str">
        <f>IF($H794="","",(VLOOKUP($H794,所属・種目コード!$A$3:$B$67,2)))</f>
        <v>岩泉</v>
      </c>
      <c r="F794" s="23">
        <v>1</v>
      </c>
      <c r="H794" s="23">
        <v>1060</v>
      </c>
      <c r="I794" s="23">
        <v>792</v>
      </c>
    </row>
    <row r="795" spans="1:9">
      <c r="A795" s="23">
        <v>1779</v>
      </c>
      <c r="B795" s="23">
        <v>793</v>
      </c>
      <c r="C795" s="23" t="s">
        <v>2101</v>
      </c>
      <c r="D795" s="23" t="s">
        <v>2102</v>
      </c>
      <c r="E795" s="53" t="str">
        <f>IF($H795="","",(VLOOKUP($H795,所属・種目コード!$A$3:$B$67,2)))</f>
        <v>岩泉</v>
      </c>
      <c r="F795" s="23">
        <v>1</v>
      </c>
      <c r="H795" s="23">
        <v>1060</v>
      </c>
      <c r="I795" s="23">
        <v>793</v>
      </c>
    </row>
    <row r="796" spans="1:9">
      <c r="A796" s="23">
        <v>1780</v>
      </c>
      <c r="B796" s="23">
        <v>794</v>
      </c>
      <c r="C796" s="23" t="s">
        <v>2103</v>
      </c>
      <c r="D796" s="23" t="s">
        <v>2104</v>
      </c>
      <c r="E796" s="53" t="str">
        <f>IF($H796="","",(VLOOKUP($H796,所属・種目コード!$A$3:$B$67,2)))</f>
        <v>岩泉</v>
      </c>
      <c r="F796" s="23">
        <v>1</v>
      </c>
      <c r="H796" s="23">
        <v>1060</v>
      </c>
      <c r="I796" s="23">
        <v>794</v>
      </c>
    </row>
    <row r="797" spans="1:9">
      <c r="A797" s="23">
        <v>2153</v>
      </c>
      <c r="B797" s="23">
        <v>795</v>
      </c>
      <c r="C797" s="23" t="s">
        <v>2792</v>
      </c>
      <c r="D797" s="23" t="s">
        <v>2793</v>
      </c>
      <c r="E797" s="53" t="str">
        <f>IF($H797="","",(VLOOKUP($H797,所属・種目コード!$A$3:$B$67,2)))</f>
        <v>不来方</v>
      </c>
      <c r="F797" s="23">
        <v>1</v>
      </c>
      <c r="H797" s="23">
        <v>1076</v>
      </c>
      <c r="I797" s="23">
        <v>795</v>
      </c>
    </row>
    <row r="798" spans="1:9">
      <c r="A798" s="24">
        <v>2154</v>
      </c>
      <c r="B798" s="42">
        <v>796</v>
      </c>
      <c r="C798" s="24" t="s">
        <v>2794</v>
      </c>
      <c r="D798" s="24" t="s">
        <v>2795</v>
      </c>
      <c r="E798" s="54" t="str">
        <f>IF($H798="","",(VLOOKUP($H798,所属・種目コード!$A$3:$B$67,2)))</f>
        <v>不来方</v>
      </c>
      <c r="F798" s="24">
        <v>1</v>
      </c>
      <c r="G798" s="24"/>
      <c r="H798" s="24">
        <v>1076</v>
      </c>
      <c r="I798" s="24">
        <v>796</v>
      </c>
    </row>
    <row r="799" spans="1:9">
      <c r="A799" s="24">
        <v>5281</v>
      </c>
      <c r="B799" s="42">
        <v>796</v>
      </c>
      <c r="C799" s="24" t="s">
        <v>8455</v>
      </c>
      <c r="D799" s="24" t="s">
        <v>2793</v>
      </c>
      <c r="E799" s="54" t="str">
        <f>IF($H799="","",(VLOOKUP($H799,所属・種目コード!$A$3:$B$67,2)))</f>
        <v>不来方</v>
      </c>
      <c r="F799" s="24">
        <v>1</v>
      </c>
      <c r="G799" s="24"/>
      <c r="H799" s="24">
        <v>1076</v>
      </c>
      <c r="I799" s="42">
        <v>797</v>
      </c>
    </row>
    <row r="800" spans="1:9">
      <c r="A800" s="23">
        <v>2695</v>
      </c>
      <c r="B800" s="23">
        <v>797</v>
      </c>
      <c r="C800" s="23" t="s">
        <v>3807</v>
      </c>
      <c r="D800" s="23" t="s">
        <v>3808</v>
      </c>
      <c r="E800" s="53" t="str">
        <f>IF($H800="","",(VLOOKUP($H800,所属・種目コード!$A$3:$B$67,2)))</f>
        <v>水沢第一</v>
      </c>
      <c r="F800" s="23">
        <v>1</v>
      </c>
      <c r="H800" s="23">
        <v>1098</v>
      </c>
      <c r="I800" s="23">
        <v>797</v>
      </c>
    </row>
    <row r="801" spans="1:9">
      <c r="A801" s="23">
        <v>2721</v>
      </c>
      <c r="B801" s="23">
        <v>798</v>
      </c>
      <c r="C801" s="23" t="s">
        <v>3856</v>
      </c>
      <c r="D801" s="23" t="s">
        <v>3857</v>
      </c>
      <c r="E801" s="53" t="str">
        <f>IF($H801="","",(VLOOKUP($H801,所属・種目コード!$A$3:$B$67,2)))</f>
        <v>水沢第一</v>
      </c>
      <c r="F801" s="23">
        <v>1</v>
      </c>
      <c r="H801" s="23">
        <v>1098</v>
      </c>
      <c r="I801" s="23">
        <v>798</v>
      </c>
    </row>
    <row r="802" spans="1:9">
      <c r="B802" s="43">
        <v>799</v>
      </c>
      <c r="E802" s="53"/>
    </row>
    <row r="803" spans="1:9">
      <c r="A803" s="23">
        <v>1944</v>
      </c>
      <c r="B803" s="23">
        <v>800</v>
      </c>
      <c r="C803" s="23" t="s">
        <v>2414</v>
      </c>
      <c r="D803" s="23" t="s">
        <v>2415</v>
      </c>
      <c r="E803" s="53" t="str">
        <f>IF($H803="","",(VLOOKUP($H803,所属・種目コード!$A$3:$B$67,2)))</f>
        <v>軽米</v>
      </c>
      <c r="F803" s="23">
        <v>1</v>
      </c>
      <c r="H803" s="23">
        <v>1069</v>
      </c>
      <c r="I803" s="23">
        <v>800</v>
      </c>
    </row>
    <row r="804" spans="1:9">
      <c r="A804" s="23">
        <v>1945</v>
      </c>
      <c r="B804" s="23">
        <v>801</v>
      </c>
      <c r="C804" s="23" t="s">
        <v>2416</v>
      </c>
      <c r="D804" s="23" t="s">
        <v>2417</v>
      </c>
      <c r="E804" s="53" t="str">
        <f>IF($H804="","",(VLOOKUP($H804,所属・種目コード!$A$3:$B$67,2)))</f>
        <v>軽米</v>
      </c>
      <c r="F804" s="23">
        <v>1</v>
      </c>
      <c r="H804" s="23">
        <v>1069</v>
      </c>
      <c r="I804" s="23">
        <v>801</v>
      </c>
    </row>
    <row r="805" spans="1:9">
      <c r="A805" s="23">
        <v>1948</v>
      </c>
      <c r="B805" s="23">
        <v>802</v>
      </c>
      <c r="C805" s="23" t="s">
        <v>2422</v>
      </c>
      <c r="D805" s="23" t="s">
        <v>2423</v>
      </c>
      <c r="E805" s="53" t="str">
        <f>IF($H805="","",(VLOOKUP($H805,所属・種目コード!$A$3:$B$67,2)))</f>
        <v>軽米</v>
      </c>
      <c r="F805" s="23">
        <v>1</v>
      </c>
      <c r="H805" s="23">
        <v>1069</v>
      </c>
      <c r="I805" s="23">
        <v>802</v>
      </c>
    </row>
    <row r="806" spans="1:9">
      <c r="A806" s="23">
        <v>1951</v>
      </c>
      <c r="B806" s="23">
        <v>803</v>
      </c>
      <c r="C806" s="23" t="s">
        <v>2427</v>
      </c>
      <c r="D806" s="23" t="s">
        <v>2428</v>
      </c>
      <c r="E806" s="53" t="str">
        <f>IF($H806="","",(VLOOKUP($H806,所属・種目コード!$A$3:$B$67,2)))</f>
        <v>軽米</v>
      </c>
      <c r="F806" s="23">
        <v>1</v>
      </c>
      <c r="H806" s="23">
        <v>1069</v>
      </c>
      <c r="I806" s="23">
        <v>803</v>
      </c>
    </row>
    <row r="807" spans="1:9">
      <c r="A807" s="23">
        <v>2762</v>
      </c>
      <c r="B807" s="23">
        <v>804</v>
      </c>
      <c r="C807" s="23" t="s">
        <v>3934</v>
      </c>
      <c r="D807" s="23" t="s">
        <v>3935</v>
      </c>
      <c r="E807" s="53" t="str">
        <f>IF($H807="","",(VLOOKUP($H807,所属・種目コード!$A$3:$B$67,2)))</f>
        <v>宮古</v>
      </c>
      <c r="F807" s="23">
        <v>1</v>
      </c>
      <c r="H807" s="23">
        <v>1100</v>
      </c>
      <c r="I807" s="23">
        <v>804</v>
      </c>
    </row>
    <row r="808" spans="1:9">
      <c r="A808" s="23">
        <v>2763</v>
      </c>
      <c r="B808" s="23">
        <v>805</v>
      </c>
      <c r="C808" s="23" t="s">
        <v>3936</v>
      </c>
      <c r="D808" s="23" t="s">
        <v>3937</v>
      </c>
      <c r="E808" s="53" t="str">
        <f>IF($H808="","",(VLOOKUP($H808,所属・種目コード!$A$3:$B$67,2)))</f>
        <v>宮古</v>
      </c>
      <c r="F808" s="23">
        <v>1</v>
      </c>
      <c r="H808" s="23">
        <v>1100</v>
      </c>
      <c r="I808" s="23">
        <v>805</v>
      </c>
    </row>
    <row r="809" spans="1:9">
      <c r="A809" s="23">
        <v>2772</v>
      </c>
      <c r="B809" s="23">
        <v>806</v>
      </c>
      <c r="C809" s="23" t="s">
        <v>3954</v>
      </c>
      <c r="D809" s="23" t="s">
        <v>3955</v>
      </c>
      <c r="E809" s="53" t="str">
        <f>IF($H809="","",(VLOOKUP($H809,所属・種目コード!$A$3:$B$67,2)))</f>
        <v>宮古</v>
      </c>
      <c r="F809" s="23">
        <v>1</v>
      </c>
      <c r="H809" s="23">
        <v>1100</v>
      </c>
      <c r="I809" s="23">
        <v>806</v>
      </c>
    </row>
    <row r="810" spans="1:9">
      <c r="A810" s="23">
        <v>2779</v>
      </c>
      <c r="B810" s="23">
        <v>807</v>
      </c>
      <c r="C810" s="23" t="s">
        <v>3968</v>
      </c>
      <c r="D810" s="23" t="s">
        <v>3969</v>
      </c>
      <c r="E810" s="53" t="str">
        <f>IF($H810="","",(VLOOKUP($H810,所属・種目コード!$A$3:$B$67,2)))</f>
        <v>宮古</v>
      </c>
      <c r="F810" s="23">
        <v>1</v>
      </c>
      <c r="H810" s="23">
        <v>1100</v>
      </c>
      <c r="I810" s="23">
        <v>807</v>
      </c>
    </row>
    <row r="811" spans="1:9">
      <c r="A811" s="23">
        <v>2786</v>
      </c>
      <c r="B811" s="23">
        <v>808</v>
      </c>
      <c r="C811" s="23" t="s">
        <v>3982</v>
      </c>
      <c r="D811" s="23" t="s">
        <v>3983</v>
      </c>
      <c r="E811" s="53" t="str">
        <f>IF($H811="","",(VLOOKUP($H811,所属・種目コード!$A$3:$B$67,2)))</f>
        <v>宮古</v>
      </c>
      <c r="F811" s="23">
        <v>1</v>
      </c>
      <c r="H811" s="23">
        <v>1100</v>
      </c>
      <c r="I811" s="23">
        <v>808</v>
      </c>
    </row>
    <row r="812" spans="1:9">
      <c r="A812" s="23">
        <v>2787</v>
      </c>
      <c r="B812" s="23">
        <v>809</v>
      </c>
      <c r="C812" s="23" t="s">
        <v>3984</v>
      </c>
      <c r="D812" s="23" t="s">
        <v>3985</v>
      </c>
      <c r="E812" s="53" t="str">
        <f>IF($H812="","",(VLOOKUP($H812,所属・種目コード!$A$3:$B$67,2)))</f>
        <v>宮古</v>
      </c>
      <c r="F812" s="23">
        <v>1</v>
      </c>
      <c r="H812" s="23">
        <v>1100</v>
      </c>
      <c r="I812" s="23">
        <v>809</v>
      </c>
    </row>
    <row r="813" spans="1:9">
      <c r="A813" s="23">
        <v>1933</v>
      </c>
      <c r="B813" s="23">
        <v>810</v>
      </c>
      <c r="C813" s="23" t="s">
        <v>2395</v>
      </c>
      <c r="D813" s="23" t="s">
        <v>2396</v>
      </c>
      <c r="E813" s="53" t="str">
        <f>IF($H813="","",(VLOOKUP($H813,所属・種目コード!$A$3:$B$67,2)))</f>
        <v>釜石商工</v>
      </c>
      <c r="F813" s="23">
        <v>1</v>
      </c>
      <c r="H813" s="23">
        <v>1068</v>
      </c>
      <c r="I813" s="23">
        <v>810</v>
      </c>
    </row>
    <row r="814" spans="1:9">
      <c r="A814" s="23">
        <v>2433</v>
      </c>
      <c r="B814" s="23">
        <v>811</v>
      </c>
      <c r="C814" s="23" t="s">
        <v>3324</v>
      </c>
      <c r="D814" s="23" t="s">
        <v>3325</v>
      </c>
      <c r="E814" s="53" t="str">
        <f>IF($H814="","",(VLOOKUP($H814,所属・種目コード!$A$3:$B$67,2)))</f>
        <v>花巻北</v>
      </c>
      <c r="F814" s="23">
        <v>1</v>
      </c>
      <c r="H814" s="23">
        <v>1090</v>
      </c>
      <c r="I814" s="23">
        <v>811</v>
      </c>
    </row>
    <row r="815" spans="1:9">
      <c r="A815" s="23">
        <v>2462</v>
      </c>
      <c r="B815" s="23">
        <v>812</v>
      </c>
      <c r="C815" s="23" t="s">
        <v>3378</v>
      </c>
      <c r="D815" s="23" t="s">
        <v>3379</v>
      </c>
      <c r="E815" s="53" t="str">
        <f>IF($H815="","",(VLOOKUP($H815,所属・種目コード!$A$3:$B$67,2)))</f>
        <v>花巻北</v>
      </c>
      <c r="F815" s="23">
        <v>1</v>
      </c>
      <c r="H815" s="23">
        <v>1090</v>
      </c>
      <c r="I815" s="23">
        <v>812</v>
      </c>
    </row>
    <row r="816" spans="1:9">
      <c r="A816" s="23">
        <v>3178</v>
      </c>
      <c r="B816" s="23">
        <v>813</v>
      </c>
      <c r="C816" s="23" t="s">
        <v>4714</v>
      </c>
      <c r="D816" s="23" t="s">
        <v>4715</v>
      </c>
      <c r="E816" s="53" t="str">
        <f>IF($H816="","",(VLOOKUP($H816,所属・種目コード!$A$3:$B$67,2)))</f>
        <v>盛岡第四</v>
      </c>
      <c r="F816" s="23">
        <v>1</v>
      </c>
      <c r="H816" s="23">
        <v>1113</v>
      </c>
      <c r="I816" s="23">
        <v>813</v>
      </c>
    </row>
    <row r="817" spans="1:9">
      <c r="A817" s="23">
        <v>3303</v>
      </c>
      <c r="B817" s="23">
        <v>814</v>
      </c>
      <c r="C817" s="23" t="s">
        <v>4934</v>
      </c>
      <c r="D817" s="23" t="s">
        <v>4935</v>
      </c>
      <c r="E817" s="53" t="str">
        <f>IF($H817="","",(VLOOKUP($H817,所属・種目コード!$A$3:$B$67,2)))</f>
        <v>盛岡南</v>
      </c>
      <c r="F817" s="23">
        <v>1</v>
      </c>
      <c r="H817" s="23">
        <v>1118</v>
      </c>
      <c r="I817" s="23">
        <v>814</v>
      </c>
    </row>
    <row r="818" spans="1:9">
      <c r="A818" s="23">
        <v>3310</v>
      </c>
      <c r="B818" s="23">
        <v>815</v>
      </c>
      <c r="C818" s="23" t="s">
        <v>4948</v>
      </c>
      <c r="D818" s="23" t="s">
        <v>4949</v>
      </c>
      <c r="E818" s="53" t="str">
        <f>IF($H818="","",(VLOOKUP($H818,所属・種目コード!$A$3:$B$67,2)))</f>
        <v>盛岡南</v>
      </c>
      <c r="F818" s="23">
        <v>1</v>
      </c>
      <c r="H818" s="23">
        <v>1118</v>
      </c>
      <c r="I818" s="23">
        <v>815</v>
      </c>
    </row>
    <row r="819" spans="1:9">
      <c r="A819" s="23">
        <v>3312</v>
      </c>
      <c r="B819" s="23">
        <v>816</v>
      </c>
      <c r="C819" s="23" t="s">
        <v>4952</v>
      </c>
      <c r="D819" s="23" t="s">
        <v>4953</v>
      </c>
      <c r="E819" s="53" t="str">
        <f>IF($H819="","",(VLOOKUP($H819,所属・種目コード!$A$3:$B$67,2)))</f>
        <v>盛岡南</v>
      </c>
      <c r="F819" s="23">
        <v>1</v>
      </c>
      <c r="H819" s="23">
        <v>1118</v>
      </c>
      <c r="I819" s="23">
        <v>816</v>
      </c>
    </row>
    <row r="820" spans="1:9">
      <c r="A820" s="23">
        <v>3318</v>
      </c>
      <c r="B820" s="23">
        <v>817</v>
      </c>
      <c r="C820" s="23" t="s">
        <v>4964</v>
      </c>
      <c r="D820" s="23" t="s">
        <v>4965</v>
      </c>
      <c r="E820" s="53" t="str">
        <f>IF($H820="","",(VLOOKUP($H820,所属・種目コード!$A$3:$B$67,2)))</f>
        <v>盛岡南</v>
      </c>
      <c r="F820" s="23">
        <v>1</v>
      </c>
      <c r="H820" s="23">
        <v>1118</v>
      </c>
      <c r="I820" s="23">
        <v>817</v>
      </c>
    </row>
    <row r="821" spans="1:9">
      <c r="A821" s="23">
        <v>3323</v>
      </c>
      <c r="B821" s="23">
        <v>818</v>
      </c>
      <c r="C821" s="23" t="s">
        <v>4974</v>
      </c>
      <c r="D821" s="23" t="s">
        <v>4975</v>
      </c>
      <c r="E821" s="53" t="str">
        <f>IF($H821="","",(VLOOKUP($H821,所属・種目コード!$A$3:$B$67,2)))</f>
        <v>盛岡南</v>
      </c>
      <c r="F821" s="23">
        <v>1</v>
      </c>
      <c r="H821" s="23">
        <v>1118</v>
      </c>
      <c r="I821" s="23">
        <v>818</v>
      </c>
    </row>
    <row r="822" spans="1:9">
      <c r="A822" s="23">
        <v>3329</v>
      </c>
      <c r="B822" s="23">
        <v>819</v>
      </c>
      <c r="C822" s="23" t="s">
        <v>4985</v>
      </c>
      <c r="D822" s="23" t="s">
        <v>4986</v>
      </c>
      <c r="E822" s="53" t="str">
        <f>IF($H822="","",(VLOOKUP($H822,所属・種目コード!$A$3:$B$67,2)))</f>
        <v>盛岡南</v>
      </c>
      <c r="F822" s="23">
        <v>1</v>
      </c>
      <c r="H822" s="23">
        <v>1118</v>
      </c>
      <c r="I822" s="23">
        <v>819</v>
      </c>
    </row>
    <row r="823" spans="1:9">
      <c r="A823" s="23">
        <v>3348</v>
      </c>
      <c r="B823" s="23">
        <v>820</v>
      </c>
      <c r="C823" s="23" t="s">
        <v>5023</v>
      </c>
      <c r="D823" s="23" t="s">
        <v>5024</v>
      </c>
      <c r="E823" s="53" t="str">
        <f>IF($H823="","",(VLOOKUP($H823,所属・種目コード!$A$3:$B$67,2)))</f>
        <v>盛岡南</v>
      </c>
      <c r="F823" s="23">
        <v>1</v>
      </c>
      <c r="H823" s="23">
        <v>1118</v>
      </c>
      <c r="I823" s="23">
        <v>820</v>
      </c>
    </row>
    <row r="824" spans="1:9">
      <c r="A824" s="23">
        <v>3352</v>
      </c>
      <c r="B824" s="23">
        <v>821</v>
      </c>
      <c r="C824" s="23" t="s">
        <v>5031</v>
      </c>
      <c r="D824" s="23" t="s">
        <v>5032</v>
      </c>
      <c r="E824" s="53" t="str">
        <f>IF($H824="","",(VLOOKUP($H824,所属・種目コード!$A$3:$B$67,2)))</f>
        <v>盛岡南</v>
      </c>
      <c r="F824" s="23">
        <v>1</v>
      </c>
      <c r="H824" s="23">
        <v>1118</v>
      </c>
      <c r="I824" s="23">
        <v>821</v>
      </c>
    </row>
    <row r="825" spans="1:9">
      <c r="A825" s="23">
        <v>3354</v>
      </c>
      <c r="B825" s="23">
        <v>822</v>
      </c>
      <c r="C825" s="23" t="s">
        <v>5035</v>
      </c>
      <c r="D825" s="23" t="s">
        <v>5036</v>
      </c>
      <c r="E825" s="53" t="str">
        <f>IF($H825="","",(VLOOKUP($H825,所属・種目コード!$A$3:$B$67,2)))</f>
        <v>盛岡南</v>
      </c>
      <c r="F825" s="23">
        <v>1</v>
      </c>
      <c r="H825" s="23">
        <v>1118</v>
      </c>
      <c r="I825" s="23">
        <v>822</v>
      </c>
    </row>
    <row r="826" spans="1:9">
      <c r="A826" s="23">
        <v>3359</v>
      </c>
      <c r="B826" s="23">
        <v>823</v>
      </c>
      <c r="C826" s="23" t="s">
        <v>4001</v>
      </c>
      <c r="D826" s="23" t="s">
        <v>4002</v>
      </c>
      <c r="E826" s="53" t="str">
        <f>IF($H826="","",(VLOOKUP($H826,所属・種目コード!$A$3:$B$68,2)))</f>
        <v>山田</v>
      </c>
      <c r="F826" s="23">
        <v>1</v>
      </c>
      <c r="H826" s="23">
        <v>1119</v>
      </c>
      <c r="I826" s="23">
        <v>823</v>
      </c>
    </row>
    <row r="827" spans="1:9">
      <c r="A827" s="23">
        <v>3360</v>
      </c>
      <c r="B827" s="23">
        <v>824</v>
      </c>
      <c r="C827" s="23" t="s">
        <v>5045</v>
      </c>
      <c r="D827" s="23" t="s">
        <v>5046</v>
      </c>
      <c r="E827" s="53" t="str">
        <f>IF($H827="","",(VLOOKUP($H827,所属・種目コード!$A$3:$B$68,2)))</f>
        <v>山田</v>
      </c>
      <c r="F827" s="23">
        <v>1</v>
      </c>
      <c r="H827" s="23">
        <v>1119</v>
      </c>
      <c r="I827" s="23">
        <v>824</v>
      </c>
    </row>
    <row r="828" spans="1:9">
      <c r="A828" s="23">
        <v>3361</v>
      </c>
      <c r="B828" s="23">
        <v>825</v>
      </c>
      <c r="C828" s="23" t="s">
        <v>5047</v>
      </c>
      <c r="D828" s="23" t="s">
        <v>5048</v>
      </c>
      <c r="E828" s="53" t="str">
        <f>IF($H828="","",(VLOOKUP($H828,所属・種目コード!$A$3:$B$68,2)))</f>
        <v>山田</v>
      </c>
      <c r="F828" s="23">
        <v>1</v>
      </c>
      <c r="H828" s="23">
        <v>1119</v>
      </c>
      <c r="I828" s="23">
        <v>825</v>
      </c>
    </row>
    <row r="829" spans="1:9">
      <c r="A829" s="23">
        <v>3357</v>
      </c>
      <c r="B829" s="23">
        <v>826</v>
      </c>
      <c r="C829" s="23" t="s">
        <v>5041</v>
      </c>
      <c r="D829" s="23" t="s">
        <v>5042</v>
      </c>
      <c r="E829" s="53" t="str">
        <f>IF($H829="","",(VLOOKUP($H829,所属・種目コード!$A$3:$B$68,2)))</f>
        <v>山田</v>
      </c>
      <c r="F829" s="23">
        <v>1</v>
      </c>
      <c r="H829" s="23">
        <v>1119</v>
      </c>
      <c r="I829" s="23">
        <v>826</v>
      </c>
    </row>
    <row r="830" spans="1:9">
      <c r="A830" s="23">
        <v>3358</v>
      </c>
      <c r="B830" s="23">
        <v>827</v>
      </c>
      <c r="C830" s="23" t="s">
        <v>5043</v>
      </c>
      <c r="D830" s="23" t="s">
        <v>5044</v>
      </c>
      <c r="E830" s="53" t="str">
        <f>IF($H830="","",(VLOOKUP($H830,所属・種目コード!$A$3:$B$68,2)))</f>
        <v>山田</v>
      </c>
      <c r="F830" s="23">
        <v>1</v>
      </c>
      <c r="H830" s="23">
        <v>1119</v>
      </c>
      <c r="I830" s="23">
        <v>827</v>
      </c>
    </row>
    <row r="831" spans="1:9">
      <c r="A831" s="23">
        <v>2467</v>
      </c>
      <c r="B831" s="23">
        <v>828</v>
      </c>
      <c r="C831" s="23" t="s">
        <v>3386</v>
      </c>
      <c r="D831" s="23" t="s">
        <v>3387</v>
      </c>
      <c r="E831" s="53" t="str">
        <f>IF($H831="","",(VLOOKUP($H831,所属・種目コード!$A$3:$B$67,2)))</f>
        <v>花巻農</v>
      </c>
      <c r="F831" s="23">
        <v>1</v>
      </c>
      <c r="H831" s="23">
        <v>1091</v>
      </c>
      <c r="I831" s="23">
        <v>828</v>
      </c>
    </row>
    <row r="832" spans="1:9">
      <c r="A832" s="23">
        <v>1896</v>
      </c>
      <c r="B832" s="23">
        <v>829</v>
      </c>
      <c r="C832" s="23" t="s">
        <v>2325</v>
      </c>
      <c r="D832" s="23" t="s">
        <v>2326</v>
      </c>
      <c r="E832" s="53" t="str">
        <f>IF($H832="","",(VLOOKUP($H832,所属・種目コード!$A$3:$B$67,2)))</f>
        <v>金ケ崎</v>
      </c>
      <c r="F832" s="23">
        <v>1</v>
      </c>
      <c r="H832" s="23">
        <v>1066</v>
      </c>
      <c r="I832" s="23">
        <v>829</v>
      </c>
    </row>
    <row r="833" spans="1:9">
      <c r="A833" s="23">
        <v>1905</v>
      </c>
      <c r="B833" s="23">
        <v>830</v>
      </c>
      <c r="C833" s="23" t="s">
        <v>2340</v>
      </c>
      <c r="D833" s="23" t="s">
        <v>2341</v>
      </c>
      <c r="E833" s="53" t="str">
        <f>IF($H833="","",(VLOOKUP($H833,所属・種目コード!$A$3:$B$67,2)))</f>
        <v>金ケ崎</v>
      </c>
      <c r="F833" s="23">
        <v>1</v>
      </c>
      <c r="H833" s="23">
        <v>1066</v>
      </c>
      <c r="I833" s="23">
        <v>830</v>
      </c>
    </row>
    <row r="834" spans="1:9">
      <c r="B834" s="43">
        <v>831</v>
      </c>
      <c r="E834" s="53"/>
    </row>
    <row r="835" spans="1:9">
      <c r="A835" s="23">
        <v>2508</v>
      </c>
      <c r="B835" s="23">
        <v>832</v>
      </c>
      <c r="C835" s="23" t="s">
        <v>3465</v>
      </c>
      <c r="D835" s="23" t="s">
        <v>3466</v>
      </c>
      <c r="E835" s="53" t="str">
        <f>IF($H835="","",(VLOOKUP($H835,所属・種目コード!$A$3:$B$67,2)))</f>
        <v>花巻東</v>
      </c>
      <c r="F835" s="23">
        <v>1</v>
      </c>
      <c r="H835" s="23">
        <v>1092</v>
      </c>
      <c r="I835" s="23">
        <v>832</v>
      </c>
    </row>
    <row r="836" spans="1:9">
      <c r="A836" s="23">
        <v>3112</v>
      </c>
      <c r="B836" s="23">
        <v>833</v>
      </c>
      <c r="C836" s="23" t="s">
        <v>4592</v>
      </c>
      <c r="D836" s="23" t="s">
        <v>4593</v>
      </c>
      <c r="E836" s="53" t="str">
        <f>IF($H836="","",(VLOOKUP($H836,所属・種目コード!$A$3:$B$67,2)))</f>
        <v>盛大附</v>
      </c>
      <c r="F836" s="23">
        <v>1</v>
      </c>
      <c r="H836" s="23">
        <v>1111</v>
      </c>
      <c r="I836" s="23">
        <v>833</v>
      </c>
    </row>
    <row r="837" spans="1:9">
      <c r="A837" s="23">
        <v>2106</v>
      </c>
      <c r="B837" s="23">
        <v>834</v>
      </c>
      <c r="C837" s="23" t="s">
        <v>2709</v>
      </c>
      <c r="D837" s="23" t="s">
        <v>2710</v>
      </c>
      <c r="E837" s="53" t="str">
        <f>IF($H837="","",(VLOOKUP($H837,所属・種目コード!$A$3:$B$67,2)))</f>
        <v>黒沢尻工</v>
      </c>
      <c r="F837" s="23">
        <v>1</v>
      </c>
      <c r="H837" s="23">
        <v>1075</v>
      </c>
      <c r="I837" s="23">
        <v>834</v>
      </c>
    </row>
    <row r="838" spans="1:9">
      <c r="A838" s="23">
        <v>2108</v>
      </c>
      <c r="B838" s="23">
        <v>835</v>
      </c>
      <c r="C838" s="23" t="s">
        <v>2713</v>
      </c>
      <c r="D838" s="23" t="s">
        <v>2714</v>
      </c>
      <c r="E838" s="53" t="str">
        <f>IF($H838="","",(VLOOKUP($H838,所属・種目コード!$A$3:$B$67,2)))</f>
        <v>黒沢尻工</v>
      </c>
      <c r="F838" s="23">
        <v>1</v>
      </c>
      <c r="H838" s="23">
        <v>1075</v>
      </c>
      <c r="I838" s="23">
        <v>835</v>
      </c>
    </row>
    <row r="839" spans="1:9">
      <c r="A839" s="23">
        <v>2110</v>
      </c>
      <c r="B839" s="23">
        <v>836</v>
      </c>
      <c r="C839" s="23" t="s">
        <v>2717</v>
      </c>
      <c r="D839" s="23" t="s">
        <v>2718</v>
      </c>
      <c r="E839" s="53" t="str">
        <f>IF($H839="","",(VLOOKUP($H839,所属・種目コード!$A$3:$B$67,2)))</f>
        <v>黒沢尻工</v>
      </c>
      <c r="F839" s="23">
        <v>1</v>
      </c>
      <c r="H839" s="23">
        <v>1075</v>
      </c>
      <c r="I839" s="23">
        <v>836</v>
      </c>
    </row>
    <row r="840" spans="1:9">
      <c r="A840" s="23">
        <v>2112</v>
      </c>
      <c r="B840" s="23">
        <v>837</v>
      </c>
      <c r="C840" s="23" t="s">
        <v>2721</v>
      </c>
      <c r="D840" s="23" t="s">
        <v>2722</v>
      </c>
      <c r="E840" s="53" t="str">
        <f>IF($H840="","",(VLOOKUP($H840,所属・種目コード!$A$3:$B$67,2)))</f>
        <v>黒沢尻工</v>
      </c>
      <c r="F840" s="23">
        <v>1</v>
      </c>
      <c r="H840" s="23">
        <v>1075</v>
      </c>
      <c r="I840" s="23">
        <v>837</v>
      </c>
    </row>
    <row r="841" spans="1:9">
      <c r="A841" s="23">
        <v>2117</v>
      </c>
      <c r="B841" s="23">
        <v>838</v>
      </c>
      <c r="C841" s="23" t="s">
        <v>2730</v>
      </c>
      <c r="D841" s="23" t="s">
        <v>2731</v>
      </c>
      <c r="E841" s="53" t="str">
        <f>IF($H841="","",(VLOOKUP($H841,所属・種目コード!$A$3:$B$67,2)))</f>
        <v>黒沢尻工</v>
      </c>
      <c r="F841" s="23">
        <v>1</v>
      </c>
      <c r="H841" s="23">
        <v>1075</v>
      </c>
      <c r="I841" s="23">
        <v>838</v>
      </c>
    </row>
    <row r="842" spans="1:9">
      <c r="A842" s="23">
        <v>2120</v>
      </c>
      <c r="B842" s="23">
        <v>839</v>
      </c>
      <c r="C842" s="23" t="s">
        <v>2735</v>
      </c>
      <c r="D842" s="23" t="s">
        <v>1641</v>
      </c>
      <c r="E842" s="53" t="str">
        <f>IF($H842="","",(VLOOKUP($H842,所属・種目コード!$A$3:$B$67,2)))</f>
        <v>黒沢尻工</v>
      </c>
      <c r="F842" s="23">
        <v>1</v>
      </c>
      <c r="H842" s="23">
        <v>1075</v>
      </c>
      <c r="I842" s="23">
        <v>839</v>
      </c>
    </row>
    <row r="843" spans="1:9">
      <c r="A843" s="23">
        <v>2133</v>
      </c>
      <c r="B843" s="23">
        <v>840</v>
      </c>
      <c r="C843" s="23" t="s">
        <v>2756</v>
      </c>
      <c r="D843" s="23" t="s">
        <v>1311</v>
      </c>
      <c r="E843" s="53" t="str">
        <f>IF($H843="","",(VLOOKUP($H843,所属・種目コード!$A$3:$B$67,2)))</f>
        <v>黒沢尻工</v>
      </c>
      <c r="F843" s="23">
        <v>1</v>
      </c>
      <c r="H843" s="23">
        <v>1075</v>
      </c>
      <c r="I843" s="23">
        <v>840</v>
      </c>
    </row>
    <row r="844" spans="1:9">
      <c r="A844" s="23">
        <v>2134</v>
      </c>
      <c r="B844" s="23">
        <v>841</v>
      </c>
      <c r="C844" s="23" t="s">
        <v>2757</v>
      </c>
      <c r="D844" s="23" t="s">
        <v>2758</v>
      </c>
      <c r="E844" s="53" t="str">
        <f>IF($H844="","",(VLOOKUP($H844,所属・種目コード!$A$3:$B$67,2)))</f>
        <v>黒沢尻工</v>
      </c>
      <c r="F844" s="23">
        <v>1</v>
      </c>
      <c r="H844" s="23">
        <v>1075</v>
      </c>
      <c r="I844" s="23">
        <v>841</v>
      </c>
    </row>
    <row r="845" spans="1:9">
      <c r="A845" s="23">
        <v>2138</v>
      </c>
      <c r="B845" s="23">
        <v>842</v>
      </c>
      <c r="C845" s="23" t="s">
        <v>2765</v>
      </c>
      <c r="D845" s="23" t="s">
        <v>2766</v>
      </c>
      <c r="E845" s="53" t="str">
        <f>IF($H845="","",(VLOOKUP($H845,所属・種目コード!$A$3:$B$67,2)))</f>
        <v>黒沢尻工</v>
      </c>
      <c r="F845" s="23">
        <v>1</v>
      </c>
      <c r="H845" s="23">
        <v>1075</v>
      </c>
      <c r="I845" s="23">
        <v>842</v>
      </c>
    </row>
    <row r="846" spans="1:9">
      <c r="A846" s="23">
        <v>2139</v>
      </c>
      <c r="B846" s="23">
        <v>843</v>
      </c>
      <c r="C846" s="23" t="s">
        <v>2767</v>
      </c>
      <c r="D846" s="23" t="s">
        <v>2768</v>
      </c>
      <c r="E846" s="53" t="str">
        <f>IF($H846="","",(VLOOKUP($H846,所属・種目コード!$A$3:$B$67,2)))</f>
        <v>黒沢尻工</v>
      </c>
      <c r="F846" s="23">
        <v>1</v>
      </c>
      <c r="H846" s="23">
        <v>1075</v>
      </c>
      <c r="I846" s="23">
        <v>843</v>
      </c>
    </row>
    <row r="847" spans="1:9">
      <c r="A847" s="23">
        <v>2140</v>
      </c>
      <c r="B847" s="23">
        <v>844</v>
      </c>
      <c r="C847" s="23" t="s">
        <v>2769</v>
      </c>
      <c r="D847" s="23" t="s">
        <v>2770</v>
      </c>
      <c r="E847" s="53" t="str">
        <f>IF($H847="","",(VLOOKUP($H847,所属・種目コード!$A$3:$B$67,2)))</f>
        <v>黒沢尻工</v>
      </c>
      <c r="F847" s="23">
        <v>1</v>
      </c>
      <c r="H847" s="23">
        <v>1075</v>
      </c>
      <c r="I847" s="23">
        <v>844</v>
      </c>
    </row>
    <row r="848" spans="1:9">
      <c r="A848" s="23">
        <v>2288</v>
      </c>
      <c r="B848" s="23">
        <v>845</v>
      </c>
      <c r="C848" s="23" t="s">
        <v>3046</v>
      </c>
      <c r="D848" s="23" t="s">
        <v>3047</v>
      </c>
      <c r="E848" s="53" t="str">
        <f>IF($H848="","",(VLOOKUP($H848,所属・種目コード!$A$3:$B$67,2)))</f>
        <v>平舘</v>
      </c>
      <c r="F848" s="23">
        <v>1</v>
      </c>
      <c r="H848" s="23">
        <v>1083</v>
      </c>
      <c r="I848" s="23">
        <v>845</v>
      </c>
    </row>
    <row r="849" spans="1:9">
      <c r="A849" s="23">
        <v>2291</v>
      </c>
      <c r="B849" s="23">
        <v>846</v>
      </c>
      <c r="C849" s="23" t="s">
        <v>3052</v>
      </c>
      <c r="D849" s="23" t="s">
        <v>3053</v>
      </c>
      <c r="E849" s="53" t="str">
        <f>IF($H849="","",(VLOOKUP($H849,所属・種目コード!$A$3:$B$67,2)))</f>
        <v>平舘</v>
      </c>
      <c r="F849" s="23">
        <v>1</v>
      </c>
      <c r="H849" s="23">
        <v>1083</v>
      </c>
      <c r="I849" s="23">
        <v>846</v>
      </c>
    </row>
    <row r="850" spans="1:9">
      <c r="A850" s="23">
        <v>2302</v>
      </c>
      <c r="B850" s="23">
        <v>847</v>
      </c>
      <c r="C850" s="23" t="s">
        <v>3074</v>
      </c>
      <c r="D850" s="23" t="s">
        <v>3075</v>
      </c>
      <c r="E850" s="53" t="str">
        <f>IF($H850="","",(VLOOKUP($H850,所属・種目コード!$A$3:$B$67,2)))</f>
        <v>平舘</v>
      </c>
      <c r="F850" s="23">
        <v>1</v>
      </c>
      <c r="H850" s="23">
        <v>1083</v>
      </c>
      <c r="I850" s="23">
        <v>847</v>
      </c>
    </row>
    <row r="851" spans="1:9">
      <c r="A851" s="23">
        <v>2307</v>
      </c>
      <c r="B851" s="23">
        <v>848</v>
      </c>
      <c r="C851" s="23" t="s">
        <v>3084</v>
      </c>
      <c r="D851" s="23" t="s">
        <v>3085</v>
      </c>
      <c r="E851" s="53" t="str">
        <f>IF($H851="","",(VLOOKUP($H851,所属・種目コード!$A$3:$B$67,2)))</f>
        <v>平舘</v>
      </c>
      <c r="F851" s="23">
        <v>1</v>
      </c>
      <c r="H851" s="23">
        <v>1083</v>
      </c>
      <c r="I851" s="23">
        <v>848</v>
      </c>
    </row>
    <row r="852" spans="1:9">
      <c r="A852" s="23">
        <v>2309</v>
      </c>
      <c r="B852" s="23">
        <v>849</v>
      </c>
      <c r="C852" s="23" t="s">
        <v>3088</v>
      </c>
      <c r="D852" s="23" t="s">
        <v>3089</v>
      </c>
      <c r="E852" s="53" t="str">
        <f>IF($H852="","",(VLOOKUP($H852,所属・種目コード!$A$3:$B$67,2)))</f>
        <v>平舘</v>
      </c>
      <c r="F852" s="23">
        <v>1</v>
      </c>
      <c r="H852" s="23">
        <v>1083</v>
      </c>
      <c r="I852" s="23">
        <v>849</v>
      </c>
    </row>
    <row r="853" spans="1:9">
      <c r="A853" s="23">
        <v>2300</v>
      </c>
      <c r="B853" s="23">
        <v>850</v>
      </c>
      <c r="C853" s="23" t="s">
        <v>3070</v>
      </c>
      <c r="D853" s="23" t="s">
        <v>3071</v>
      </c>
      <c r="E853" s="53" t="str">
        <f>IF($H853="","",(VLOOKUP($H853,所属・種目コード!$A$3:$B$67,2)))</f>
        <v>平舘</v>
      </c>
      <c r="F853" s="23">
        <v>1</v>
      </c>
      <c r="H853" s="23">
        <v>1083</v>
      </c>
      <c r="I853" s="23">
        <v>850</v>
      </c>
    </row>
    <row r="854" spans="1:9">
      <c r="A854" s="23">
        <v>2524</v>
      </c>
      <c r="B854" s="23">
        <v>851</v>
      </c>
      <c r="C854" s="23" t="s">
        <v>3494</v>
      </c>
      <c r="D854" s="23" t="s">
        <v>3495</v>
      </c>
      <c r="E854" s="53" t="str">
        <f>IF($H854="","",(VLOOKUP($H854,所属・種目コード!$A$3:$B$67,2)))</f>
        <v>花巻南</v>
      </c>
      <c r="F854" s="23">
        <v>1</v>
      </c>
      <c r="H854" s="23">
        <v>1093</v>
      </c>
      <c r="I854" s="23">
        <v>851</v>
      </c>
    </row>
    <row r="855" spans="1:9">
      <c r="A855" s="23">
        <v>2532</v>
      </c>
      <c r="B855" s="23">
        <v>852</v>
      </c>
      <c r="C855" s="23" t="s">
        <v>3510</v>
      </c>
      <c r="D855" s="23" t="s">
        <v>3511</v>
      </c>
      <c r="E855" s="53" t="str">
        <f>IF($H855="","",(VLOOKUP($H855,所属・種目コード!$A$3:$B$67,2)))</f>
        <v>花巻南</v>
      </c>
      <c r="F855" s="23">
        <v>1</v>
      </c>
      <c r="H855" s="23">
        <v>1093</v>
      </c>
      <c r="I855" s="23">
        <v>852</v>
      </c>
    </row>
    <row r="856" spans="1:9">
      <c r="A856" s="23">
        <v>2554</v>
      </c>
      <c r="B856" s="23">
        <v>853</v>
      </c>
      <c r="C856" s="23" t="s">
        <v>3548</v>
      </c>
      <c r="D856" s="23" t="s">
        <v>3549</v>
      </c>
      <c r="E856" s="53" t="str">
        <f>IF($H856="","",(VLOOKUP($H856,所属・種目コード!$A$3:$B$67,2)))</f>
        <v>花巻南</v>
      </c>
      <c r="F856" s="23">
        <v>1</v>
      </c>
      <c r="H856" s="23">
        <v>1093</v>
      </c>
      <c r="I856" s="23">
        <v>853</v>
      </c>
    </row>
    <row r="857" spans="1:9">
      <c r="A857" s="23">
        <v>2557</v>
      </c>
      <c r="B857" s="23">
        <v>854</v>
      </c>
      <c r="C857" s="23" t="s">
        <v>3553</v>
      </c>
      <c r="D857" s="23" t="s">
        <v>3554</v>
      </c>
      <c r="E857" s="53" t="str">
        <f>IF($H857="","",(VLOOKUP($H857,所属・種目コード!$A$3:$B$67,2)))</f>
        <v>花巻南</v>
      </c>
      <c r="F857" s="23">
        <v>1</v>
      </c>
      <c r="H857" s="23">
        <v>1093</v>
      </c>
      <c r="I857" s="23">
        <v>854</v>
      </c>
    </row>
    <row r="858" spans="1:9">
      <c r="A858" s="23">
        <v>2559</v>
      </c>
      <c r="B858" s="23">
        <v>855</v>
      </c>
      <c r="C858" s="23" t="s">
        <v>3556</v>
      </c>
      <c r="D858" s="23" t="s">
        <v>3557</v>
      </c>
      <c r="E858" s="53" t="str">
        <f>IF($H858="","",(VLOOKUP($H858,所属・種目コード!$A$3:$B$67,2)))</f>
        <v>花巻南</v>
      </c>
      <c r="F858" s="23">
        <v>1</v>
      </c>
      <c r="H858" s="23">
        <v>1093</v>
      </c>
      <c r="I858" s="23">
        <v>855</v>
      </c>
    </row>
    <row r="859" spans="1:9">
      <c r="A859" s="23">
        <v>2562</v>
      </c>
      <c r="B859" s="23">
        <v>856</v>
      </c>
      <c r="C859" s="23" t="s">
        <v>3562</v>
      </c>
      <c r="D859" s="23" t="s">
        <v>3563</v>
      </c>
      <c r="E859" s="53" t="str">
        <f>IF($H859="","",(VLOOKUP($H859,所属・種目コード!$A$3:$B$67,2)))</f>
        <v>花巻南</v>
      </c>
      <c r="F859" s="23">
        <v>1</v>
      </c>
      <c r="H859" s="23">
        <v>1093</v>
      </c>
      <c r="I859" s="23">
        <v>856</v>
      </c>
    </row>
    <row r="860" spans="1:9">
      <c r="A860" s="23">
        <v>3129</v>
      </c>
      <c r="B860" s="23">
        <v>857</v>
      </c>
      <c r="C860" s="23" t="s">
        <v>4625</v>
      </c>
      <c r="D860" s="23" t="s">
        <v>4626</v>
      </c>
      <c r="E860" s="53" t="str">
        <f>IF($H860="","",(VLOOKUP($H860,所属・種目コード!$A$3:$B$67,2)))</f>
        <v>盛岡第三</v>
      </c>
      <c r="F860" s="23">
        <v>1</v>
      </c>
      <c r="H860" s="23">
        <v>1112</v>
      </c>
      <c r="I860" s="23">
        <v>857</v>
      </c>
    </row>
    <row r="861" spans="1:9">
      <c r="A861" s="23">
        <v>3133</v>
      </c>
      <c r="B861" s="23">
        <v>858</v>
      </c>
      <c r="C861" s="23" t="s">
        <v>4632</v>
      </c>
      <c r="D861" s="23" t="s">
        <v>4633</v>
      </c>
      <c r="E861" s="53" t="str">
        <f>IF($H861="","",(VLOOKUP($H861,所属・種目コード!$A$3:$B$67,2)))</f>
        <v>盛岡第三</v>
      </c>
      <c r="F861" s="23">
        <v>1</v>
      </c>
      <c r="H861" s="23">
        <v>1112</v>
      </c>
      <c r="I861" s="23">
        <v>858</v>
      </c>
    </row>
    <row r="862" spans="1:9">
      <c r="A862" s="23">
        <v>3134</v>
      </c>
      <c r="B862" s="23">
        <v>859</v>
      </c>
      <c r="C862" s="23" t="s">
        <v>4634</v>
      </c>
      <c r="D862" s="23" t="s">
        <v>4635</v>
      </c>
      <c r="E862" s="53" t="str">
        <f>IF($H862="","",(VLOOKUP($H862,所属・種目コード!$A$3:$B$67,2)))</f>
        <v>盛岡第三</v>
      </c>
      <c r="F862" s="23">
        <v>1</v>
      </c>
      <c r="H862" s="23">
        <v>1112</v>
      </c>
      <c r="I862" s="23">
        <v>859</v>
      </c>
    </row>
    <row r="863" spans="1:9">
      <c r="A863" s="23">
        <v>3144</v>
      </c>
      <c r="B863" s="23">
        <v>860</v>
      </c>
      <c r="C863" s="23" t="s">
        <v>4654</v>
      </c>
      <c r="D863" s="23" t="s">
        <v>4655</v>
      </c>
      <c r="E863" s="53" t="str">
        <f>IF($H863="","",(VLOOKUP($H863,所属・種目コード!$A$3:$B$67,2)))</f>
        <v>盛岡第三</v>
      </c>
      <c r="F863" s="23">
        <v>1</v>
      </c>
      <c r="H863" s="23">
        <v>1112</v>
      </c>
      <c r="I863" s="23">
        <v>860</v>
      </c>
    </row>
    <row r="864" spans="1:9">
      <c r="A864" s="23">
        <v>3146</v>
      </c>
      <c r="B864" s="23">
        <v>861</v>
      </c>
      <c r="C864" s="23" t="s">
        <v>4658</v>
      </c>
      <c r="D864" s="23" t="s">
        <v>4659</v>
      </c>
      <c r="E864" s="53" t="str">
        <f>IF($H864="","",(VLOOKUP($H864,所属・種目コード!$A$3:$B$67,2)))</f>
        <v>盛岡第三</v>
      </c>
      <c r="F864" s="23">
        <v>1</v>
      </c>
      <c r="H864" s="23">
        <v>1112</v>
      </c>
      <c r="I864" s="23">
        <v>861</v>
      </c>
    </row>
    <row r="865" spans="1:9">
      <c r="A865" s="23">
        <v>3172</v>
      </c>
      <c r="B865" s="23">
        <v>862</v>
      </c>
      <c r="C865" s="23" t="s">
        <v>4703</v>
      </c>
      <c r="D865" s="23" t="s">
        <v>4704</v>
      </c>
      <c r="E865" s="53" t="str">
        <f>IF($H865="","",(VLOOKUP($H865,所属・種目コード!$A$3:$B$67,2)))</f>
        <v>盛岡第三</v>
      </c>
      <c r="F865" s="23">
        <v>1</v>
      </c>
      <c r="H865" s="23">
        <v>1112</v>
      </c>
      <c r="I865" s="23">
        <v>862</v>
      </c>
    </row>
    <row r="866" spans="1:9">
      <c r="A866" s="23">
        <v>2868</v>
      </c>
      <c r="B866" s="23">
        <v>863</v>
      </c>
      <c r="C866" s="23" t="s">
        <v>4135</v>
      </c>
      <c r="D866" s="23" t="s">
        <v>4136</v>
      </c>
      <c r="E866" s="53" t="str">
        <f>IF($H866="","",(VLOOKUP($H866,所属・種目コード!$A$3:$B$67,2)))</f>
        <v>盛岡工</v>
      </c>
      <c r="F866" s="23">
        <v>1</v>
      </c>
      <c r="H866" s="23">
        <v>1104</v>
      </c>
      <c r="I866" s="23">
        <v>863</v>
      </c>
    </row>
    <row r="867" spans="1:9">
      <c r="A867" s="23">
        <v>2873</v>
      </c>
      <c r="B867" s="23">
        <v>864</v>
      </c>
      <c r="C867" s="23" t="s">
        <v>4145</v>
      </c>
      <c r="D867" s="23" t="s">
        <v>4146</v>
      </c>
      <c r="E867" s="53" t="str">
        <f>IF($H867="","",(VLOOKUP($H867,所属・種目コード!$A$3:$B$67,2)))</f>
        <v>盛岡工</v>
      </c>
      <c r="F867" s="23">
        <v>1</v>
      </c>
      <c r="H867" s="23">
        <v>1104</v>
      </c>
      <c r="I867" s="23">
        <v>864</v>
      </c>
    </row>
    <row r="868" spans="1:9">
      <c r="A868" s="23">
        <v>2874</v>
      </c>
      <c r="B868" s="23">
        <v>865</v>
      </c>
      <c r="C868" s="23" t="s">
        <v>4147</v>
      </c>
      <c r="D868" s="23" t="s">
        <v>4148</v>
      </c>
      <c r="E868" s="53" t="str">
        <f>IF($H868="","",(VLOOKUP($H868,所属・種目コード!$A$3:$B$67,2)))</f>
        <v>盛岡工</v>
      </c>
      <c r="F868" s="23">
        <v>1</v>
      </c>
      <c r="H868" s="23">
        <v>1104</v>
      </c>
      <c r="I868" s="23">
        <v>865</v>
      </c>
    </row>
    <row r="869" spans="1:9">
      <c r="A869" s="23">
        <v>2876</v>
      </c>
      <c r="B869" s="23">
        <v>866</v>
      </c>
      <c r="C869" s="23" t="s">
        <v>4151</v>
      </c>
      <c r="D869" s="23" t="s">
        <v>4152</v>
      </c>
      <c r="E869" s="53" t="str">
        <f>IF($H869="","",(VLOOKUP($H869,所属・種目コード!$A$3:$B$67,2)))</f>
        <v>盛岡工</v>
      </c>
      <c r="F869" s="23">
        <v>1</v>
      </c>
      <c r="H869" s="23">
        <v>1104</v>
      </c>
      <c r="I869" s="23">
        <v>866</v>
      </c>
    </row>
    <row r="870" spans="1:9">
      <c r="A870" s="23">
        <v>2877</v>
      </c>
      <c r="B870" s="23">
        <v>867</v>
      </c>
      <c r="C870" s="23" t="s">
        <v>4153</v>
      </c>
      <c r="D870" s="23" t="s">
        <v>4154</v>
      </c>
      <c r="E870" s="53" t="str">
        <f>IF($H870="","",(VLOOKUP($H870,所属・種目コード!$A$3:$B$67,2)))</f>
        <v>盛岡工</v>
      </c>
      <c r="F870" s="23">
        <v>1</v>
      </c>
      <c r="H870" s="23">
        <v>1104</v>
      </c>
      <c r="I870" s="23">
        <v>867</v>
      </c>
    </row>
    <row r="871" spans="1:9">
      <c r="A871" s="23">
        <v>2880</v>
      </c>
      <c r="B871" s="23">
        <v>868</v>
      </c>
      <c r="C871" s="23" t="s">
        <v>4159</v>
      </c>
      <c r="D871" s="23" t="s">
        <v>4160</v>
      </c>
      <c r="E871" s="53" t="str">
        <f>IF($H871="","",(VLOOKUP($H871,所属・種目コード!$A$3:$B$67,2)))</f>
        <v>盛岡工</v>
      </c>
      <c r="F871" s="23">
        <v>1</v>
      </c>
      <c r="H871" s="23">
        <v>1104</v>
      </c>
      <c r="I871" s="23">
        <v>868</v>
      </c>
    </row>
    <row r="872" spans="1:9">
      <c r="A872" s="23">
        <v>2882</v>
      </c>
      <c r="B872" s="23">
        <v>869</v>
      </c>
      <c r="C872" s="23" t="s">
        <v>4163</v>
      </c>
      <c r="D872" s="23" t="s">
        <v>4164</v>
      </c>
      <c r="E872" s="53" t="str">
        <f>IF($H872="","",(VLOOKUP($H872,所属・種目コード!$A$3:$B$67,2)))</f>
        <v>盛岡工</v>
      </c>
      <c r="F872" s="23">
        <v>1</v>
      </c>
      <c r="H872" s="23">
        <v>1104</v>
      </c>
      <c r="I872" s="23">
        <v>869</v>
      </c>
    </row>
    <row r="873" spans="1:9">
      <c r="A873" s="23">
        <v>2883</v>
      </c>
      <c r="B873" s="23">
        <v>870</v>
      </c>
      <c r="C873" s="23" t="s">
        <v>4165</v>
      </c>
      <c r="D873" s="23" t="s">
        <v>4166</v>
      </c>
      <c r="E873" s="53" t="str">
        <f>IF($H873="","",(VLOOKUP($H873,所属・種目コード!$A$3:$B$67,2)))</f>
        <v>盛岡工</v>
      </c>
      <c r="F873" s="23">
        <v>1</v>
      </c>
      <c r="H873" s="23">
        <v>1104</v>
      </c>
      <c r="I873" s="23">
        <v>870</v>
      </c>
    </row>
    <row r="874" spans="1:9">
      <c r="A874" s="23">
        <v>2884</v>
      </c>
      <c r="B874" s="23">
        <v>871</v>
      </c>
      <c r="C874" s="23" t="s">
        <v>4167</v>
      </c>
      <c r="D874" s="23" t="s">
        <v>4168</v>
      </c>
      <c r="E874" s="53" t="str">
        <f>IF($H874="","",(VLOOKUP($H874,所属・種目コード!$A$3:$B$67,2)))</f>
        <v>盛岡工</v>
      </c>
      <c r="F874" s="23">
        <v>1</v>
      </c>
      <c r="H874" s="23">
        <v>1104</v>
      </c>
      <c r="I874" s="23">
        <v>871</v>
      </c>
    </row>
    <row r="875" spans="1:9">
      <c r="A875" s="23">
        <v>2886</v>
      </c>
      <c r="B875" s="23">
        <v>872</v>
      </c>
      <c r="C875" s="23" t="s">
        <v>4171</v>
      </c>
      <c r="D875" s="23" t="s">
        <v>4172</v>
      </c>
      <c r="E875" s="53" t="str">
        <f>IF($H875="","",(VLOOKUP($H875,所属・種目コード!$A$3:$B$67,2)))</f>
        <v>盛岡工</v>
      </c>
      <c r="F875" s="23">
        <v>1</v>
      </c>
      <c r="H875" s="23">
        <v>1104</v>
      </c>
      <c r="I875" s="23">
        <v>872</v>
      </c>
    </row>
    <row r="876" spans="1:9">
      <c r="A876" s="23">
        <v>2888</v>
      </c>
      <c r="B876" s="23">
        <v>873</v>
      </c>
      <c r="C876" s="23" t="s">
        <v>4175</v>
      </c>
      <c r="D876" s="23" t="s">
        <v>4176</v>
      </c>
      <c r="E876" s="53" t="str">
        <f>IF($H876="","",(VLOOKUP($H876,所属・種目コード!$A$3:$B$67,2)))</f>
        <v>盛岡工</v>
      </c>
      <c r="F876" s="23">
        <v>1</v>
      </c>
      <c r="H876" s="23">
        <v>1104</v>
      </c>
      <c r="I876" s="23">
        <v>873</v>
      </c>
    </row>
    <row r="877" spans="1:9">
      <c r="A877" s="23">
        <v>2891</v>
      </c>
      <c r="B877" s="23">
        <v>874</v>
      </c>
      <c r="C877" s="23" t="s">
        <v>4181</v>
      </c>
      <c r="D877" s="23" t="s">
        <v>4182</v>
      </c>
      <c r="E877" s="53" t="str">
        <f>IF($H877="","",(VLOOKUP($H877,所属・種目コード!$A$3:$B$67,2)))</f>
        <v>盛岡工</v>
      </c>
      <c r="F877" s="23">
        <v>1</v>
      </c>
      <c r="H877" s="23">
        <v>1104</v>
      </c>
      <c r="I877" s="23">
        <v>874</v>
      </c>
    </row>
    <row r="878" spans="1:9">
      <c r="A878" s="23">
        <v>2900</v>
      </c>
      <c r="B878" s="23">
        <v>875</v>
      </c>
      <c r="C878" s="23" t="s">
        <v>4198</v>
      </c>
      <c r="D878" s="23" t="s">
        <v>777</v>
      </c>
      <c r="E878" s="53" t="str">
        <f>IF($H878="","",(VLOOKUP($H878,所属・種目コード!$A$3:$B$67,2)))</f>
        <v>盛岡工</v>
      </c>
      <c r="F878" s="23">
        <v>1</v>
      </c>
      <c r="H878" s="23">
        <v>1104</v>
      </c>
      <c r="I878" s="23">
        <v>875</v>
      </c>
    </row>
    <row r="879" spans="1:9">
      <c r="A879" s="23">
        <v>2902</v>
      </c>
      <c r="B879" s="23">
        <v>876</v>
      </c>
      <c r="C879" s="23" t="s">
        <v>4201</v>
      </c>
      <c r="D879" s="23" t="s">
        <v>4202</v>
      </c>
      <c r="E879" s="53" t="str">
        <f>IF($H879="","",(VLOOKUP($H879,所属・種目コード!$A$3:$B$67,2)))</f>
        <v>盛岡工</v>
      </c>
      <c r="F879" s="23">
        <v>1</v>
      </c>
      <c r="H879" s="23">
        <v>1104</v>
      </c>
      <c r="I879" s="23">
        <v>876</v>
      </c>
    </row>
    <row r="880" spans="1:9">
      <c r="A880" s="23">
        <v>2903</v>
      </c>
      <c r="B880" s="23">
        <v>877</v>
      </c>
      <c r="C880" s="23" t="s">
        <v>4203</v>
      </c>
      <c r="D880" s="23" t="s">
        <v>4204</v>
      </c>
      <c r="E880" s="53" t="str">
        <f>IF($H880="","",(VLOOKUP($H880,所属・種目コード!$A$3:$B$67,2)))</f>
        <v>盛岡工</v>
      </c>
      <c r="F880" s="23">
        <v>1</v>
      </c>
      <c r="H880" s="23">
        <v>1104</v>
      </c>
      <c r="I880" s="23">
        <v>877</v>
      </c>
    </row>
    <row r="881" spans="1:9">
      <c r="A881" s="23">
        <v>2904</v>
      </c>
      <c r="B881" s="23">
        <v>878</v>
      </c>
      <c r="C881" s="23" t="s">
        <v>4205</v>
      </c>
      <c r="D881" s="23" t="s">
        <v>4206</v>
      </c>
      <c r="E881" s="53" t="str">
        <f>IF($H881="","",(VLOOKUP($H881,所属・種目コード!$A$3:$B$67,2)))</f>
        <v>盛岡工</v>
      </c>
      <c r="F881" s="23">
        <v>1</v>
      </c>
      <c r="H881" s="23">
        <v>1104</v>
      </c>
      <c r="I881" s="23">
        <v>878</v>
      </c>
    </row>
    <row r="882" spans="1:9">
      <c r="A882" s="23">
        <v>2905</v>
      </c>
      <c r="B882" s="23">
        <v>879</v>
      </c>
      <c r="C882" s="23" t="s">
        <v>4207</v>
      </c>
      <c r="D882" s="23" t="s">
        <v>4208</v>
      </c>
      <c r="E882" s="53" t="str">
        <f>IF($H882="","",(VLOOKUP($H882,所属・種目コード!$A$3:$B$67,2)))</f>
        <v>盛岡工</v>
      </c>
      <c r="F882" s="23">
        <v>1</v>
      </c>
      <c r="H882" s="23">
        <v>1104</v>
      </c>
      <c r="I882" s="23">
        <v>879</v>
      </c>
    </row>
    <row r="883" spans="1:9">
      <c r="A883" s="23">
        <v>2909</v>
      </c>
      <c r="B883" s="23">
        <v>880</v>
      </c>
      <c r="C883" s="23" t="s">
        <v>4215</v>
      </c>
      <c r="D883" s="23" t="s">
        <v>4216</v>
      </c>
      <c r="E883" s="53" t="str">
        <f>IF($H883="","",(VLOOKUP($H883,所属・種目コード!$A$3:$B$67,2)))</f>
        <v>盛岡工</v>
      </c>
      <c r="F883" s="23">
        <v>1</v>
      </c>
      <c r="H883" s="23">
        <v>1104</v>
      </c>
      <c r="I883" s="23">
        <v>880</v>
      </c>
    </row>
    <row r="884" spans="1:9">
      <c r="A884" s="23">
        <v>2910</v>
      </c>
      <c r="B884" s="23">
        <v>881</v>
      </c>
      <c r="C884" s="23" t="s">
        <v>4217</v>
      </c>
      <c r="D884" s="23" t="s">
        <v>4218</v>
      </c>
      <c r="E884" s="53" t="str">
        <f>IF($H884="","",(VLOOKUP($H884,所属・種目コード!$A$3:$B$67,2)))</f>
        <v>盛岡工</v>
      </c>
      <c r="F884" s="23">
        <v>1</v>
      </c>
      <c r="H884" s="23">
        <v>1104</v>
      </c>
      <c r="I884" s="23">
        <v>881</v>
      </c>
    </row>
    <row r="885" spans="1:9">
      <c r="A885" s="23">
        <v>2913</v>
      </c>
      <c r="B885" s="23">
        <v>882</v>
      </c>
      <c r="C885" s="23" t="s">
        <v>4223</v>
      </c>
      <c r="D885" s="23" t="s">
        <v>4224</v>
      </c>
      <c r="E885" s="53" t="str">
        <f>IF($H885="","",(VLOOKUP($H885,所属・種目コード!$A$3:$B$67,2)))</f>
        <v>盛岡工</v>
      </c>
      <c r="F885" s="23">
        <v>1</v>
      </c>
      <c r="H885" s="23">
        <v>1104</v>
      </c>
      <c r="I885" s="23">
        <v>882</v>
      </c>
    </row>
    <row r="886" spans="1:9">
      <c r="A886" s="23">
        <v>2915</v>
      </c>
      <c r="B886" s="23">
        <v>883</v>
      </c>
      <c r="C886" s="23" t="s">
        <v>4227</v>
      </c>
      <c r="D886" s="23" t="s">
        <v>4228</v>
      </c>
      <c r="E886" s="53" t="str">
        <f>IF($H886="","",(VLOOKUP($H886,所属・種目コード!$A$3:$B$67,2)))</f>
        <v>盛岡工</v>
      </c>
      <c r="F886" s="23">
        <v>1</v>
      </c>
      <c r="H886" s="23">
        <v>1104</v>
      </c>
      <c r="I886" s="23">
        <v>883</v>
      </c>
    </row>
    <row r="887" spans="1:9">
      <c r="A887" s="23">
        <v>2917</v>
      </c>
      <c r="B887" s="23">
        <v>884</v>
      </c>
      <c r="C887" s="23" t="s">
        <v>4231</v>
      </c>
      <c r="D887" s="23" t="s">
        <v>4232</v>
      </c>
      <c r="E887" s="53" t="str">
        <f>IF($H887="","",(VLOOKUP($H887,所属・種目コード!$A$3:$B$67,2)))</f>
        <v>盛岡工</v>
      </c>
      <c r="F887" s="23">
        <v>1</v>
      </c>
      <c r="H887" s="23">
        <v>1104</v>
      </c>
      <c r="I887" s="23">
        <v>884</v>
      </c>
    </row>
    <row r="888" spans="1:9">
      <c r="A888" s="23">
        <v>2922</v>
      </c>
      <c r="B888" s="23">
        <v>885</v>
      </c>
      <c r="C888" s="23" t="s">
        <v>4241</v>
      </c>
      <c r="D888" s="23" t="s">
        <v>4242</v>
      </c>
      <c r="E888" s="53" t="str">
        <f>IF($H888="","",(VLOOKUP($H888,所属・種目コード!$A$3:$B$67,2)))</f>
        <v>盛岡工</v>
      </c>
      <c r="F888" s="23">
        <v>1</v>
      </c>
      <c r="H888" s="23">
        <v>1104</v>
      </c>
      <c r="I888" s="23">
        <v>885</v>
      </c>
    </row>
    <row r="889" spans="1:9">
      <c r="A889" s="23">
        <v>2928</v>
      </c>
      <c r="B889" s="23">
        <v>886</v>
      </c>
      <c r="C889" s="23" t="s">
        <v>4253</v>
      </c>
      <c r="D889" s="23" t="s">
        <v>4254</v>
      </c>
      <c r="E889" s="53" t="str">
        <f>IF($H889="","",(VLOOKUP($H889,所属・種目コード!$A$3:$B$67,2)))</f>
        <v>盛岡工</v>
      </c>
      <c r="F889" s="23">
        <v>1</v>
      </c>
      <c r="H889" s="23">
        <v>1104</v>
      </c>
      <c r="I889" s="23">
        <v>886</v>
      </c>
    </row>
    <row r="890" spans="1:9">
      <c r="A890" s="23">
        <v>2931</v>
      </c>
      <c r="B890" s="23">
        <v>887</v>
      </c>
      <c r="C890" s="23" t="s">
        <v>4259</v>
      </c>
      <c r="D890" s="23" t="s">
        <v>4260</v>
      </c>
      <c r="E890" s="53" t="str">
        <f>IF($H890="","",(VLOOKUP($H890,所属・種目コード!$A$3:$B$67,2)))</f>
        <v>盛岡工</v>
      </c>
      <c r="F890" s="23">
        <v>1</v>
      </c>
      <c r="H890" s="23">
        <v>1104</v>
      </c>
      <c r="I890" s="23">
        <v>887</v>
      </c>
    </row>
    <row r="891" spans="1:9">
      <c r="A891" s="23">
        <v>2936</v>
      </c>
      <c r="B891" s="23">
        <v>888</v>
      </c>
      <c r="C891" s="23" t="s">
        <v>4269</v>
      </c>
      <c r="D891" s="23" t="s">
        <v>4270</v>
      </c>
      <c r="E891" s="53" t="str">
        <f>IF($H891="","",(VLOOKUP($H891,所属・種目コード!$A$3:$B$67,2)))</f>
        <v>盛岡工</v>
      </c>
      <c r="F891" s="23">
        <v>1</v>
      </c>
      <c r="H891" s="23">
        <v>1104</v>
      </c>
      <c r="I891" s="23">
        <v>888</v>
      </c>
    </row>
    <row r="892" spans="1:9">
      <c r="A892" s="23">
        <v>2938</v>
      </c>
      <c r="B892" s="23">
        <v>889</v>
      </c>
      <c r="C892" s="23" t="s">
        <v>4273</v>
      </c>
      <c r="D892" s="23" t="s">
        <v>4274</v>
      </c>
      <c r="E892" s="53" t="str">
        <f>IF($H892="","",(VLOOKUP($H892,所属・種目コード!$A$3:$B$67,2)))</f>
        <v>盛岡工</v>
      </c>
      <c r="F892" s="23">
        <v>1</v>
      </c>
      <c r="H892" s="23">
        <v>1104</v>
      </c>
      <c r="I892" s="23">
        <v>889</v>
      </c>
    </row>
    <row r="893" spans="1:9">
      <c r="A893" s="23">
        <v>2942</v>
      </c>
      <c r="B893" s="23">
        <v>890</v>
      </c>
      <c r="C893" s="23" t="s">
        <v>4279</v>
      </c>
      <c r="D893" s="23" t="s">
        <v>4280</v>
      </c>
      <c r="E893" s="53" t="str">
        <f>IF($H893="","",(VLOOKUP($H893,所属・種目コード!$A$3:$B$67,2)))</f>
        <v>盛岡工</v>
      </c>
      <c r="F893" s="23">
        <v>1</v>
      </c>
      <c r="H893" s="23">
        <v>1104</v>
      </c>
      <c r="I893" s="23">
        <v>890</v>
      </c>
    </row>
    <row r="894" spans="1:9">
      <c r="A894" s="23">
        <v>3077</v>
      </c>
      <c r="B894" s="23">
        <v>891</v>
      </c>
      <c r="C894" s="23" t="s">
        <v>4525</v>
      </c>
      <c r="D894" s="23" t="s">
        <v>4526</v>
      </c>
      <c r="E894" s="53" t="str">
        <f>IF($H894="","",(VLOOKUP($H894,所属・種目コード!$A$3:$B$67,2)))</f>
        <v>盛岡第一</v>
      </c>
      <c r="F894" s="23">
        <v>1</v>
      </c>
      <c r="H894" s="23">
        <v>1110</v>
      </c>
      <c r="I894" s="23">
        <v>891</v>
      </c>
    </row>
    <row r="895" spans="1:9">
      <c r="A895" s="23">
        <v>3085</v>
      </c>
      <c r="B895" s="23">
        <v>892</v>
      </c>
      <c r="C895" s="23" t="s">
        <v>4540</v>
      </c>
      <c r="D895" s="23" t="s">
        <v>4541</v>
      </c>
      <c r="E895" s="53" t="str">
        <f>IF($H895="","",(VLOOKUP($H895,所属・種目コード!$A$3:$B$67,2)))</f>
        <v>盛岡第一</v>
      </c>
      <c r="F895" s="23">
        <v>1</v>
      </c>
      <c r="H895" s="23">
        <v>1110</v>
      </c>
      <c r="I895" s="23">
        <v>892</v>
      </c>
    </row>
    <row r="896" spans="1:9">
      <c r="A896" s="23">
        <v>3086</v>
      </c>
      <c r="B896" s="23">
        <v>893</v>
      </c>
      <c r="C896" s="23" t="s">
        <v>4542</v>
      </c>
      <c r="D896" s="23" t="s">
        <v>1885</v>
      </c>
      <c r="E896" s="53" t="str">
        <f>IF($H896="","",(VLOOKUP($H896,所属・種目コード!$A$3:$B$67,2)))</f>
        <v>盛岡第一</v>
      </c>
      <c r="F896" s="23">
        <v>1</v>
      </c>
      <c r="H896" s="23">
        <v>1110</v>
      </c>
      <c r="I896" s="23">
        <v>893</v>
      </c>
    </row>
    <row r="897" spans="1:9">
      <c r="A897" s="23">
        <v>3088</v>
      </c>
      <c r="B897" s="23">
        <v>894</v>
      </c>
      <c r="C897" s="23" t="s">
        <v>4545</v>
      </c>
      <c r="D897" s="23" t="s">
        <v>4546</v>
      </c>
      <c r="E897" s="53" t="str">
        <f>IF($H897="","",(VLOOKUP($H897,所属・種目コード!$A$3:$B$67,2)))</f>
        <v>盛岡第一</v>
      </c>
      <c r="F897" s="23">
        <v>1</v>
      </c>
      <c r="H897" s="23">
        <v>1110</v>
      </c>
      <c r="I897" s="23">
        <v>894</v>
      </c>
    </row>
    <row r="898" spans="1:9">
      <c r="A898" s="23">
        <v>3094</v>
      </c>
      <c r="B898" s="23">
        <v>895</v>
      </c>
      <c r="C898" s="23" t="s">
        <v>4557</v>
      </c>
      <c r="D898" s="23" t="s">
        <v>4558</v>
      </c>
      <c r="E898" s="53" t="str">
        <f>IF($H898="","",(VLOOKUP($H898,所属・種目コード!$A$3:$B$67,2)))</f>
        <v>盛岡第一</v>
      </c>
      <c r="F898" s="23">
        <v>1</v>
      </c>
      <c r="H898" s="23">
        <v>1110</v>
      </c>
      <c r="I898" s="23">
        <v>895</v>
      </c>
    </row>
    <row r="899" spans="1:9">
      <c r="A899" s="23">
        <v>2836</v>
      </c>
      <c r="B899" s="23">
        <v>896</v>
      </c>
      <c r="C899" s="23" t="s">
        <v>4080</v>
      </c>
      <c r="D899" s="23" t="s">
        <v>4081</v>
      </c>
      <c r="E899" s="53" t="str">
        <f>IF($H899="","",(VLOOKUP($H899,所属・種目コード!$A$3:$B$67,2)))</f>
        <v>盛岡北</v>
      </c>
      <c r="F899" s="23">
        <v>1</v>
      </c>
      <c r="H899" s="23">
        <v>1103</v>
      </c>
      <c r="I899" s="23">
        <v>896</v>
      </c>
    </row>
    <row r="900" spans="1:9">
      <c r="A900" s="23">
        <v>2842</v>
      </c>
      <c r="B900" s="23">
        <v>897</v>
      </c>
      <c r="C900" s="23" t="s">
        <v>4091</v>
      </c>
      <c r="D900" s="23" t="s">
        <v>4092</v>
      </c>
      <c r="E900" s="53" t="str">
        <f>IF($H900="","",(VLOOKUP($H900,所属・種目コード!$A$3:$B$67,2)))</f>
        <v>盛岡北</v>
      </c>
      <c r="F900" s="23">
        <v>1</v>
      </c>
      <c r="H900" s="23">
        <v>1103</v>
      </c>
      <c r="I900" s="23">
        <v>897</v>
      </c>
    </row>
    <row r="901" spans="1:9">
      <c r="A901" s="23">
        <v>2843</v>
      </c>
      <c r="B901" s="23">
        <v>898</v>
      </c>
      <c r="C901" s="23" t="s">
        <v>4093</v>
      </c>
      <c r="D901" s="23" t="s">
        <v>4094</v>
      </c>
      <c r="E901" s="53" t="str">
        <f>IF($H901="","",(VLOOKUP($H901,所属・種目コード!$A$3:$B$67,2)))</f>
        <v>盛岡北</v>
      </c>
      <c r="F901" s="23">
        <v>1</v>
      </c>
      <c r="H901" s="23">
        <v>1103</v>
      </c>
      <c r="I901" s="23">
        <v>898</v>
      </c>
    </row>
    <row r="902" spans="1:9">
      <c r="A902" s="23">
        <v>2851</v>
      </c>
      <c r="B902" s="23">
        <v>899</v>
      </c>
      <c r="C902" s="23" t="s">
        <v>4104</v>
      </c>
      <c r="D902" s="23" t="s">
        <v>4105</v>
      </c>
      <c r="E902" s="53" t="str">
        <f>IF($H902="","",(VLOOKUP($H902,所属・種目コード!$A$3:$B$67,2)))</f>
        <v>盛岡北</v>
      </c>
      <c r="F902" s="23">
        <v>1</v>
      </c>
      <c r="H902" s="23">
        <v>1103</v>
      </c>
      <c r="I902" s="23">
        <v>899</v>
      </c>
    </row>
    <row r="903" spans="1:9">
      <c r="A903" s="23">
        <v>2859</v>
      </c>
      <c r="B903" s="23">
        <v>900</v>
      </c>
      <c r="C903" s="23" t="s">
        <v>4120</v>
      </c>
      <c r="D903" s="23" t="s">
        <v>4121</v>
      </c>
      <c r="E903" s="53" t="str">
        <f>IF($H903="","",(VLOOKUP($H903,所属・種目コード!$A$3:$B$67,2)))</f>
        <v>盛岡北</v>
      </c>
      <c r="F903" s="23">
        <v>1</v>
      </c>
      <c r="H903" s="23">
        <v>1103</v>
      </c>
      <c r="I903" s="23">
        <v>900</v>
      </c>
    </row>
    <row r="904" spans="1:9">
      <c r="A904" s="23">
        <v>2645</v>
      </c>
      <c r="B904" s="23">
        <v>901</v>
      </c>
      <c r="C904" s="23" t="s">
        <v>3716</v>
      </c>
      <c r="D904" s="23" t="s">
        <v>3717</v>
      </c>
      <c r="E904" s="53" t="str">
        <f>IF($H904="","",(VLOOKUP($H904,所属・種目コード!$A$3:$B$67,2)))</f>
        <v>水沢工</v>
      </c>
      <c r="F904" s="23">
        <v>1</v>
      </c>
      <c r="H904" s="23">
        <v>1096</v>
      </c>
      <c r="I904" s="23">
        <v>901</v>
      </c>
    </row>
    <row r="905" spans="1:9">
      <c r="A905" s="23">
        <v>2649</v>
      </c>
      <c r="B905" s="23">
        <v>902</v>
      </c>
      <c r="C905" s="23" t="s">
        <v>3724</v>
      </c>
      <c r="D905" s="23" t="s">
        <v>3235</v>
      </c>
      <c r="E905" s="53" t="str">
        <f>IF($H905="","",(VLOOKUP($H905,所属・種目コード!$A$3:$B$67,2)))</f>
        <v>水沢工</v>
      </c>
      <c r="F905" s="23">
        <v>1</v>
      </c>
      <c r="H905" s="23">
        <v>1096</v>
      </c>
      <c r="I905" s="23">
        <v>902</v>
      </c>
    </row>
    <row r="906" spans="1:9">
      <c r="A906" s="23">
        <v>2659</v>
      </c>
      <c r="B906" s="23">
        <v>903</v>
      </c>
      <c r="C906" s="23" t="s">
        <v>3743</v>
      </c>
      <c r="D906" s="23" t="s">
        <v>3744</v>
      </c>
      <c r="E906" s="53" t="str">
        <f>IF($H906="","",(VLOOKUP($H906,所属・種目コード!$A$3:$B$67,2)))</f>
        <v>水沢工</v>
      </c>
      <c r="F906" s="23">
        <v>1</v>
      </c>
      <c r="H906" s="23">
        <v>1096</v>
      </c>
      <c r="I906" s="23">
        <v>903</v>
      </c>
    </row>
    <row r="907" spans="1:9">
      <c r="A907" s="23">
        <v>2591</v>
      </c>
      <c r="B907" s="23">
        <v>904</v>
      </c>
      <c r="C907" s="23" t="s">
        <v>3612</v>
      </c>
      <c r="D907" s="23" t="s">
        <v>3613</v>
      </c>
      <c r="E907" s="53" t="str">
        <f>IF($H907="","",(VLOOKUP($H907,所属・種目コード!$A$3:$B$67,2)))</f>
        <v>水沢</v>
      </c>
      <c r="F907" s="23">
        <v>1</v>
      </c>
      <c r="H907" s="23">
        <v>1095</v>
      </c>
      <c r="I907" s="23">
        <v>904</v>
      </c>
    </row>
    <row r="908" spans="1:9">
      <c r="A908" s="23">
        <v>2592</v>
      </c>
      <c r="B908" s="23">
        <v>905</v>
      </c>
      <c r="C908" s="23" t="s">
        <v>3614</v>
      </c>
      <c r="D908" s="23" t="s">
        <v>3615</v>
      </c>
      <c r="E908" s="53" t="str">
        <f>IF($H908="","",(VLOOKUP($H908,所属・種目コード!$A$3:$B$67,2)))</f>
        <v>水沢</v>
      </c>
      <c r="F908" s="23">
        <v>1</v>
      </c>
      <c r="H908" s="23">
        <v>1095</v>
      </c>
      <c r="I908" s="23">
        <v>905</v>
      </c>
    </row>
    <row r="909" spans="1:9">
      <c r="A909" s="23">
        <v>2594</v>
      </c>
      <c r="B909" s="23">
        <v>906</v>
      </c>
      <c r="C909" s="23" t="s">
        <v>3618</v>
      </c>
      <c r="D909" s="23" t="s">
        <v>3619</v>
      </c>
      <c r="E909" s="53" t="str">
        <f>IF($H909="","",(VLOOKUP($H909,所属・種目コード!$A$3:$B$67,2)))</f>
        <v>水沢</v>
      </c>
      <c r="F909" s="23">
        <v>1</v>
      </c>
      <c r="H909" s="23">
        <v>1095</v>
      </c>
      <c r="I909" s="23">
        <v>906</v>
      </c>
    </row>
    <row r="910" spans="1:9">
      <c r="A910" s="23">
        <v>2600</v>
      </c>
      <c r="B910" s="23">
        <v>907</v>
      </c>
      <c r="C910" s="23" t="s">
        <v>3630</v>
      </c>
      <c r="D910" s="23" t="s">
        <v>3631</v>
      </c>
      <c r="E910" s="53" t="str">
        <f>IF($H910="","",(VLOOKUP($H910,所属・種目コード!$A$3:$B$67,2)))</f>
        <v>水沢</v>
      </c>
      <c r="F910" s="23">
        <v>1</v>
      </c>
      <c r="H910" s="23">
        <v>1095</v>
      </c>
      <c r="I910" s="23">
        <v>907</v>
      </c>
    </row>
    <row r="911" spans="1:9">
      <c r="A911" s="23">
        <v>2603</v>
      </c>
      <c r="B911" s="23">
        <v>908</v>
      </c>
      <c r="C911" s="23" t="s">
        <v>3636</v>
      </c>
      <c r="D911" s="23" t="s">
        <v>3637</v>
      </c>
      <c r="E911" s="53" t="str">
        <f>IF($H911="","",(VLOOKUP($H911,所属・種目コード!$A$3:$B$67,2)))</f>
        <v>水沢</v>
      </c>
      <c r="F911" s="23">
        <v>1</v>
      </c>
      <c r="H911" s="23">
        <v>1095</v>
      </c>
      <c r="I911" s="23">
        <v>908</v>
      </c>
    </row>
    <row r="912" spans="1:9">
      <c r="A912" s="23">
        <v>2605</v>
      </c>
      <c r="B912" s="23">
        <v>909</v>
      </c>
      <c r="C912" s="23" t="s">
        <v>3640</v>
      </c>
      <c r="D912" s="23" t="s">
        <v>3641</v>
      </c>
      <c r="E912" s="53" t="str">
        <f>IF($H912="","",(VLOOKUP($H912,所属・種目コード!$A$3:$B$67,2)))</f>
        <v>水沢</v>
      </c>
      <c r="F912" s="23">
        <v>1</v>
      </c>
      <c r="H912" s="23">
        <v>1095</v>
      </c>
      <c r="I912" s="23">
        <v>909</v>
      </c>
    </row>
    <row r="913" spans="1:9">
      <c r="A913" s="23">
        <v>2610</v>
      </c>
      <c r="B913" s="23">
        <v>910</v>
      </c>
      <c r="C913" s="23" t="s">
        <v>3649</v>
      </c>
      <c r="D913" s="23" t="s">
        <v>3650</v>
      </c>
      <c r="E913" s="53" t="str">
        <f>IF($H913="","",(VLOOKUP($H913,所属・種目コード!$A$3:$B$67,2)))</f>
        <v>水沢</v>
      </c>
      <c r="F913" s="23">
        <v>1</v>
      </c>
      <c r="H913" s="23">
        <v>1095</v>
      </c>
      <c r="I913" s="23">
        <v>910</v>
      </c>
    </row>
    <row r="914" spans="1:9">
      <c r="A914" s="23">
        <v>2615</v>
      </c>
      <c r="B914" s="23">
        <v>911</v>
      </c>
      <c r="C914" s="23" t="s">
        <v>3659</v>
      </c>
      <c r="D914" s="23" t="s">
        <v>3660</v>
      </c>
      <c r="E914" s="53" t="str">
        <f>IF($H914="","",(VLOOKUP($H914,所属・種目コード!$A$3:$B$67,2)))</f>
        <v>水沢</v>
      </c>
      <c r="F914" s="23">
        <v>1</v>
      </c>
      <c r="H914" s="23">
        <v>1095</v>
      </c>
      <c r="I914" s="23">
        <v>911</v>
      </c>
    </row>
    <row r="915" spans="1:9">
      <c r="A915" s="23">
        <v>2626</v>
      </c>
      <c r="B915" s="23">
        <v>912</v>
      </c>
      <c r="C915" s="23" t="s">
        <v>3680</v>
      </c>
      <c r="D915" s="23" t="s">
        <v>3681</v>
      </c>
      <c r="E915" s="53" t="str">
        <f>IF($H915="","",(VLOOKUP($H915,所属・種目コード!$A$3:$B$67,2)))</f>
        <v>水沢</v>
      </c>
      <c r="F915" s="23">
        <v>1</v>
      </c>
      <c r="H915" s="23">
        <v>1095</v>
      </c>
      <c r="I915" s="23">
        <v>912</v>
      </c>
    </row>
    <row r="916" spans="1:9">
      <c r="A916" s="23">
        <v>2627</v>
      </c>
      <c r="B916" s="23">
        <v>913</v>
      </c>
      <c r="C916" s="23" t="s">
        <v>3682</v>
      </c>
      <c r="D916" s="23" t="s">
        <v>3033</v>
      </c>
      <c r="E916" s="53" t="str">
        <f>IF($H916="","",(VLOOKUP($H916,所属・種目コード!$A$3:$B$67,2)))</f>
        <v>水沢</v>
      </c>
      <c r="F916" s="23">
        <v>1</v>
      </c>
      <c r="H916" s="23">
        <v>1095</v>
      </c>
      <c r="I916" s="23">
        <v>913</v>
      </c>
    </row>
    <row r="917" spans="1:9">
      <c r="A917" s="23">
        <v>2628</v>
      </c>
      <c r="B917" s="23">
        <v>914</v>
      </c>
      <c r="C917" s="23" t="s">
        <v>3683</v>
      </c>
      <c r="D917" s="23" t="s">
        <v>3684</v>
      </c>
      <c r="E917" s="53" t="str">
        <f>IF($H917="","",(VLOOKUP($H917,所属・種目コード!$A$3:$B$67,2)))</f>
        <v>水沢</v>
      </c>
      <c r="F917" s="23">
        <v>1</v>
      </c>
      <c r="H917" s="23">
        <v>1095</v>
      </c>
      <c r="I917" s="23">
        <v>914</v>
      </c>
    </row>
    <row r="918" spans="1:9">
      <c r="A918" s="23">
        <v>2635</v>
      </c>
      <c r="B918" s="23">
        <v>915</v>
      </c>
      <c r="C918" s="23" t="s">
        <v>3697</v>
      </c>
      <c r="D918" s="23" t="s">
        <v>3698</v>
      </c>
      <c r="E918" s="53" t="str">
        <f>IF($H918="","",(VLOOKUP($H918,所属・種目コード!$A$3:$B$67,2)))</f>
        <v>水沢</v>
      </c>
      <c r="F918" s="23">
        <v>1</v>
      </c>
      <c r="H918" s="23">
        <v>1095</v>
      </c>
      <c r="I918" s="23">
        <v>915</v>
      </c>
    </row>
    <row r="919" spans="1:9">
      <c r="A919" s="23">
        <v>1927</v>
      </c>
      <c r="B919" s="23">
        <v>916</v>
      </c>
      <c r="C919" s="23" t="s">
        <v>2383</v>
      </c>
      <c r="D919" s="23" t="s">
        <v>2384</v>
      </c>
      <c r="E919" s="53" t="str">
        <f>IF($H919="","",(VLOOKUP($H919,所属・種目コード!$A$3:$B$67,2)))</f>
        <v>釜石</v>
      </c>
      <c r="F919" s="23">
        <v>1</v>
      </c>
      <c r="H919" s="23">
        <v>1067</v>
      </c>
      <c r="I919" s="23">
        <v>916</v>
      </c>
    </row>
    <row r="920" spans="1:9">
      <c r="A920" s="23">
        <v>1910</v>
      </c>
      <c r="B920" s="23">
        <v>917</v>
      </c>
      <c r="C920" s="23" t="s">
        <v>2350</v>
      </c>
      <c r="D920" s="23" t="s">
        <v>2351</v>
      </c>
      <c r="E920" s="53" t="str">
        <f>IF($H920="","",(VLOOKUP($H920,所属・種目コード!$A$3:$B$67,2)))</f>
        <v>釜石</v>
      </c>
      <c r="F920" s="23">
        <v>1</v>
      </c>
      <c r="H920" s="23">
        <v>1067</v>
      </c>
      <c r="I920" s="23">
        <v>917</v>
      </c>
    </row>
    <row r="921" spans="1:9">
      <c r="A921" s="23">
        <v>1920</v>
      </c>
      <c r="B921" s="23">
        <v>918</v>
      </c>
      <c r="C921" s="23" t="s">
        <v>2370</v>
      </c>
      <c r="D921" s="23" t="s">
        <v>2371</v>
      </c>
      <c r="E921" s="53" t="str">
        <f>IF($H921="","",(VLOOKUP($H921,所属・種目コード!$A$3:$B$67,2)))</f>
        <v>釜石</v>
      </c>
      <c r="F921" s="23">
        <v>1</v>
      </c>
      <c r="H921" s="23">
        <v>1067</v>
      </c>
      <c r="I921" s="23">
        <v>918</v>
      </c>
    </row>
    <row r="922" spans="1:9">
      <c r="A922" s="23">
        <v>1660</v>
      </c>
      <c r="B922" s="23">
        <v>919</v>
      </c>
      <c r="C922" s="23" t="s">
        <v>1878</v>
      </c>
      <c r="D922" s="23" t="s">
        <v>1879</v>
      </c>
      <c r="E922" s="53" t="str">
        <f>IF($H922="","",(VLOOKUP($H922,所属・種目コード!$A$3:$B$67,2)))</f>
        <v>一関工</v>
      </c>
      <c r="F922" s="23">
        <v>1</v>
      </c>
      <c r="H922" s="23">
        <v>1055</v>
      </c>
      <c r="I922" s="23">
        <v>919</v>
      </c>
    </row>
    <row r="923" spans="1:9">
      <c r="A923" s="23">
        <v>1661</v>
      </c>
      <c r="B923" s="23">
        <v>920</v>
      </c>
      <c r="C923" s="23" t="s">
        <v>1880</v>
      </c>
      <c r="D923" s="23" t="s">
        <v>1881</v>
      </c>
      <c r="E923" s="53" t="str">
        <f>IF($H923="","",(VLOOKUP($H923,所属・種目コード!$A$3:$B$67,2)))</f>
        <v>一関工</v>
      </c>
      <c r="F923" s="23">
        <v>1</v>
      </c>
      <c r="H923" s="23">
        <v>1055</v>
      </c>
      <c r="I923" s="23">
        <v>920</v>
      </c>
    </row>
    <row r="924" spans="1:9">
      <c r="A924" s="23">
        <v>1664</v>
      </c>
      <c r="B924" s="23">
        <v>921</v>
      </c>
      <c r="C924" s="23" t="s">
        <v>1886</v>
      </c>
      <c r="D924" s="23" t="s">
        <v>1887</v>
      </c>
      <c r="E924" s="53" t="str">
        <f>IF($H924="","",(VLOOKUP($H924,所属・種目コード!$A$3:$B$67,2)))</f>
        <v>一関工</v>
      </c>
      <c r="F924" s="23">
        <v>1</v>
      </c>
      <c r="H924" s="23">
        <v>1055</v>
      </c>
      <c r="I924" s="23">
        <v>921</v>
      </c>
    </row>
    <row r="925" spans="1:9">
      <c r="A925" s="23">
        <v>1669</v>
      </c>
      <c r="B925" s="23">
        <v>922</v>
      </c>
      <c r="C925" s="23" t="s">
        <v>1896</v>
      </c>
      <c r="D925" s="23" t="s">
        <v>1897</v>
      </c>
      <c r="E925" s="53" t="str">
        <f>IF($H925="","",(VLOOKUP($H925,所属・種目コード!$A$3:$B$67,2)))</f>
        <v>一関工</v>
      </c>
      <c r="F925" s="23">
        <v>1</v>
      </c>
      <c r="H925" s="23">
        <v>1055</v>
      </c>
      <c r="I925" s="23">
        <v>922</v>
      </c>
    </row>
    <row r="926" spans="1:9">
      <c r="A926" s="23">
        <v>1839</v>
      </c>
      <c r="B926" s="23">
        <v>923</v>
      </c>
      <c r="C926" s="23" t="s">
        <v>2217</v>
      </c>
      <c r="D926" s="23" t="s">
        <v>2218</v>
      </c>
      <c r="E926" s="53" t="str">
        <f>IF($H926="","",(VLOOKUP($H926,所属・種目コード!$A$3:$B$67,2)))</f>
        <v>大船渡</v>
      </c>
      <c r="F926" s="23">
        <v>1</v>
      </c>
      <c r="H926" s="23">
        <v>1064</v>
      </c>
      <c r="I926" s="23">
        <v>923</v>
      </c>
    </row>
    <row r="927" spans="1:9">
      <c r="A927" s="23">
        <v>1853</v>
      </c>
      <c r="B927" s="23">
        <v>924</v>
      </c>
      <c r="C927" s="23" t="s">
        <v>2243</v>
      </c>
      <c r="D927" s="23" t="s">
        <v>2244</v>
      </c>
      <c r="E927" s="53" t="str">
        <f>IF($H927="","",(VLOOKUP($H927,所属・種目コード!$A$3:$B$67,2)))</f>
        <v>大船渡</v>
      </c>
      <c r="F927" s="23">
        <v>1</v>
      </c>
      <c r="H927" s="23">
        <v>1064</v>
      </c>
      <c r="I927" s="23">
        <v>924</v>
      </c>
    </row>
    <row r="928" spans="1:9">
      <c r="A928" s="23">
        <v>2675</v>
      </c>
      <c r="B928" s="23">
        <v>925</v>
      </c>
      <c r="C928" s="23" t="s">
        <v>3770</v>
      </c>
      <c r="D928" s="23" t="s">
        <v>1368</v>
      </c>
      <c r="E928" s="53" t="str">
        <f>IF($H928="","",(VLOOKUP($H928,所属・種目コード!$A$3:$B$67,2)))</f>
        <v>水沢商</v>
      </c>
      <c r="F928" s="23">
        <v>1</v>
      </c>
      <c r="H928" s="23">
        <v>1097</v>
      </c>
      <c r="I928" s="23">
        <v>925</v>
      </c>
    </row>
    <row r="929" spans="1:9">
      <c r="A929" s="23">
        <v>2685</v>
      </c>
      <c r="B929" s="23">
        <v>926</v>
      </c>
      <c r="C929" s="23" t="s">
        <v>3788</v>
      </c>
      <c r="D929" s="23" t="s">
        <v>3789</v>
      </c>
      <c r="E929" s="53" t="str">
        <f>IF($H929="","",(VLOOKUP($H929,所属・種目コード!$A$3:$B$67,2)))</f>
        <v>水沢商</v>
      </c>
      <c r="F929" s="23">
        <v>1</v>
      </c>
      <c r="H929" s="23">
        <v>1097</v>
      </c>
      <c r="I929" s="23">
        <v>926</v>
      </c>
    </row>
    <row r="930" spans="1:9">
      <c r="A930" s="23">
        <v>2015</v>
      </c>
      <c r="B930" s="23">
        <v>927</v>
      </c>
      <c r="C930" s="23" t="s">
        <v>2538</v>
      </c>
      <c r="D930" s="23" t="s">
        <v>2539</v>
      </c>
      <c r="E930" s="53" t="str">
        <f>IF($H930="","",(VLOOKUP($H930,所属・種目コード!$A$3:$B$67,2)))</f>
        <v>久慈東</v>
      </c>
      <c r="F930" s="23">
        <v>1</v>
      </c>
      <c r="H930" s="23">
        <v>1072</v>
      </c>
      <c r="I930" s="23">
        <v>927</v>
      </c>
    </row>
    <row r="931" spans="1:9">
      <c r="A931" s="23">
        <v>2030</v>
      </c>
      <c r="B931" s="23">
        <v>928</v>
      </c>
      <c r="C931" s="23" t="s">
        <v>2566</v>
      </c>
      <c r="D931" s="23" t="s">
        <v>2567</v>
      </c>
      <c r="E931" s="53" t="str">
        <f>IF($H931="","",(VLOOKUP($H931,所属・種目コード!$A$3:$B$67,2)))</f>
        <v>久慈東</v>
      </c>
      <c r="F931" s="23">
        <v>1</v>
      </c>
      <c r="H931" s="23">
        <v>1072</v>
      </c>
      <c r="I931" s="23">
        <v>928</v>
      </c>
    </row>
    <row r="932" spans="1:9">
      <c r="A932" s="23">
        <v>2034</v>
      </c>
      <c r="B932" s="23">
        <v>929</v>
      </c>
      <c r="C932" s="23" t="s">
        <v>2573</v>
      </c>
      <c r="D932" s="23" t="s">
        <v>2574</v>
      </c>
      <c r="E932" s="53" t="str">
        <f>IF($H932="","",(VLOOKUP($H932,所属・種目コード!$A$3:$B$67,2)))</f>
        <v>久慈東</v>
      </c>
      <c r="F932" s="23">
        <v>1</v>
      </c>
      <c r="H932" s="23">
        <v>1072</v>
      </c>
      <c r="I932" s="23">
        <v>929</v>
      </c>
    </row>
    <row r="933" spans="1:9">
      <c r="A933" s="23">
        <v>2041</v>
      </c>
      <c r="B933" s="23">
        <v>930</v>
      </c>
      <c r="C933" s="23" t="s">
        <v>2586</v>
      </c>
      <c r="D933" s="23" t="s">
        <v>2587</v>
      </c>
      <c r="E933" s="53" t="str">
        <f>IF($H933="","",(VLOOKUP($H933,所属・種目コード!$A$3:$B$67,2)))</f>
        <v>久慈東</v>
      </c>
      <c r="F933" s="23">
        <v>1</v>
      </c>
      <c r="H933" s="23">
        <v>1072</v>
      </c>
      <c r="I933" s="23">
        <v>930</v>
      </c>
    </row>
    <row r="934" spans="1:9">
      <c r="A934" s="23">
        <v>2042</v>
      </c>
      <c r="B934" s="23">
        <v>931</v>
      </c>
      <c r="C934" s="23" t="s">
        <v>2588</v>
      </c>
      <c r="D934" s="23" t="s">
        <v>2589</v>
      </c>
      <c r="E934" s="53" t="str">
        <f>IF($H934="","",(VLOOKUP($H934,所属・種目コード!$A$3:$B$67,2)))</f>
        <v>久慈東</v>
      </c>
      <c r="F934" s="23">
        <v>1</v>
      </c>
      <c r="H934" s="23">
        <v>1072</v>
      </c>
      <c r="I934" s="23">
        <v>931</v>
      </c>
    </row>
    <row r="935" spans="1:9">
      <c r="A935" s="23">
        <v>2043</v>
      </c>
      <c r="B935" s="23">
        <v>932</v>
      </c>
      <c r="C935" s="23" t="s">
        <v>2590</v>
      </c>
      <c r="D935" s="23" t="s">
        <v>2591</v>
      </c>
      <c r="E935" s="53" t="str">
        <f>IF($H935="","",(VLOOKUP($H935,所属・種目コード!$A$3:$B$67,2)))</f>
        <v>久慈東</v>
      </c>
      <c r="F935" s="23">
        <v>1</v>
      </c>
      <c r="H935" s="23">
        <v>1072</v>
      </c>
      <c r="I935" s="23">
        <v>932</v>
      </c>
    </row>
    <row r="936" spans="1:9">
      <c r="A936" s="23">
        <v>2044</v>
      </c>
      <c r="B936" s="23">
        <v>933</v>
      </c>
      <c r="C936" s="23" t="s">
        <v>2592</v>
      </c>
      <c r="D936" s="23" t="s">
        <v>2593</v>
      </c>
      <c r="E936" s="53" t="str">
        <f>IF($H936="","",(VLOOKUP($H936,所属・種目コード!$A$3:$B$67,2)))</f>
        <v>久慈東</v>
      </c>
      <c r="F936" s="23">
        <v>1</v>
      </c>
      <c r="H936" s="23">
        <v>1072</v>
      </c>
      <c r="I936" s="23">
        <v>933</v>
      </c>
    </row>
    <row r="937" spans="1:9">
      <c r="A937" s="23">
        <v>2384</v>
      </c>
      <c r="B937" s="23">
        <v>934</v>
      </c>
      <c r="C937" s="23" t="s">
        <v>3229</v>
      </c>
      <c r="D937" s="23" t="s">
        <v>3230</v>
      </c>
      <c r="E937" s="53" t="str">
        <f>IF($H937="","",(VLOOKUP($H937,所属・種目コード!$A$3:$B$67,2)))</f>
        <v>遠野緑峰</v>
      </c>
      <c r="F937" s="23">
        <v>1</v>
      </c>
      <c r="H937" s="23">
        <v>1087</v>
      </c>
      <c r="I937" s="23">
        <v>934</v>
      </c>
    </row>
    <row r="938" spans="1:9">
      <c r="A938" s="23">
        <v>2389</v>
      </c>
      <c r="B938" s="23">
        <v>935</v>
      </c>
      <c r="C938" s="23" t="s">
        <v>3238</v>
      </c>
      <c r="D938" s="23" t="s">
        <v>3239</v>
      </c>
      <c r="E938" s="53" t="str">
        <f>IF($H938="","",(VLOOKUP($H938,所属・種目コード!$A$3:$B$67,2)))</f>
        <v>遠野緑峰</v>
      </c>
      <c r="F938" s="23">
        <v>1</v>
      </c>
      <c r="H938" s="23">
        <v>1087</v>
      </c>
      <c r="I938" s="23">
        <v>935</v>
      </c>
    </row>
    <row r="939" spans="1:9">
      <c r="A939" s="23">
        <v>2265</v>
      </c>
      <c r="B939" s="23">
        <v>936</v>
      </c>
      <c r="C939" s="23" t="s">
        <v>3005</v>
      </c>
      <c r="D939" s="23" t="s">
        <v>3006</v>
      </c>
      <c r="E939" s="53" t="str">
        <f>IF($H939="","",(VLOOKUP($H939,所属・種目コード!$A$3:$B$67,2)))</f>
        <v>千厩</v>
      </c>
      <c r="F939" s="23">
        <v>1</v>
      </c>
      <c r="H939" s="23">
        <v>1081</v>
      </c>
      <c r="I939" s="23">
        <v>936</v>
      </c>
    </row>
    <row r="940" spans="1:9">
      <c r="A940" s="23">
        <v>2313</v>
      </c>
      <c r="B940" s="23">
        <v>937</v>
      </c>
      <c r="C940" s="23" t="s">
        <v>3096</v>
      </c>
      <c r="D940" s="23" t="s">
        <v>3097</v>
      </c>
      <c r="E940" s="53" t="str">
        <f>IF($H940="","",(VLOOKUP($H940,所属・種目コード!$A$3:$B$67,2)))</f>
        <v>高田</v>
      </c>
      <c r="F940" s="23">
        <v>1</v>
      </c>
      <c r="H940" s="23">
        <v>1084</v>
      </c>
      <c r="I940" s="23">
        <v>937</v>
      </c>
    </row>
    <row r="941" spans="1:9">
      <c r="A941" s="23">
        <v>2314</v>
      </c>
      <c r="B941" s="23">
        <v>938</v>
      </c>
      <c r="C941" s="23" t="s">
        <v>3098</v>
      </c>
      <c r="D941" s="23" t="s">
        <v>3099</v>
      </c>
      <c r="E941" s="53" t="str">
        <f>IF($H941="","",(VLOOKUP($H941,所属・種目コード!$A$3:$B$67,2)))</f>
        <v>高田</v>
      </c>
      <c r="F941" s="23">
        <v>1</v>
      </c>
      <c r="H941" s="23">
        <v>1084</v>
      </c>
      <c r="I941" s="23">
        <v>938</v>
      </c>
    </row>
    <row r="942" spans="1:9">
      <c r="A942" s="23">
        <v>2326</v>
      </c>
      <c r="B942" s="23">
        <v>939</v>
      </c>
      <c r="C942" s="23" t="s">
        <v>3119</v>
      </c>
      <c r="D942" s="23" t="s">
        <v>3120</v>
      </c>
      <c r="E942" s="53" t="str">
        <f>IF($H942="","",(VLOOKUP($H942,所属・種目コード!$A$3:$B$67,2)))</f>
        <v>高田</v>
      </c>
      <c r="F942" s="23">
        <v>1</v>
      </c>
      <c r="H942" s="23">
        <v>1084</v>
      </c>
      <c r="I942" s="23">
        <v>939</v>
      </c>
    </row>
    <row r="943" spans="1:9">
      <c r="A943" s="23">
        <v>2328</v>
      </c>
      <c r="B943" s="23">
        <v>940</v>
      </c>
      <c r="C943" s="23" t="s">
        <v>3123</v>
      </c>
      <c r="D943" s="23" t="s">
        <v>3124</v>
      </c>
      <c r="E943" s="53" t="str">
        <f>IF($H943="","",(VLOOKUP($H943,所属・種目コード!$A$3:$B$67,2)))</f>
        <v>高田</v>
      </c>
      <c r="F943" s="23">
        <v>1</v>
      </c>
      <c r="H943" s="23">
        <v>1084</v>
      </c>
      <c r="I943" s="23">
        <v>940</v>
      </c>
    </row>
    <row r="944" spans="1:9">
      <c r="A944" s="23">
        <v>2334</v>
      </c>
      <c r="B944" s="23">
        <v>941</v>
      </c>
      <c r="C944" s="23" t="s">
        <v>3134</v>
      </c>
      <c r="D944" s="23" t="s">
        <v>3135</v>
      </c>
      <c r="E944" s="53" t="str">
        <f>IF($H944="","",(VLOOKUP($H944,所属・種目コード!$A$3:$B$67,2)))</f>
        <v>高田</v>
      </c>
      <c r="F944" s="23">
        <v>1</v>
      </c>
      <c r="H944" s="23">
        <v>1084</v>
      </c>
      <c r="I944" s="23">
        <v>941</v>
      </c>
    </row>
    <row r="945" spans="1:9">
      <c r="A945" s="23">
        <v>2342</v>
      </c>
      <c r="B945" s="23">
        <v>942</v>
      </c>
      <c r="C945" s="23" t="s">
        <v>3147</v>
      </c>
      <c r="D945" s="23" t="s">
        <v>3148</v>
      </c>
      <c r="E945" s="53" t="str">
        <f>IF($H945="","",(VLOOKUP($H945,所属・種目コード!$A$3:$B$67,2)))</f>
        <v>高田</v>
      </c>
      <c r="F945" s="23">
        <v>1</v>
      </c>
      <c r="H945" s="23">
        <v>1084</v>
      </c>
      <c r="I945" s="23">
        <v>942</v>
      </c>
    </row>
    <row r="946" spans="1:9">
      <c r="A946" s="23">
        <v>2345</v>
      </c>
      <c r="B946" s="23">
        <v>943</v>
      </c>
      <c r="C946" s="23" t="s">
        <v>3152</v>
      </c>
      <c r="D946" s="23" t="s">
        <v>3153</v>
      </c>
      <c r="E946" s="53" t="str">
        <f>IF($H946="","",(VLOOKUP($H946,所属・種目コード!$A$3:$B$67,2)))</f>
        <v>高田</v>
      </c>
      <c r="F946" s="23">
        <v>1</v>
      </c>
      <c r="H946" s="23">
        <v>1084</v>
      </c>
      <c r="I946" s="23">
        <v>943</v>
      </c>
    </row>
    <row r="947" spans="1:9">
      <c r="A947" s="23">
        <v>2346</v>
      </c>
      <c r="B947" s="23">
        <v>944</v>
      </c>
      <c r="C947" s="23" t="s">
        <v>3154</v>
      </c>
      <c r="D947" s="23" t="s">
        <v>3155</v>
      </c>
      <c r="E947" s="53" t="str">
        <f>IF($H947="","",(VLOOKUP($H947,所属・種目コード!$A$3:$B$67,2)))</f>
        <v>高田</v>
      </c>
      <c r="F947" s="23">
        <v>1</v>
      </c>
      <c r="H947" s="23">
        <v>1084</v>
      </c>
      <c r="I947" s="23">
        <v>944</v>
      </c>
    </row>
    <row r="948" spans="1:9">
      <c r="A948" s="24">
        <v>1731</v>
      </c>
      <c r="B948" s="24">
        <v>945</v>
      </c>
      <c r="C948" s="24" t="s">
        <v>2014</v>
      </c>
      <c r="D948" s="24" t="s">
        <v>2015</v>
      </c>
      <c r="E948" s="54" t="str">
        <f>IF($H948="","",(VLOOKUP($H948,所属・種目コード!$A$3:$B$67,2)))</f>
        <v>一関第二</v>
      </c>
      <c r="F948" s="24">
        <v>1</v>
      </c>
      <c r="G948" s="24"/>
      <c r="H948" s="24">
        <v>1058</v>
      </c>
      <c r="I948" s="24">
        <v>945</v>
      </c>
    </row>
    <row r="949" spans="1:9">
      <c r="A949" s="23">
        <v>1748</v>
      </c>
      <c r="B949" s="23">
        <v>946</v>
      </c>
      <c r="C949" s="23" t="s">
        <v>2043</v>
      </c>
      <c r="D949" s="23" t="s">
        <v>2044</v>
      </c>
      <c r="E949" s="53" t="str">
        <f>IF($H949="","",(VLOOKUP($H949,所属・種目コード!$A$3:$B$67,2)))</f>
        <v>一関第二</v>
      </c>
      <c r="F949" s="23">
        <v>1</v>
      </c>
      <c r="H949" s="23">
        <v>1058</v>
      </c>
      <c r="I949" s="23">
        <v>946</v>
      </c>
    </row>
    <row r="950" spans="1:9">
      <c r="A950" s="23">
        <v>1757</v>
      </c>
      <c r="B950" s="23">
        <v>947</v>
      </c>
      <c r="C950" s="23" t="s">
        <v>2059</v>
      </c>
      <c r="D950" s="23" t="s">
        <v>2060</v>
      </c>
      <c r="E950" s="53" t="str">
        <f>IF($H950="","",(VLOOKUP($H950,所属・種目コード!$A$3:$B$67,2)))</f>
        <v>一関第二</v>
      </c>
      <c r="F950" s="23">
        <v>1</v>
      </c>
      <c r="H950" s="23">
        <v>1058</v>
      </c>
      <c r="I950" s="23">
        <v>947</v>
      </c>
    </row>
    <row r="951" spans="1:9">
      <c r="A951" s="23">
        <v>1763</v>
      </c>
      <c r="B951" s="23">
        <v>948</v>
      </c>
      <c r="C951" s="23" t="s">
        <v>2069</v>
      </c>
      <c r="D951" s="23" t="s">
        <v>2070</v>
      </c>
      <c r="E951" s="53" t="str">
        <f>IF($H951="","",(VLOOKUP($H951,所属・種目コード!$A$3:$B$67,2)))</f>
        <v>一関第二</v>
      </c>
      <c r="F951" s="23">
        <v>1</v>
      </c>
      <c r="H951" s="23">
        <v>1058</v>
      </c>
      <c r="I951" s="23">
        <v>948</v>
      </c>
    </row>
    <row r="952" spans="1:9">
      <c r="A952" s="23">
        <v>2054</v>
      </c>
      <c r="B952" s="23">
        <v>949</v>
      </c>
      <c r="C952" s="23" t="s">
        <v>2611</v>
      </c>
      <c r="D952" s="23" t="s">
        <v>2612</v>
      </c>
      <c r="E952" s="53" t="str">
        <f>IF($H952="","",(VLOOKUP($H952,所属・種目コード!$A$3:$B$67,2)))</f>
        <v>葛巻</v>
      </c>
      <c r="F952" s="23">
        <v>1</v>
      </c>
      <c r="H952" s="23">
        <v>1073</v>
      </c>
      <c r="I952" s="23">
        <v>949</v>
      </c>
    </row>
    <row r="953" spans="1:9">
      <c r="A953" s="23">
        <v>2056</v>
      </c>
      <c r="B953" s="23">
        <v>950</v>
      </c>
      <c r="C953" s="23" t="s">
        <v>2615</v>
      </c>
      <c r="D953" s="23" t="s">
        <v>2616</v>
      </c>
      <c r="E953" s="53" t="str">
        <f>IF($H953="","",(VLOOKUP($H953,所属・種目コード!$A$3:$B$67,2)))</f>
        <v>葛巻</v>
      </c>
      <c r="F953" s="23">
        <v>1</v>
      </c>
      <c r="H953" s="23">
        <v>1073</v>
      </c>
      <c r="I953" s="23">
        <v>950</v>
      </c>
    </row>
    <row r="954" spans="1:9">
      <c r="A954" s="23">
        <v>2061</v>
      </c>
      <c r="B954" s="23">
        <v>951</v>
      </c>
      <c r="C954" s="23" t="s">
        <v>2625</v>
      </c>
      <c r="D954" s="23" t="s">
        <v>2626</v>
      </c>
      <c r="E954" s="53" t="str">
        <f>IF($H954="","",(VLOOKUP($H954,所属・種目コード!$A$3:$B$67,2)))</f>
        <v>葛巻</v>
      </c>
      <c r="F954" s="23">
        <v>1</v>
      </c>
      <c r="H954" s="23">
        <v>1073</v>
      </c>
      <c r="I954" s="23">
        <v>951</v>
      </c>
    </row>
    <row r="955" spans="1:9">
      <c r="A955" s="23">
        <v>3291</v>
      </c>
      <c r="B955" s="23">
        <v>952</v>
      </c>
      <c r="C955" s="23" t="s">
        <v>4911</v>
      </c>
      <c r="D955" s="23" t="s">
        <v>4912</v>
      </c>
      <c r="E955" s="53" t="str">
        <f>IF($H955="","",(VLOOKUP($H955,所属・種目コード!$A$3:$B$67,2)))</f>
        <v>盛岡農</v>
      </c>
      <c r="F955" s="23">
        <v>1</v>
      </c>
      <c r="H955" s="23">
        <v>1117</v>
      </c>
      <c r="I955" s="23">
        <v>952</v>
      </c>
    </row>
    <row r="956" spans="1:9">
      <c r="B956" s="43">
        <v>953</v>
      </c>
      <c r="E956" s="53"/>
      <c r="I956" s="43">
        <v>953</v>
      </c>
    </row>
    <row r="957" spans="1:9">
      <c r="B957" s="43">
        <v>954</v>
      </c>
      <c r="E957" s="53"/>
      <c r="I957" s="43">
        <v>954</v>
      </c>
    </row>
    <row r="958" spans="1:9">
      <c r="B958" s="43">
        <v>955</v>
      </c>
      <c r="E958" s="53"/>
      <c r="I958" s="43">
        <v>955</v>
      </c>
    </row>
    <row r="959" spans="1:9">
      <c r="B959" s="43">
        <v>956</v>
      </c>
      <c r="E959" s="53"/>
      <c r="I959" s="43">
        <v>956</v>
      </c>
    </row>
    <row r="960" spans="1:9">
      <c r="B960" s="43">
        <v>957</v>
      </c>
      <c r="E960" s="53"/>
      <c r="I960" s="43">
        <v>957</v>
      </c>
    </row>
    <row r="961" spans="1:9">
      <c r="B961" s="43">
        <v>958</v>
      </c>
      <c r="E961" s="53"/>
      <c r="I961" s="43">
        <v>958</v>
      </c>
    </row>
    <row r="962" spans="1:9">
      <c r="A962" s="23">
        <v>2797</v>
      </c>
      <c r="B962" s="23">
        <v>959</v>
      </c>
      <c r="C962" s="23" t="s">
        <v>4003</v>
      </c>
      <c r="D962" s="23" t="s">
        <v>1852</v>
      </c>
      <c r="E962" s="53" t="str">
        <f>IF($H962="","",(VLOOKUP($H962,所属・種目コード!$A$3:$B$67,2)))</f>
        <v>宮古工</v>
      </c>
      <c r="F962" s="23">
        <v>1</v>
      </c>
      <c r="H962" s="23">
        <v>1101</v>
      </c>
      <c r="I962" s="23">
        <v>959</v>
      </c>
    </row>
    <row r="963" spans="1:9">
      <c r="A963" s="23">
        <v>2803</v>
      </c>
      <c r="B963" s="23">
        <v>960</v>
      </c>
      <c r="C963" s="23" t="s">
        <v>4014</v>
      </c>
      <c r="D963" s="23" t="s">
        <v>4015</v>
      </c>
      <c r="E963" s="53" t="str">
        <f>IF($H963="","",(VLOOKUP($H963,所属・種目コード!$A$3:$B$67,2)))</f>
        <v>宮古工</v>
      </c>
      <c r="F963" s="23">
        <v>1</v>
      </c>
      <c r="H963" s="23">
        <v>1101</v>
      </c>
      <c r="I963" s="23">
        <v>960</v>
      </c>
    </row>
    <row r="964" spans="1:9">
      <c r="A964" s="23">
        <v>2805</v>
      </c>
      <c r="B964" s="23">
        <v>961</v>
      </c>
      <c r="C964" s="23" t="s">
        <v>4018</v>
      </c>
      <c r="D964" s="23" t="s">
        <v>4019</v>
      </c>
      <c r="E964" s="53" t="str">
        <f>IF($H964="","",(VLOOKUP($H964,所属・種目コード!$A$3:$B$67,2)))</f>
        <v>宮古工</v>
      </c>
      <c r="F964" s="23">
        <v>1</v>
      </c>
      <c r="H964" s="23">
        <v>1101</v>
      </c>
      <c r="I964" s="23">
        <v>961</v>
      </c>
    </row>
    <row r="965" spans="1:9">
      <c r="A965" s="23">
        <v>2806</v>
      </c>
      <c r="B965" s="23">
        <v>962</v>
      </c>
      <c r="C965" s="23" t="s">
        <v>4020</v>
      </c>
      <c r="D965" s="23" t="s">
        <v>4021</v>
      </c>
      <c r="E965" s="53" t="str">
        <f>IF($H965="","",(VLOOKUP($H965,所属・種目コード!$A$3:$B$67,2)))</f>
        <v>宮古工</v>
      </c>
      <c r="F965" s="23">
        <v>1</v>
      </c>
      <c r="H965" s="23">
        <v>1101</v>
      </c>
      <c r="I965" s="23">
        <v>962</v>
      </c>
    </row>
    <row r="966" spans="1:9">
      <c r="A966" s="23">
        <v>2807</v>
      </c>
      <c r="B966" s="23">
        <v>963</v>
      </c>
      <c r="C966" s="23" t="s">
        <v>4022</v>
      </c>
      <c r="D966" s="23" t="s">
        <v>4023</v>
      </c>
      <c r="E966" s="53" t="str">
        <f>IF($H966="","",(VLOOKUP($H966,所属・種目コード!$A$3:$B$67,2)))</f>
        <v>宮古工</v>
      </c>
      <c r="F966" s="23">
        <v>1</v>
      </c>
      <c r="H966" s="23">
        <v>1101</v>
      </c>
      <c r="I966" s="23">
        <v>963</v>
      </c>
    </row>
    <row r="967" spans="1:9">
      <c r="B967" s="43">
        <v>964</v>
      </c>
      <c r="E967" s="53"/>
      <c r="I967" s="43">
        <v>964</v>
      </c>
    </row>
    <row r="968" spans="1:9">
      <c r="B968" s="43">
        <v>965</v>
      </c>
      <c r="E968" s="53"/>
      <c r="I968" s="43">
        <v>965</v>
      </c>
    </row>
    <row r="969" spans="1:9">
      <c r="B969" s="43">
        <v>966</v>
      </c>
      <c r="E969" s="53"/>
      <c r="I969" s="43">
        <v>966</v>
      </c>
    </row>
    <row r="970" spans="1:9">
      <c r="B970" s="43">
        <v>967</v>
      </c>
      <c r="E970" s="53"/>
      <c r="I970" s="43">
        <v>967</v>
      </c>
    </row>
    <row r="971" spans="1:9">
      <c r="B971" s="43">
        <v>968</v>
      </c>
      <c r="E971" s="53"/>
      <c r="I971" s="43">
        <v>968</v>
      </c>
    </row>
    <row r="972" spans="1:9">
      <c r="A972" s="23">
        <v>2064</v>
      </c>
      <c r="B972" s="23">
        <v>969</v>
      </c>
      <c r="C972" s="23" t="s">
        <v>2631</v>
      </c>
      <c r="D972" s="23" t="s">
        <v>2632</v>
      </c>
      <c r="E972" s="53" t="str">
        <f>IF($H972="","",(VLOOKUP($H972,所属・種目コード!$A$3:$B$67,2)))</f>
        <v>黒沢尻北</v>
      </c>
      <c r="F972" s="23">
        <v>1</v>
      </c>
      <c r="H972" s="23">
        <v>1074</v>
      </c>
      <c r="I972" s="23">
        <v>969</v>
      </c>
    </row>
    <row r="973" spans="1:9">
      <c r="A973" s="23">
        <v>2066</v>
      </c>
      <c r="B973" s="23">
        <v>970</v>
      </c>
      <c r="C973" s="23" t="s">
        <v>2635</v>
      </c>
      <c r="D973" s="23" t="s">
        <v>2636</v>
      </c>
      <c r="E973" s="53" t="str">
        <f>IF($H973="","",(VLOOKUP($H973,所属・種目コード!$A$3:$B$67,2)))</f>
        <v>黒沢尻北</v>
      </c>
      <c r="F973" s="23">
        <v>1</v>
      </c>
      <c r="H973" s="23">
        <v>1074</v>
      </c>
      <c r="I973" s="23">
        <v>970</v>
      </c>
    </row>
    <row r="974" spans="1:9">
      <c r="A974" s="23">
        <v>2073</v>
      </c>
      <c r="B974" s="23">
        <v>971</v>
      </c>
      <c r="C974" s="23" t="s">
        <v>2648</v>
      </c>
      <c r="D974" s="23" t="s">
        <v>2649</v>
      </c>
      <c r="E974" s="53" t="str">
        <f>IF($H974="","",(VLOOKUP($H974,所属・種目コード!$A$3:$B$67,2)))</f>
        <v>黒沢尻北</v>
      </c>
      <c r="F974" s="23">
        <v>1</v>
      </c>
      <c r="H974" s="23">
        <v>1074</v>
      </c>
      <c r="I974" s="23">
        <v>971</v>
      </c>
    </row>
    <row r="975" spans="1:9">
      <c r="A975" s="23">
        <v>2097</v>
      </c>
      <c r="B975" s="23">
        <v>972</v>
      </c>
      <c r="C975" s="23" t="s">
        <v>2692</v>
      </c>
      <c r="D975" s="23" t="s">
        <v>2693</v>
      </c>
      <c r="E975" s="53" t="str">
        <f>IF($H975="","",(VLOOKUP($H975,所属・種目コード!$A$3:$B$67,2)))</f>
        <v>黒沢尻北</v>
      </c>
      <c r="F975" s="23">
        <v>1</v>
      </c>
      <c r="H975" s="23">
        <v>1074</v>
      </c>
      <c r="I975" s="23">
        <v>972</v>
      </c>
    </row>
    <row r="976" spans="1:9">
      <c r="A976" s="23">
        <v>2101</v>
      </c>
      <c r="B976" s="23">
        <v>973</v>
      </c>
      <c r="C976" s="23" t="s">
        <v>2700</v>
      </c>
      <c r="D976" s="23" t="s">
        <v>2701</v>
      </c>
      <c r="E976" s="53" t="str">
        <f>IF($H976="","",(VLOOKUP($H976,所属・種目コード!$A$3:$B$67,2)))</f>
        <v>黒沢尻北</v>
      </c>
      <c r="F976" s="23">
        <v>1</v>
      </c>
      <c r="H976" s="23">
        <v>1074</v>
      </c>
      <c r="I976" s="23">
        <v>973</v>
      </c>
    </row>
    <row r="977" spans="1:9">
      <c r="B977" s="43">
        <v>974</v>
      </c>
      <c r="E977" s="53"/>
      <c r="I977" s="43">
        <v>974</v>
      </c>
    </row>
    <row r="978" spans="1:9">
      <c r="A978" s="23">
        <v>1690</v>
      </c>
      <c r="B978" s="23">
        <v>975</v>
      </c>
      <c r="C978" s="23" t="s">
        <v>1937</v>
      </c>
      <c r="D978" s="23" t="s">
        <v>1938</v>
      </c>
      <c r="E978" s="53" t="str">
        <f>IF($H978="","",(VLOOKUP($H978,所属・種目コード!$A$3:$B$67,2)))</f>
        <v>一関第一</v>
      </c>
      <c r="F978" s="23">
        <v>1</v>
      </c>
      <c r="H978" s="23">
        <v>1057</v>
      </c>
      <c r="I978" s="23">
        <v>975</v>
      </c>
    </row>
    <row r="979" spans="1:9">
      <c r="A979" s="23">
        <v>1694</v>
      </c>
      <c r="B979" s="23">
        <v>976</v>
      </c>
      <c r="C979" s="23" t="s">
        <v>1945</v>
      </c>
      <c r="D979" s="23" t="s">
        <v>1946</v>
      </c>
      <c r="E979" s="53" t="str">
        <f>IF($H979="","",(VLOOKUP($H979,所属・種目コード!$A$3:$B$67,2)))</f>
        <v>一関第一</v>
      </c>
      <c r="F979" s="23">
        <v>1</v>
      </c>
      <c r="H979" s="23">
        <v>1057</v>
      </c>
      <c r="I979" s="23">
        <v>976</v>
      </c>
    </row>
    <row r="980" spans="1:9">
      <c r="A980" s="23">
        <v>1715</v>
      </c>
      <c r="B980" s="23">
        <v>977</v>
      </c>
      <c r="C980" s="23" t="s">
        <v>1984</v>
      </c>
      <c r="D980" s="23" t="s">
        <v>1985</v>
      </c>
      <c r="E980" s="53" t="str">
        <f>IF($H980="","",(VLOOKUP($H980,所属・種目コード!$A$3:$B$67,2)))</f>
        <v>一関第一</v>
      </c>
      <c r="F980" s="23">
        <v>1</v>
      </c>
      <c r="H980" s="23">
        <v>1057</v>
      </c>
      <c r="I980" s="23">
        <v>977</v>
      </c>
    </row>
    <row r="981" spans="1:9">
      <c r="A981" s="23">
        <v>2438</v>
      </c>
      <c r="B981" s="23">
        <v>978</v>
      </c>
      <c r="C981" s="23" t="s">
        <v>3334</v>
      </c>
      <c r="D981" s="23" t="s">
        <v>3335</v>
      </c>
      <c r="E981" s="53" t="str">
        <f>IF($H981="","",(VLOOKUP($H981,所属・種目コード!$A$3:$B$67,2)))</f>
        <v>花巻北</v>
      </c>
      <c r="F981" s="23">
        <v>1</v>
      </c>
      <c r="H981" s="23">
        <v>1090</v>
      </c>
      <c r="I981" s="23">
        <v>978</v>
      </c>
    </row>
    <row r="982" spans="1:9">
      <c r="A982" s="23">
        <v>2440</v>
      </c>
      <c r="B982" s="23">
        <v>979</v>
      </c>
      <c r="C982" s="23" t="s">
        <v>3338</v>
      </c>
      <c r="D982" s="23" t="s">
        <v>3339</v>
      </c>
      <c r="E982" s="53" t="str">
        <f>IF($H982="","",(VLOOKUP($H982,所属・種目コード!$A$3:$B$67,2)))</f>
        <v>花巻北</v>
      </c>
      <c r="F982" s="23">
        <v>1</v>
      </c>
      <c r="H982" s="23">
        <v>1090</v>
      </c>
      <c r="I982" s="23">
        <v>979</v>
      </c>
    </row>
    <row r="983" spans="1:9">
      <c r="A983" s="23">
        <v>2457</v>
      </c>
      <c r="B983" s="23">
        <v>980</v>
      </c>
      <c r="C983" s="23" t="s">
        <v>3370</v>
      </c>
      <c r="D983" s="23" t="s">
        <v>3371</v>
      </c>
      <c r="E983" s="53" t="str">
        <f>IF($H983="","",(VLOOKUP($H983,所属・種目コード!$A$3:$B$67,2)))</f>
        <v>花巻北</v>
      </c>
      <c r="F983" s="23">
        <v>1</v>
      </c>
      <c r="H983" s="23">
        <v>1090</v>
      </c>
      <c r="I983" s="23">
        <v>980</v>
      </c>
    </row>
    <row r="984" spans="1:9">
      <c r="A984" s="23">
        <v>2464</v>
      </c>
      <c r="B984" s="23">
        <v>981</v>
      </c>
      <c r="C984" s="23" t="s">
        <v>3382</v>
      </c>
      <c r="D984" s="23" t="s">
        <v>3383</v>
      </c>
      <c r="E984" s="53" t="str">
        <f>IF($H984="","",(VLOOKUP($H984,所属・種目コード!$A$3:$B$67,2)))</f>
        <v>花巻北</v>
      </c>
      <c r="F984" s="23">
        <v>1</v>
      </c>
      <c r="H984" s="23">
        <v>1090</v>
      </c>
      <c r="I984" s="23">
        <v>981</v>
      </c>
    </row>
    <row r="985" spans="1:9">
      <c r="A985" s="23">
        <v>2810</v>
      </c>
      <c r="B985" s="23">
        <v>982</v>
      </c>
      <c r="C985" s="23" t="s">
        <v>4028</v>
      </c>
      <c r="D985" s="23" t="s">
        <v>4029</v>
      </c>
      <c r="E985" s="53" t="str">
        <f>IF($H985="","",(VLOOKUP($H985,所属・種目コード!$A$3:$B$67,2)))</f>
        <v>宮古商</v>
      </c>
      <c r="F985" s="23">
        <v>1</v>
      </c>
      <c r="H985" s="23">
        <v>1102</v>
      </c>
      <c r="I985" s="23">
        <v>982</v>
      </c>
    </row>
    <row r="986" spans="1:9">
      <c r="A986" s="23">
        <v>2811</v>
      </c>
      <c r="B986" s="23">
        <v>983</v>
      </c>
      <c r="C986" s="23" t="s">
        <v>4030</v>
      </c>
      <c r="D986" s="23" t="s">
        <v>4031</v>
      </c>
      <c r="E986" s="53" t="str">
        <f>IF($H986="","",(VLOOKUP($H986,所属・種目コード!$A$3:$B$67,2)))</f>
        <v>宮古商</v>
      </c>
      <c r="F986" s="23">
        <v>1</v>
      </c>
      <c r="H986" s="23">
        <v>1102</v>
      </c>
      <c r="I986" s="23">
        <v>983</v>
      </c>
    </row>
    <row r="987" spans="1:9">
      <c r="A987" s="23">
        <v>2818</v>
      </c>
      <c r="B987" s="23">
        <v>984</v>
      </c>
      <c r="C987" s="23" t="s">
        <v>4044</v>
      </c>
      <c r="D987" s="23" t="s">
        <v>4045</v>
      </c>
      <c r="E987" s="53" t="str">
        <f>IF($H987="","",(VLOOKUP($H987,所属・種目コード!$A$3:$B$67,2)))</f>
        <v>宮古商</v>
      </c>
      <c r="F987" s="23">
        <v>1</v>
      </c>
      <c r="H987" s="23">
        <v>1102</v>
      </c>
      <c r="I987" s="23">
        <v>984</v>
      </c>
    </row>
    <row r="988" spans="1:9">
      <c r="A988" s="23">
        <v>2822</v>
      </c>
      <c r="B988" s="23">
        <v>985</v>
      </c>
      <c r="C988" s="23" t="s">
        <v>4052</v>
      </c>
      <c r="D988" s="23" t="s">
        <v>4053</v>
      </c>
      <c r="E988" s="53" t="str">
        <f>IF($H988="","",(VLOOKUP($H988,所属・種目コード!$A$3:$B$67,2)))</f>
        <v>宮古商</v>
      </c>
      <c r="F988" s="23">
        <v>1</v>
      </c>
      <c r="H988" s="23">
        <v>1102</v>
      </c>
      <c r="I988" s="23">
        <v>985</v>
      </c>
    </row>
    <row r="989" spans="1:9">
      <c r="A989" s="23">
        <v>2824</v>
      </c>
      <c r="B989" s="23">
        <v>986</v>
      </c>
      <c r="C989" s="23" t="s">
        <v>4056</v>
      </c>
      <c r="D989" s="23" t="s">
        <v>4057</v>
      </c>
      <c r="E989" s="53" t="str">
        <f>IF($H989="","",(VLOOKUP($H989,所属・種目コード!$A$3:$B$67,2)))</f>
        <v>宮古商</v>
      </c>
      <c r="F989" s="23">
        <v>1</v>
      </c>
      <c r="H989" s="23">
        <v>1102</v>
      </c>
      <c r="I989" s="23">
        <v>986</v>
      </c>
    </row>
    <row r="990" spans="1:9">
      <c r="A990" s="23">
        <v>2826</v>
      </c>
      <c r="B990" s="23">
        <v>987</v>
      </c>
      <c r="C990" s="23" t="s">
        <v>4060</v>
      </c>
      <c r="D990" s="23" t="s">
        <v>4061</v>
      </c>
      <c r="E990" s="53" t="str">
        <f>IF($H990="","",(VLOOKUP($H990,所属・種目コード!$A$3:$B$67,2)))</f>
        <v>宮古商</v>
      </c>
      <c r="F990" s="23">
        <v>1</v>
      </c>
      <c r="H990" s="23">
        <v>1102</v>
      </c>
      <c r="I990" s="23">
        <v>987</v>
      </c>
    </row>
    <row r="991" spans="1:9">
      <c r="A991" s="23">
        <v>2832</v>
      </c>
      <c r="B991" s="23">
        <v>988</v>
      </c>
      <c r="C991" s="23" t="s">
        <v>4072</v>
      </c>
      <c r="D991" s="23" t="s">
        <v>4073</v>
      </c>
      <c r="E991" s="53" t="str">
        <f>IF($H991="","",(VLOOKUP($H991,所属・種目コード!$A$3:$B$67,2)))</f>
        <v>宮古商</v>
      </c>
      <c r="F991" s="23">
        <v>1</v>
      </c>
      <c r="H991" s="23">
        <v>1102</v>
      </c>
      <c r="I991" s="23">
        <v>988</v>
      </c>
    </row>
    <row r="992" spans="1:9">
      <c r="B992" s="43">
        <v>989</v>
      </c>
      <c r="E992" s="53"/>
      <c r="I992" s="43">
        <v>989</v>
      </c>
    </row>
    <row r="993" spans="1:9">
      <c r="B993" s="43">
        <v>990</v>
      </c>
      <c r="E993" s="53"/>
      <c r="I993" s="43">
        <v>990</v>
      </c>
    </row>
    <row r="994" spans="1:9">
      <c r="A994" s="23">
        <v>2430</v>
      </c>
      <c r="B994" s="23">
        <v>991</v>
      </c>
      <c r="C994" s="23" t="s">
        <v>3318</v>
      </c>
      <c r="D994" s="23" t="s">
        <v>3319</v>
      </c>
      <c r="E994" s="53" t="str">
        <f>IF($H994="","",(VLOOKUP($H994,所属・種目コード!$A$3:$B$67,2)))</f>
        <v>花北青雲</v>
      </c>
      <c r="F994" s="23">
        <v>1</v>
      </c>
      <c r="H994" s="23">
        <v>1089</v>
      </c>
      <c r="I994" s="23">
        <v>991</v>
      </c>
    </row>
    <row r="995" spans="1:9">
      <c r="A995" s="23">
        <v>2166</v>
      </c>
      <c r="B995" s="23">
        <v>992</v>
      </c>
      <c r="C995" s="23" t="s">
        <v>2816</v>
      </c>
      <c r="D995" s="23" t="s">
        <v>2817</v>
      </c>
      <c r="E995" s="53" t="str">
        <f>IF($H995="","",(VLOOKUP($H995,所属・種目コード!$A$3:$B$67,2)))</f>
        <v>雫石</v>
      </c>
      <c r="F995" s="23">
        <v>1</v>
      </c>
      <c r="H995" s="23">
        <v>1077</v>
      </c>
      <c r="I995" s="23">
        <v>992</v>
      </c>
    </row>
    <row r="996" spans="1:9">
      <c r="A996" s="23">
        <v>2167</v>
      </c>
      <c r="B996" s="23">
        <v>993</v>
      </c>
      <c r="C996" s="23" t="s">
        <v>2818</v>
      </c>
      <c r="D996" s="23" t="s">
        <v>2819</v>
      </c>
      <c r="E996" s="53" t="str">
        <f>IF($H996="","",(VLOOKUP($H996,所属・種目コード!$A$3:$B$67,2)))</f>
        <v>雫石</v>
      </c>
      <c r="F996" s="23">
        <v>1</v>
      </c>
      <c r="H996" s="23">
        <v>1077</v>
      </c>
      <c r="I996" s="23">
        <v>993</v>
      </c>
    </row>
    <row r="997" spans="1:9">
      <c r="A997" s="23">
        <v>2168</v>
      </c>
      <c r="B997" s="23">
        <v>994</v>
      </c>
      <c r="C997" s="23" t="s">
        <v>2820</v>
      </c>
      <c r="D997" s="23" t="s">
        <v>2821</v>
      </c>
      <c r="E997" s="53" t="str">
        <f>IF($H997="","",(VLOOKUP($H997,所属・種目コード!$A$3:$B$67,2)))</f>
        <v>雫石</v>
      </c>
      <c r="F997" s="23">
        <v>1</v>
      </c>
      <c r="H997" s="23">
        <v>1077</v>
      </c>
      <c r="I997" s="23">
        <v>994</v>
      </c>
    </row>
    <row r="998" spans="1:9">
      <c r="A998" s="23">
        <v>2169</v>
      </c>
      <c r="B998" s="23">
        <v>995</v>
      </c>
      <c r="C998" s="23" t="s">
        <v>2822</v>
      </c>
      <c r="D998" s="23" t="s">
        <v>2823</v>
      </c>
      <c r="E998" s="53" t="str">
        <f>IF($H998="","",(VLOOKUP($H998,所属・種目コード!$A$3:$B$67,2)))</f>
        <v>雫石</v>
      </c>
      <c r="F998" s="23">
        <v>1</v>
      </c>
      <c r="H998" s="23">
        <v>1077</v>
      </c>
      <c r="I998" s="23">
        <v>995</v>
      </c>
    </row>
    <row r="999" spans="1:9">
      <c r="A999" s="23">
        <v>1680</v>
      </c>
      <c r="B999" s="23">
        <v>996</v>
      </c>
      <c r="C999" s="23" t="s">
        <v>1918</v>
      </c>
      <c r="D999" s="23" t="s">
        <v>1919</v>
      </c>
      <c r="E999" s="53" t="str">
        <f>IF($H999="","",(VLOOKUP($H999,所属・種目コード!$A$3:$B$67,2)))</f>
        <v>一関工高専</v>
      </c>
      <c r="F999" s="23">
        <v>1</v>
      </c>
      <c r="H999" s="23">
        <v>1056</v>
      </c>
      <c r="I999" s="23">
        <v>996</v>
      </c>
    </row>
    <row r="1000" spans="1:9">
      <c r="A1000" s="23">
        <v>1682</v>
      </c>
      <c r="B1000" s="23">
        <v>997</v>
      </c>
      <c r="C1000" s="23" t="s">
        <v>1922</v>
      </c>
      <c r="D1000" s="23" t="s">
        <v>1923</v>
      </c>
      <c r="E1000" s="53" t="str">
        <f>IF($H1000="","",(VLOOKUP($H1000,所属・種目コード!$A$3:$B$67,2)))</f>
        <v>一関工高専</v>
      </c>
      <c r="F1000" s="23">
        <v>1</v>
      </c>
      <c r="H1000" s="23">
        <v>1056</v>
      </c>
      <c r="I1000" s="23">
        <v>997</v>
      </c>
    </row>
    <row r="1001" spans="1:9">
      <c r="A1001" s="23">
        <v>1687</v>
      </c>
      <c r="B1001" s="23">
        <v>998</v>
      </c>
      <c r="C1001" s="23" t="s">
        <v>1931</v>
      </c>
      <c r="D1001" s="23" t="s">
        <v>1932</v>
      </c>
      <c r="E1001" s="53" t="str">
        <f>IF($H1001="","",(VLOOKUP($H1001,所属・種目コード!$A$3:$B$67,2)))</f>
        <v>一関工高専</v>
      </c>
      <c r="F1001" s="23">
        <v>1</v>
      </c>
      <c r="H1001" s="23">
        <v>1056</v>
      </c>
      <c r="I1001" s="23">
        <v>998</v>
      </c>
    </row>
    <row r="1002" spans="1:9">
      <c r="A1002" s="23">
        <v>2006</v>
      </c>
      <c r="B1002" s="23">
        <v>999</v>
      </c>
      <c r="C1002" s="23" t="s">
        <v>2521</v>
      </c>
      <c r="D1002" s="23" t="s">
        <v>2522</v>
      </c>
      <c r="E1002" s="53" t="str">
        <f>IF($H1002="","",(VLOOKUP($H1002,所属・種目コード!$A$3:$B$67,2)))</f>
        <v>久慈</v>
      </c>
      <c r="F1002" s="23">
        <v>1</v>
      </c>
      <c r="H1002" s="23">
        <v>1071</v>
      </c>
      <c r="I1002" s="23">
        <v>999</v>
      </c>
    </row>
    <row r="1003" spans="1:9">
      <c r="A1003" s="23">
        <v>3103</v>
      </c>
      <c r="B1003" s="23">
        <v>1000</v>
      </c>
      <c r="C1003" s="23" t="s">
        <v>4575</v>
      </c>
      <c r="D1003" s="23" t="s">
        <v>4576</v>
      </c>
      <c r="E1003" s="53" t="str">
        <f>IF($H1003="","",(VLOOKUP($H1003,所属・種目コード!$A$3:$B$67,2)))</f>
        <v>盛大附</v>
      </c>
      <c r="F1003" s="23">
        <v>1</v>
      </c>
      <c r="H1003" s="23">
        <v>1111</v>
      </c>
      <c r="I1003" s="23">
        <v>1000</v>
      </c>
    </row>
    <row r="1004" spans="1:9">
      <c r="A1004" s="23">
        <v>3114</v>
      </c>
      <c r="B1004" s="23">
        <v>1001</v>
      </c>
      <c r="C1004" s="23" t="s">
        <v>4595</v>
      </c>
      <c r="D1004" s="23" t="s">
        <v>4596</v>
      </c>
      <c r="E1004" s="53" t="str">
        <f>IF($H1004="","",(VLOOKUP($H1004,所属・種目コード!$A$3:$B$67,2)))</f>
        <v>盛大附</v>
      </c>
      <c r="F1004" s="23">
        <v>1</v>
      </c>
      <c r="H1004" s="23">
        <v>1111</v>
      </c>
      <c r="I1004" s="23">
        <v>1001</v>
      </c>
    </row>
    <row r="1005" spans="1:9">
      <c r="A1005" s="23">
        <v>5275</v>
      </c>
      <c r="B1005" s="23">
        <v>1002</v>
      </c>
      <c r="C1005" s="23" t="s">
        <v>8445</v>
      </c>
      <c r="D1005" s="23" t="s">
        <v>8446</v>
      </c>
      <c r="E1005" s="53" t="str">
        <f>IF($H1005="","",(VLOOKUP($H1005,所属・種目コード!$A$3:$B$67,2)))</f>
        <v>盛岡誠桜</v>
      </c>
      <c r="F1005" s="23">
        <v>1</v>
      </c>
      <c r="H1005" s="23">
        <v>1109</v>
      </c>
      <c r="I1005" s="23">
        <v>1002</v>
      </c>
    </row>
    <row r="1006" spans="1:9">
      <c r="B1006" s="23">
        <v>1003</v>
      </c>
      <c r="C1006" s="23" t="s">
        <v>8768</v>
      </c>
      <c r="D1006" s="23" t="s">
        <v>8774</v>
      </c>
      <c r="E1006" s="53" t="str">
        <f>IF($H1006="","",(VLOOKUP($H1006,所属・種目コード!$A$3:$B$67,2)))</f>
        <v>一関第一</v>
      </c>
      <c r="H1006" s="23">
        <v>1057</v>
      </c>
    </row>
    <row r="1007" spans="1:9">
      <c r="B1007" s="23">
        <v>1004</v>
      </c>
      <c r="C1007" s="23" t="s">
        <v>8772</v>
      </c>
      <c r="D1007" s="23" t="s">
        <v>8773</v>
      </c>
      <c r="E1007" s="53" t="str">
        <f>IF($H1007="","",(VLOOKUP($H1007,所属・種目コード!$A$3:$B$67,2)))</f>
        <v>盛岡聴覚支援</v>
      </c>
      <c r="H1007" s="23">
        <v>1116</v>
      </c>
    </row>
    <row r="1008" spans="1:9">
      <c r="B1008" s="23">
        <v>1005</v>
      </c>
      <c r="E1008" s="53" t="str">
        <f>IF($H1008="","",(VLOOKUP($H1008,所属・種目コード!$A$3:$B$67,2)))</f>
        <v/>
      </c>
    </row>
    <row r="1009" spans="2:9">
      <c r="B1009" s="23">
        <v>1006</v>
      </c>
      <c r="C1009" s="23" t="s">
        <v>8769</v>
      </c>
      <c r="D1009" s="23" t="s">
        <v>8770</v>
      </c>
      <c r="E1009" s="53" t="str">
        <f>IF($H1009="","",(VLOOKUP($H1009,所属・種目コード!$A$3:$B$67,2)))</f>
        <v>紫波総合</v>
      </c>
      <c r="H1009" s="23">
        <v>1078</v>
      </c>
    </row>
    <row r="1010" spans="2:9">
      <c r="B1010" s="23">
        <v>1007</v>
      </c>
      <c r="C1010" s="23" t="s">
        <v>8771</v>
      </c>
      <c r="D1010" s="23" t="s">
        <v>8760</v>
      </c>
      <c r="E1010" s="53" t="str">
        <f>IF($H1010="","",(VLOOKUP($H1010,所属・種目コード!$A$3:$B$67,2)))</f>
        <v>盛岡農</v>
      </c>
      <c r="F1010" s="23">
        <v>1</v>
      </c>
      <c r="H1010" s="23">
        <v>1117</v>
      </c>
      <c r="I1010" s="23">
        <v>1007</v>
      </c>
    </row>
    <row r="1011" spans="2:9">
      <c r="B1011" s="23">
        <v>1008</v>
      </c>
      <c r="C1011" s="23" t="s">
        <v>8759</v>
      </c>
      <c r="D1011" s="23" t="s">
        <v>8760</v>
      </c>
      <c r="E1011" s="53" t="str">
        <f>IF($H1011="","",(VLOOKUP($H1011,所属・種目コード!$A$3:$B$67,2)))</f>
        <v>水沢第一</v>
      </c>
      <c r="F1011" s="23">
        <v>1</v>
      </c>
      <c r="H1011" s="23">
        <v>1098</v>
      </c>
      <c r="I1011" s="23">
        <v>1008</v>
      </c>
    </row>
    <row r="1012" spans="2:9">
      <c r="B1012" s="23">
        <v>1009</v>
      </c>
      <c r="E1012" s="53" t="str">
        <f>IF($H1012="","",(VLOOKUP($H1012,所属・種目コード!$A$3:$B$67,2)))</f>
        <v/>
      </c>
    </row>
    <row r="1013" spans="2:9">
      <c r="B1013" s="23">
        <v>1010</v>
      </c>
      <c r="E1013" s="53" t="str">
        <f>IF($H1013="","",(VLOOKUP($H1013,所属・種目コード!$A$3:$B$67,2)))</f>
        <v/>
      </c>
    </row>
    <row r="1014" spans="2:9">
      <c r="E1014" s="53" t="str">
        <f>IF($H1014="","",(VLOOKUP($H1014,所属・種目コード!$A$3:$B$67,2)))</f>
        <v/>
      </c>
    </row>
    <row r="1015" spans="2:9">
      <c r="E1015" s="53" t="str">
        <f>IF($H1015="","",(VLOOKUP($H1015,所属・種目コード!$A$3:$B$67,2)))</f>
        <v/>
      </c>
    </row>
    <row r="1016" spans="2:9">
      <c r="E1016" s="53" t="str">
        <f>IF($H1016="","",(VLOOKUP($H1016,所属・種目コード!$A$3:$B$67,2)))</f>
        <v/>
      </c>
    </row>
  </sheetData>
  <sheetProtection algorithmName="SHA-512" hashValue="Rb+0rZWMDWQAqfSyGGWkM25j0Bv7njFZ5mH5Rtha7zK3Wdq2No8n2UUHl54aty9fyFJLSLf5em+aMCEvmyXzGQ==" saltValue="4YP9eTLz9NUrfRK/k2/sAA==" spinCount="100000" sheet="1" objects="1" scenarios="1"/>
  <sortState xmlns:xlrd2="http://schemas.microsoft.com/office/spreadsheetml/2017/richdata2" ref="A3:G1760">
    <sortCondition ref="E3:E1760"/>
  </sortState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223"/>
  <sheetViews>
    <sheetView topLeftCell="A3176" workbookViewId="0">
      <selection activeCell="A3194" sqref="A3194"/>
    </sheetView>
  </sheetViews>
  <sheetFormatPr defaultColWidth="8.69921875" defaultRowHeight="14.4"/>
  <cols>
    <col min="1" max="1" width="10.5" style="23" customWidth="1"/>
    <col min="2" max="2" width="8.69921875" style="23" customWidth="1"/>
    <col min="3" max="4" width="14.19921875" style="23" customWidth="1"/>
    <col min="5" max="5" width="20.3984375" style="23" customWidth="1"/>
    <col min="6" max="6" width="16" style="23" customWidth="1"/>
    <col min="7" max="8" width="8.69921875" style="23"/>
    <col min="9" max="9" width="11.69921875" style="23" customWidth="1"/>
    <col min="10" max="12" width="14.69921875" style="23" customWidth="1"/>
    <col min="13" max="16384" width="8.69921875" style="23"/>
  </cols>
  <sheetData>
    <row r="1" spans="1:12">
      <c r="A1" s="23" t="s">
        <v>47</v>
      </c>
      <c r="B1" s="23" t="s">
        <v>48</v>
      </c>
      <c r="C1" s="23" t="s">
        <v>51</v>
      </c>
      <c r="E1" s="23" t="s">
        <v>52</v>
      </c>
      <c r="F1" s="23" t="s">
        <v>53</v>
      </c>
      <c r="G1" s="23" t="s">
        <v>55</v>
      </c>
      <c r="H1" s="23" t="s">
        <v>56</v>
      </c>
      <c r="I1" s="23" t="s">
        <v>8602</v>
      </c>
      <c r="J1" s="23" t="s">
        <v>8604</v>
      </c>
      <c r="L1" s="23" t="s">
        <v>8605</v>
      </c>
    </row>
    <row r="2" spans="1:12">
      <c r="A2" s="23">
        <v>1001</v>
      </c>
      <c r="B2" s="23">
        <v>1001</v>
      </c>
      <c r="C2" s="23">
        <v>1</v>
      </c>
      <c r="E2" s="23" t="s">
        <v>575</v>
      </c>
      <c r="F2" s="23" t="s">
        <v>576</v>
      </c>
      <c r="G2" s="23">
        <v>2</v>
      </c>
      <c r="I2" s="39" t="e">
        <f>IF($B2="","",(VLOOKUP($B2,所属・種目コード!$A$3:$B$68,2)))</f>
        <v>#N/A</v>
      </c>
      <c r="J2" s="40" t="str">
        <f>IF($B2="","",(VLOOKUP($B2,所属・種目コード!$E$3:$F$119,2)))</f>
        <v>八幡平市陸協</v>
      </c>
      <c r="K2" s="41" t="e">
        <f>IF($B2="","",(VLOOKUP($B2,所属・種目コード!L3:M102,2)))</f>
        <v>#N/A</v>
      </c>
      <c r="L2" s="38" t="e">
        <f>IF($B2="","",(VLOOKUP($B2,所属・種目コード!$I$3:$J$59,2)))</f>
        <v>#N/A</v>
      </c>
    </row>
    <row r="3" spans="1:12">
      <c r="A3" s="23">
        <v>1003</v>
      </c>
      <c r="B3" s="23">
        <v>1001</v>
      </c>
      <c r="C3" s="23">
        <v>2</v>
      </c>
      <c r="E3" s="23" t="s">
        <v>579</v>
      </c>
      <c r="F3" s="23" t="s">
        <v>580</v>
      </c>
      <c r="G3" s="23">
        <v>2</v>
      </c>
      <c r="I3" s="39" t="e">
        <f>IF($B3="","",(VLOOKUP($B3,所属・種目コード!$A$3:$B$68,2)))</f>
        <v>#N/A</v>
      </c>
      <c r="J3" s="40" t="str">
        <f>IF($B3="","",(VLOOKUP($B3,所属・種目コード!$E$3:$F$119,2)))</f>
        <v>八幡平市陸協</v>
      </c>
      <c r="K3" s="41" t="e">
        <f>IF($B3="","",(VLOOKUP($B3,所属・種目コード!L3:M102,2)))</f>
        <v>#N/A</v>
      </c>
      <c r="L3" s="38" t="e">
        <f>IF($B3="","",(VLOOKUP($B3,所属・種目コード!$I$3:$J$59,2)))</f>
        <v>#N/A</v>
      </c>
    </row>
    <row r="4" spans="1:12">
      <c r="A4" s="23">
        <v>1004</v>
      </c>
      <c r="B4" s="23">
        <v>1001</v>
      </c>
      <c r="C4" s="23">
        <v>3</v>
      </c>
      <c r="E4" s="23" t="s">
        <v>581</v>
      </c>
      <c r="F4" s="23" t="s">
        <v>582</v>
      </c>
      <c r="G4" s="23">
        <v>1</v>
      </c>
      <c r="I4" s="39" t="e">
        <f>IF($B4="","",(VLOOKUP($B4,所属・種目コード!$A$3:$B$68,2)))</f>
        <v>#N/A</v>
      </c>
      <c r="J4" s="40" t="str">
        <f>IF($B4="","",(VLOOKUP($B4,所属・種目コード!$E$3:$F$119,2)))</f>
        <v>八幡平市陸協</v>
      </c>
      <c r="K4" s="41" t="e">
        <f>IF($B4="","",(VLOOKUP($B4,所属・種目コード!L4:M102,2)))</f>
        <v>#N/A</v>
      </c>
      <c r="L4" s="38" t="e">
        <f>IF($B4="","",(VLOOKUP($B4,所属・種目コード!$I$3:$J$59,2)))</f>
        <v>#N/A</v>
      </c>
    </row>
    <row r="5" spans="1:12">
      <c r="A5" s="23">
        <v>1005</v>
      </c>
      <c r="B5" s="23">
        <v>1001</v>
      </c>
      <c r="C5" s="23">
        <v>3</v>
      </c>
      <c r="E5" s="23" t="s">
        <v>583</v>
      </c>
      <c r="F5" s="23" t="s">
        <v>584</v>
      </c>
      <c r="G5" s="23">
        <v>2</v>
      </c>
      <c r="I5" s="39" t="e">
        <f>IF($B5="","",(VLOOKUP($B5,所属・種目コード!$A$3:$B$68,2)))</f>
        <v>#N/A</v>
      </c>
      <c r="J5" s="40" t="str">
        <f>IF($B5="","",(VLOOKUP($B5,所属・種目コード!$E$3:$F$119,2)))</f>
        <v>八幡平市陸協</v>
      </c>
      <c r="K5" s="41" t="e">
        <f>IF($B5="","",(VLOOKUP($B5,所属・種目コード!L5:M102,2)))</f>
        <v>#N/A</v>
      </c>
      <c r="L5" s="38" t="e">
        <f>IF($B5="","",(VLOOKUP($B5,所属・種目コード!$I$3:$J$59,2)))</f>
        <v>#N/A</v>
      </c>
    </row>
    <row r="6" spans="1:12">
      <c r="A6" s="23">
        <v>1006</v>
      </c>
      <c r="B6" s="23">
        <v>1001</v>
      </c>
      <c r="C6" s="23">
        <v>4</v>
      </c>
      <c r="E6" s="23" t="s">
        <v>585</v>
      </c>
      <c r="F6" s="23" t="s">
        <v>586</v>
      </c>
      <c r="G6" s="23">
        <v>1</v>
      </c>
      <c r="I6" s="39" t="e">
        <f>IF($B6="","",(VLOOKUP($B6,所属・種目コード!$A$3:$B$68,2)))</f>
        <v>#N/A</v>
      </c>
      <c r="J6" s="40" t="str">
        <f>IF($B6="","",(VLOOKUP($B6,所属・種目コード!$E$3:$F$119,2)))</f>
        <v>八幡平市陸協</v>
      </c>
      <c r="K6" s="41" t="e">
        <f>IF($B6="","",(VLOOKUP($B6,所属・種目コード!L6:M102,2)))</f>
        <v>#N/A</v>
      </c>
      <c r="L6" s="38" t="e">
        <f>IF($B6="","",(VLOOKUP($B6,所属・種目コード!$I$3:$J$59,2)))</f>
        <v>#N/A</v>
      </c>
    </row>
    <row r="7" spans="1:12">
      <c r="A7" s="23">
        <v>1007</v>
      </c>
      <c r="B7" s="23">
        <v>1001</v>
      </c>
      <c r="C7" s="23">
        <v>4</v>
      </c>
      <c r="E7" s="23" t="s">
        <v>587</v>
      </c>
      <c r="F7" s="23" t="s">
        <v>588</v>
      </c>
      <c r="G7" s="23">
        <v>2</v>
      </c>
      <c r="I7" s="39" t="e">
        <f>IF($B7="","",(VLOOKUP($B7,所属・種目コード!$A$3:$B$68,2)))</f>
        <v>#N/A</v>
      </c>
      <c r="J7" s="40" t="str">
        <f>IF($B7="","",(VLOOKUP($B7,所属・種目コード!$E$3:$F$119,2)))</f>
        <v>八幡平市陸協</v>
      </c>
      <c r="K7" s="41" t="e">
        <f>IF($B7="","",(VLOOKUP($B7,所属・種目コード!L7:M102,2)))</f>
        <v>#N/A</v>
      </c>
      <c r="L7" s="38" t="e">
        <f>IF($B7="","",(VLOOKUP($B7,所属・種目コード!$I$3:$J$59,2)))</f>
        <v>#N/A</v>
      </c>
    </row>
    <row r="8" spans="1:12">
      <c r="A8" s="23">
        <v>1008</v>
      </c>
      <c r="B8" s="23">
        <v>1001</v>
      </c>
      <c r="C8" s="23">
        <v>5</v>
      </c>
      <c r="E8" s="23" t="s">
        <v>589</v>
      </c>
      <c r="F8" s="23" t="s">
        <v>590</v>
      </c>
      <c r="G8" s="23">
        <v>1</v>
      </c>
      <c r="I8" s="39" t="e">
        <f>IF($B8="","",(VLOOKUP($B8,所属・種目コード!$A$3:$B$68,2)))</f>
        <v>#N/A</v>
      </c>
      <c r="J8" s="40" t="str">
        <f>IF($B8="","",(VLOOKUP($B8,所属・種目コード!$E$3:$F$119,2)))</f>
        <v>八幡平市陸協</v>
      </c>
      <c r="K8" s="41" t="e">
        <f>IF($B8="","",(VLOOKUP($B8,所属・種目コード!L8:M102,2)))</f>
        <v>#N/A</v>
      </c>
      <c r="L8" s="38" t="e">
        <f>IF($B8="","",(VLOOKUP($B8,所属・種目コード!$I$3:$J$59,2)))</f>
        <v>#N/A</v>
      </c>
    </row>
    <row r="9" spans="1:12">
      <c r="A9" s="23">
        <v>1010</v>
      </c>
      <c r="B9" s="23">
        <v>1001</v>
      </c>
      <c r="C9" s="23">
        <v>6</v>
      </c>
      <c r="E9" s="23" t="s">
        <v>593</v>
      </c>
      <c r="F9" s="23" t="s">
        <v>594</v>
      </c>
      <c r="G9" s="23">
        <v>1</v>
      </c>
      <c r="I9" s="39" t="e">
        <f>IF($B9="","",(VLOOKUP($B9,所属・種目コード!$A$3:$B$68,2)))</f>
        <v>#N/A</v>
      </c>
      <c r="J9" s="40" t="str">
        <f>IF($B9="","",(VLOOKUP($B9,所属・種目コード!$E$3:$F$119,2)))</f>
        <v>八幡平市陸協</v>
      </c>
      <c r="K9" s="41" t="e">
        <f>IF($B9="","",(VLOOKUP($B9,所属・種目コード!L9:M102,2)))</f>
        <v>#N/A</v>
      </c>
      <c r="L9" s="38" t="e">
        <f>IF($B9="","",(VLOOKUP($B9,所属・種目コード!$I$3:$J$59,2)))</f>
        <v>#N/A</v>
      </c>
    </row>
    <row r="10" spans="1:12">
      <c r="A10" s="23">
        <v>1012</v>
      </c>
      <c r="B10" s="23">
        <v>1001</v>
      </c>
      <c r="C10" s="23">
        <v>7</v>
      </c>
      <c r="E10" s="23" t="s">
        <v>597</v>
      </c>
      <c r="F10" s="23" t="s">
        <v>598</v>
      </c>
      <c r="G10" s="23">
        <v>1</v>
      </c>
      <c r="I10" s="39" t="e">
        <f>IF($B10="","",(VLOOKUP($B10,所属・種目コード!$A$3:$B$68,2)))</f>
        <v>#N/A</v>
      </c>
      <c r="J10" s="40" t="str">
        <f>IF($B10="","",(VLOOKUP($B10,所属・種目コード!$E$3:$F$119,2)))</f>
        <v>八幡平市陸協</v>
      </c>
      <c r="K10" s="41" t="e">
        <f>IF($B10="","",(VLOOKUP($B10,所属・種目コード!L10:M102,2)))</f>
        <v>#N/A</v>
      </c>
      <c r="L10" s="38" t="e">
        <f>IF($B10="","",(VLOOKUP($B10,所属・種目コード!$I$3:$J$59,2)))</f>
        <v>#N/A</v>
      </c>
    </row>
    <row r="11" spans="1:12">
      <c r="A11" s="23">
        <v>1014</v>
      </c>
      <c r="B11" s="23">
        <v>1001</v>
      </c>
      <c r="C11" s="23">
        <v>8</v>
      </c>
      <c r="E11" s="23" t="s">
        <v>601</v>
      </c>
      <c r="F11" s="23" t="s">
        <v>602</v>
      </c>
      <c r="G11" s="23">
        <v>1</v>
      </c>
      <c r="I11" s="39" t="e">
        <f>IF($B11="","",(VLOOKUP($B11,所属・種目コード!$A$3:$B$68,2)))</f>
        <v>#N/A</v>
      </c>
      <c r="J11" s="40" t="str">
        <f>IF($B11="","",(VLOOKUP($B11,所属・種目コード!$E$3:$F$119,2)))</f>
        <v>八幡平市陸協</v>
      </c>
      <c r="K11" s="41" t="e">
        <f>IF($B11="","",(VLOOKUP($B11,所属・種目コード!L11:M102,2)))</f>
        <v>#N/A</v>
      </c>
      <c r="L11" s="38" t="e">
        <f>IF($B11="","",(VLOOKUP($B11,所属・種目コード!$I$3:$J$59,2)))</f>
        <v>#N/A</v>
      </c>
    </row>
    <row r="12" spans="1:12">
      <c r="A12" s="23">
        <v>1016</v>
      </c>
      <c r="B12" s="23">
        <v>1001</v>
      </c>
      <c r="C12" s="23">
        <v>9</v>
      </c>
      <c r="E12" s="23" t="s">
        <v>605</v>
      </c>
      <c r="F12" s="23" t="s">
        <v>606</v>
      </c>
      <c r="G12" s="23">
        <v>1</v>
      </c>
      <c r="I12" s="39" t="e">
        <f>IF($B12="","",(VLOOKUP($B12,所属・種目コード!$A$3:$B$68,2)))</f>
        <v>#N/A</v>
      </c>
      <c r="J12" s="40" t="str">
        <f>IF($B12="","",(VLOOKUP($B12,所属・種目コード!$E$3:$F$119,2)))</f>
        <v>八幡平市陸協</v>
      </c>
      <c r="K12" s="41" t="e">
        <f>IF($B12="","",(VLOOKUP($B12,所属・種目コード!L12:M102,2)))</f>
        <v>#N/A</v>
      </c>
      <c r="L12" s="38" t="e">
        <f>IF($B12="","",(VLOOKUP($B12,所属・種目コード!$I$3:$J$59,2)))</f>
        <v>#N/A</v>
      </c>
    </row>
    <row r="13" spans="1:12">
      <c r="A13" s="23">
        <v>1018</v>
      </c>
      <c r="B13" s="23">
        <v>1001</v>
      </c>
      <c r="C13" s="23">
        <v>10</v>
      </c>
      <c r="E13" s="23" t="s">
        <v>609</v>
      </c>
      <c r="F13" s="23" t="s">
        <v>610</v>
      </c>
      <c r="G13" s="23">
        <v>1</v>
      </c>
      <c r="I13" s="39" t="e">
        <f>IF($B13="","",(VLOOKUP($B13,所属・種目コード!$A$3:$B$68,2)))</f>
        <v>#N/A</v>
      </c>
      <c r="J13" s="40" t="str">
        <f>IF($B13="","",(VLOOKUP($B13,所属・種目コード!$E$3:$F$119,2)))</f>
        <v>八幡平市陸協</v>
      </c>
      <c r="K13" s="41" t="e">
        <f>IF($B13="","",(VLOOKUP($B13,所属・種目コード!L13:M102,2)))</f>
        <v>#N/A</v>
      </c>
      <c r="L13" s="38" t="e">
        <f>IF($B13="","",(VLOOKUP($B13,所属・種目コード!$I$3:$J$59,2)))</f>
        <v>#N/A</v>
      </c>
    </row>
    <row r="14" spans="1:12">
      <c r="A14" s="23">
        <v>1021</v>
      </c>
      <c r="B14" s="23">
        <v>1001</v>
      </c>
      <c r="C14" s="23">
        <v>11</v>
      </c>
      <c r="E14" s="23" t="s">
        <v>615</v>
      </c>
      <c r="F14" s="23" t="s">
        <v>616</v>
      </c>
      <c r="G14" s="23">
        <v>1</v>
      </c>
      <c r="I14" s="39" t="e">
        <f>IF($B14="","",(VLOOKUP($B14,所属・種目コード!$A$3:$B$68,2)))</f>
        <v>#N/A</v>
      </c>
      <c r="J14" s="40" t="str">
        <f>IF($B14="","",(VLOOKUP($B14,所属・種目コード!$E$3:$F$119,2)))</f>
        <v>八幡平市陸協</v>
      </c>
      <c r="K14" s="41" t="e">
        <f>IF($B14="","",(VLOOKUP($B14,所属・種目コード!L14:M102,2)))</f>
        <v>#N/A</v>
      </c>
      <c r="L14" s="38" t="e">
        <f>IF($B14="","",(VLOOKUP($B14,所属・種目コード!$I$3:$J$59,2)))</f>
        <v>#N/A</v>
      </c>
    </row>
    <row r="15" spans="1:12">
      <c r="A15" s="23">
        <v>1022</v>
      </c>
      <c r="B15" s="23">
        <v>1001</v>
      </c>
      <c r="C15" s="23">
        <v>12</v>
      </c>
      <c r="E15" s="23" t="s">
        <v>617</v>
      </c>
      <c r="F15" s="23" t="s">
        <v>618</v>
      </c>
      <c r="G15" s="23">
        <v>1</v>
      </c>
      <c r="I15" s="39" t="e">
        <f>IF($B15="","",(VLOOKUP($B15,所属・種目コード!$A$3:$B$68,2)))</f>
        <v>#N/A</v>
      </c>
      <c r="J15" s="40" t="str">
        <f>IF($B15="","",(VLOOKUP($B15,所属・種目コード!$E$3:$F$119,2)))</f>
        <v>八幡平市陸協</v>
      </c>
      <c r="K15" s="41" t="e">
        <f>IF($B15="","",(VLOOKUP($B15,所属・種目コード!L15:M102,2)))</f>
        <v>#N/A</v>
      </c>
      <c r="L15" s="38" t="e">
        <f>IF($B15="","",(VLOOKUP($B15,所属・種目コード!$I$3:$J$59,2)))</f>
        <v>#N/A</v>
      </c>
    </row>
    <row r="16" spans="1:12">
      <c r="A16" s="23">
        <v>1025</v>
      </c>
      <c r="B16" s="23">
        <v>1001</v>
      </c>
      <c r="C16" s="23">
        <v>13</v>
      </c>
      <c r="E16" s="23" t="s">
        <v>623</v>
      </c>
      <c r="F16" s="23" t="s">
        <v>624</v>
      </c>
      <c r="G16" s="23">
        <v>1</v>
      </c>
      <c r="I16" s="39" t="e">
        <f>IF($B16="","",(VLOOKUP($B16,所属・種目コード!$A$3:$B$68,2)))</f>
        <v>#N/A</v>
      </c>
      <c r="J16" s="40" t="str">
        <f>IF($B16="","",(VLOOKUP($B16,所属・種目コード!$E$3:$F$119,2)))</f>
        <v>八幡平市陸協</v>
      </c>
      <c r="K16" s="41" t="e">
        <f>IF($B16="","",(VLOOKUP($B16,所属・種目コード!L16:M102,2)))</f>
        <v>#N/A</v>
      </c>
      <c r="L16" s="38" t="e">
        <f>IF($B16="","",(VLOOKUP($B16,所属・種目コード!$I$3:$J$59,2)))</f>
        <v>#N/A</v>
      </c>
    </row>
    <row r="17" spans="1:12">
      <c r="A17" s="23">
        <v>1027</v>
      </c>
      <c r="B17" s="23">
        <v>1001</v>
      </c>
      <c r="C17" s="23">
        <v>14</v>
      </c>
      <c r="E17" s="23" t="s">
        <v>627</v>
      </c>
      <c r="F17" s="23" t="s">
        <v>628</v>
      </c>
      <c r="G17" s="23">
        <v>1</v>
      </c>
      <c r="I17" s="39" t="e">
        <f>IF($B17="","",(VLOOKUP($B17,所属・種目コード!$A$3:$B$68,2)))</f>
        <v>#N/A</v>
      </c>
      <c r="J17" s="40" t="str">
        <f>IF($B17="","",(VLOOKUP($B17,所属・種目コード!$E$3:$F$119,2)))</f>
        <v>八幡平市陸協</v>
      </c>
      <c r="K17" s="41" t="e">
        <f>IF($B17="","",(VLOOKUP($B17,所属・種目コード!L17:M102,2)))</f>
        <v>#N/A</v>
      </c>
      <c r="L17" s="38" t="e">
        <f>IF($B17="","",(VLOOKUP($B17,所属・種目コード!$I$3:$J$59,2)))</f>
        <v>#N/A</v>
      </c>
    </row>
    <row r="18" spans="1:12">
      <c r="A18" s="23">
        <v>1028</v>
      </c>
      <c r="B18" s="23">
        <v>1001</v>
      </c>
      <c r="C18" s="23">
        <v>15</v>
      </c>
      <c r="E18" s="23" t="s">
        <v>629</v>
      </c>
      <c r="F18" s="23" t="s">
        <v>630</v>
      </c>
      <c r="G18" s="23">
        <v>1</v>
      </c>
      <c r="I18" s="39" t="e">
        <f>IF($B18="","",(VLOOKUP($B18,所属・種目コード!$A$3:$B$68,2)))</f>
        <v>#N/A</v>
      </c>
      <c r="J18" s="40" t="str">
        <f>IF($B18="","",(VLOOKUP($B18,所属・種目コード!$E$3:$F$119,2)))</f>
        <v>八幡平市陸協</v>
      </c>
      <c r="K18" s="41" t="e">
        <f>IF($B18="","",(VLOOKUP($B18,所属・種目コード!L18:M102,2)))</f>
        <v>#N/A</v>
      </c>
      <c r="L18" s="38" t="e">
        <f>IF($B18="","",(VLOOKUP($B18,所属・種目コード!$I$3:$J$59,2)))</f>
        <v>#N/A</v>
      </c>
    </row>
    <row r="19" spans="1:12">
      <c r="A19" s="23">
        <v>1031</v>
      </c>
      <c r="B19" s="23">
        <v>1001</v>
      </c>
      <c r="C19" s="23">
        <v>16</v>
      </c>
      <c r="E19" s="23" t="s">
        <v>635</v>
      </c>
      <c r="F19" s="23" t="s">
        <v>636</v>
      </c>
      <c r="G19" s="23">
        <v>1</v>
      </c>
      <c r="I19" s="39" t="e">
        <f>IF($B19="","",(VLOOKUP($B19,所属・種目コード!$A$3:$B$68,2)))</f>
        <v>#N/A</v>
      </c>
      <c r="J19" s="40" t="str">
        <f>IF($B19="","",(VLOOKUP($B19,所属・種目コード!$E$3:$F$119,2)))</f>
        <v>八幡平市陸協</v>
      </c>
      <c r="K19" s="41" t="e">
        <f>IF($B19="","",(VLOOKUP($B19,所属・種目コード!L19:M102,2)))</f>
        <v>#N/A</v>
      </c>
      <c r="L19" s="38" t="e">
        <f>IF($B19="","",(VLOOKUP($B19,所属・種目コード!$I$3:$J$59,2)))</f>
        <v>#N/A</v>
      </c>
    </row>
    <row r="20" spans="1:12">
      <c r="A20" s="23">
        <v>1002</v>
      </c>
      <c r="B20" s="23">
        <v>1002</v>
      </c>
      <c r="C20" s="23">
        <v>1</v>
      </c>
      <c r="E20" s="23" t="s">
        <v>577</v>
      </c>
      <c r="F20" s="23" t="s">
        <v>578</v>
      </c>
      <c r="G20" s="23">
        <v>1</v>
      </c>
      <c r="I20" s="39" t="e">
        <f>IF($B20="","",(VLOOKUP($B20,所属・種目コード!$A$3:$B$68,2)))</f>
        <v>#N/A</v>
      </c>
      <c r="J20" s="40" t="str">
        <f>IF($B20="","",(VLOOKUP($B20,所属・種目コード!$E$3:$F$119,2)))</f>
        <v>岩手陸協</v>
      </c>
      <c r="K20" s="41" t="e">
        <f>IF($B20="","",(VLOOKUP($B20,所属・種目コード!L20:M103,2)))</f>
        <v>#N/A</v>
      </c>
      <c r="L20" s="38" t="e">
        <f>IF($B20="","",(VLOOKUP($B20,所属・種目コード!$I$3:$J$59,2)))</f>
        <v>#N/A</v>
      </c>
    </row>
    <row r="21" spans="1:12">
      <c r="A21" s="23">
        <v>1020</v>
      </c>
      <c r="B21" s="23">
        <v>1002</v>
      </c>
      <c r="C21" s="23">
        <v>11</v>
      </c>
      <c r="E21" s="23" t="s">
        <v>613</v>
      </c>
      <c r="F21" s="23" t="s">
        <v>614</v>
      </c>
      <c r="G21" s="23">
        <v>2</v>
      </c>
      <c r="I21" s="39" t="e">
        <f>IF($B21="","",(VLOOKUP($B21,所属・種目コード!$A$3:$B$68,2)))</f>
        <v>#N/A</v>
      </c>
      <c r="J21" s="40" t="str">
        <f>IF($B21="","",(VLOOKUP($B21,所属・種目コード!$E$3:$F$119,2)))</f>
        <v>岩手陸協</v>
      </c>
      <c r="K21" s="41" t="e">
        <f>IF($B21="","",(VLOOKUP($B21,所属・種目コード!L21:M104,2)))</f>
        <v>#N/A</v>
      </c>
      <c r="L21" s="38" t="e">
        <f>IF($B21="","",(VLOOKUP($B21,所属・種目コード!$I$3:$J$59,2)))</f>
        <v>#N/A</v>
      </c>
    </row>
    <row r="22" spans="1:12">
      <c r="A22" s="23">
        <v>1053</v>
      </c>
      <c r="B22" s="23">
        <v>1002</v>
      </c>
      <c r="C22" s="23">
        <v>27</v>
      </c>
      <c r="E22" s="23" t="s">
        <v>679</v>
      </c>
      <c r="F22" s="23" t="s">
        <v>680</v>
      </c>
      <c r="G22" s="23">
        <v>2</v>
      </c>
      <c r="I22" s="39" t="e">
        <f>IF($B22="","",(VLOOKUP($B22,所属・種目コード!$A$3:$B$68,2)))</f>
        <v>#N/A</v>
      </c>
      <c r="J22" s="40" t="str">
        <f>IF($B22="","",(VLOOKUP($B22,所属・種目コード!$E$3:$F$119,2)))</f>
        <v>岩手陸協</v>
      </c>
      <c r="K22" s="41" t="e">
        <f>IF($B22="","",(VLOOKUP($B22,所属・種目コード!L22:M105,2)))</f>
        <v>#N/A</v>
      </c>
      <c r="L22" s="38" t="e">
        <f>IF($B22="","",(VLOOKUP($B22,所属・種目コード!$I$3:$J$59,2)))</f>
        <v>#N/A</v>
      </c>
    </row>
    <row r="23" spans="1:12">
      <c r="A23" s="23">
        <v>1063</v>
      </c>
      <c r="B23" s="23">
        <v>1002</v>
      </c>
      <c r="C23" s="23">
        <v>34</v>
      </c>
      <c r="E23" s="23" t="s">
        <v>699</v>
      </c>
      <c r="F23" s="23" t="s">
        <v>700</v>
      </c>
      <c r="G23" s="23">
        <v>2</v>
      </c>
      <c r="I23" s="39" t="e">
        <f>IF($B23="","",(VLOOKUP($B23,所属・種目コード!$A$3:$B$68,2)))</f>
        <v>#N/A</v>
      </c>
      <c r="J23" s="40" t="str">
        <f>IF($B23="","",(VLOOKUP($B23,所属・種目コード!$E$3:$F$119,2)))</f>
        <v>岩手陸協</v>
      </c>
      <c r="K23" s="41" t="e">
        <f>IF($B23="","",(VLOOKUP($B23,所属・種目コード!L23:M106,2)))</f>
        <v>#N/A</v>
      </c>
      <c r="L23" s="38" t="e">
        <f>IF($B23="","",(VLOOKUP($B23,所属・種目コード!$I$3:$J$59,2)))</f>
        <v>#N/A</v>
      </c>
    </row>
    <row r="24" spans="1:12">
      <c r="A24" s="23">
        <v>1064</v>
      </c>
      <c r="B24" s="23">
        <v>1002</v>
      </c>
      <c r="C24" s="23">
        <v>35</v>
      </c>
      <c r="E24" s="23" t="s">
        <v>701</v>
      </c>
      <c r="F24" s="23" t="s">
        <v>702</v>
      </c>
      <c r="G24" s="23">
        <v>2</v>
      </c>
      <c r="I24" s="39" t="e">
        <f>IF($B24="","",(VLOOKUP($B24,所属・種目コード!$A$3:$B$68,2)))</f>
        <v>#N/A</v>
      </c>
      <c r="J24" s="40" t="str">
        <f>IF($B24="","",(VLOOKUP($B24,所属・種目コード!$E$3:$F$119,2)))</f>
        <v>岩手陸協</v>
      </c>
      <c r="K24" s="41" t="e">
        <f>IF($B24="","",(VLOOKUP($B24,所属・種目コード!L24:M107,2)))</f>
        <v>#N/A</v>
      </c>
      <c r="L24" s="38" t="e">
        <f>IF($B24="","",(VLOOKUP($B24,所属・種目コード!$I$3:$J$59,2)))</f>
        <v>#N/A</v>
      </c>
    </row>
    <row r="25" spans="1:12">
      <c r="A25" s="23">
        <v>1084</v>
      </c>
      <c r="B25" s="23">
        <v>1002</v>
      </c>
      <c r="C25" s="23">
        <v>45</v>
      </c>
      <c r="E25" s="23" t="s">
        <v>740</v>
      </c>
      <c r="F25" s="23" t="s">
        <v>741</v>
      </c>
      <c r="G25" s="23">
        <v>2</v>
      </c>
      <c r="I25" s="39" t="e">
        <f>IF($B25="","",(VLOOKUP($B25,所属・種目コード!$A$3:$B$68,2)))</f>
        <v>#N/A</v>
      </c>
      <c r="J25" s="40" t="str">
        <f>IF($B25="","",(VLOOKUP($B25,所属・種目コード!$E$3:$F$119,2)))</f>
        <v>岩手陸協</v>
      </c>
      <c r="K25" s="41" t="e">
        <f>IF($B25="","",(VLOOKUP($B25,所属・種目コード!L25:M108,2)))</f>
        <v>#N/A</v>
      </c>
      <c r="L25" s="38" t="e">
        <f>IF($B25="","",(VLOOKUP($B25,所属・種目コード!$I$3:$J$59,2)))</f>
        <v>#N/A</v>
      </c>
    </row>
    <row r="26" spans="1:12">
      <c r="A26" s="23">
        <v>1168</v>
      </c>
      <c r="B26" s="23">
        <v>1002</v>
      </c>
      <c r="C26" s="23">
        <v>95</v>
      </c>
      <c r="E26" s="23" t="s">
        <v>907</v>
      </c>
      <c r="F26" s="23" t="s">
        <v>908</v>
      </c>
      <c r="G26" s="23">
        <v>2</v>
      </c>
      <c r="I26" s="39" t="e">
        <f>IF($B26="","",(VLOOKUP($B26,所属・種目コード!$A$3:$B$68,2)))</f>
        <v>#N/A</v>
      </c>
      <c r="J26" s="40" t="str">
        <f>IF($B26="","",(VLOOKUP($B26,所属・種目コード!$E$3:$F$119,2)))</f>
        <v>岩手陸協</v>
      </c>
      <c r="K26" s="41" t="e">
        <f>IF($B26="","",(VLOOKUP($B26,所属・種目コード!L26:M109,2)))</f>
        <v>#N/A</v>
      </c>
      <c r="L26" s="38" t="e">
        <f>IF($B26="","",(VLOOKUP($B26,所属・種目コード!$I$3:$J$59,2)))</f>
        <v>#N/A</v>
      </c>
    </row>
    <row r="27" spans="1:12">
      <c r="A27" s="23">
        <v>1178</v>
      </c>
      <c r="B27" s="23">
        <v>1002</v>
      </c>
      <c r="C27" s="23">
        <v>105</v>
      </c>
      <c r="E27" s="23" t="s">
        <v>927</v>
      </c>
      <c r="F27" s="23" t="s">
        <v>928</v>
      </c>
      <c r="G27" s="23">
        <v>1</v>
      </c>
      <c r="I27" s="39" t="e">
        <f>IF($B27="","",(VLOOKUP($B27,所属・種目コード!$A$3:$B$68,2)))</f>
        <v>#N/A</v>
      </c>
      <c r="J27" s="40" t="str">
        <f>IF($B27="","",(VLOOKUP($B27,所属・種目コード!$E$3:$F$119,2)))</f>
        <v>岩手陸協</v>
      </c>
      <c r="K27" s="41" t="e">
        <f>IF($B27="","",(VLOOKUP($B27,所属・種目コード!L27:M110,2)))</f>
        <v>#N/A</v>
      </c>
      <c r="L27" s="38" t="e">
        <f>IF($B27="","",(VLOOKUP($B27,所属・種目コード!$I$3:$J$59,2)))</f>
        <v>#N/A</v>
      </c>
    </row>
    <row r="28" spans="1:12">
      <c r="A28" s="23">
        <v>1179</v>
      </c>
      <c r="B28" s="23">
        <v>1002</v>
      </c>
      <c r="C28" s="23">
        <v>106</v>
      </c>
      <c r="E28" s="23" t="s">
        <v>929</v>
      </c>
      <c r="F28" s="23" t="s">
        <v>930</v>
      </c>
      <c r="G28" s="23">
        <v>1</v>
      </c>
      <c r="I28" s="39" t="e">
        <f>IF($B28="","",(VLOOKUP($B28,所属・種目コード!$A$3:$B$68,2)))</f>
        <v>#N/A</v>
      </c>
      <c r="J28" s="40" t="str">
        <f>IF($B28="","",(VLOOKUP($B28,所属・種目コード!$E$3:$F$119,2)))</f>
        <v>岩手陸協</v>
      </c>
      <c r="K28" s="41" t="e">
        <f>IF($B28="","",(VLOOKUP($B28,所属・種目コード!L28:M111,2)))</f>
        <v>#N/A</v>
      </c>
      <c r="L28" s="38" t="e">
        <f>IF($B28="","",(VLOOKUP($B28,所属・種目コード!$I$3:$J$59,2)))</f>
        <v>#N/A</v>
      </c>
    </row>
    <row r="29" spans="1:12">
      <c r="A29" s="23">
        <v>1180</v>
      </c>
      <c r="B29" s="23">
        <v>1002</v>
      </c>
      <c r="C29" s="23">
        <v>107</v>
      </c>
      <c r="E29" s="23" t="s">
        <v>931</v>
      </c>
      <c r="F29" s="23" t="s">
        <v>932</v>
      </c>
      <c r="G29" s="23">
        <v>1</v>
      </c>
      <c r="I29" s="39" t="e">
        <f>IF($B29="","",(VLOOKUP($B29,所属・種目コード!$A$3:$B$68,2)))</f>
        <v>#N/A</v>
      </c>
      <c r="J29" s="40" t="str">
        <f>IF($B29="","",(VLOOKUP($B29,所属・種目コード!$E$3:$F$119,2)))</f>
        <v>岩手陸協</v>
      </c>
      <c r="K29" s="41" t="e">
        <f>IF($B29="","",(VLOOKUP($B29,所属・種目コード!L29:M112,2)))</f>
        <v>#N/A</v>
      </c>
      <c r="L29" s="38" t="e">
        <f>IF($B29="","",(VLOOKUP($B29,所属・種目コード!$I$3:$J$59,2)))</f>
        <v>#N/A</v>
      </c>
    </row>
    <row r="30" spans="1:12">
      <c r="A30" s="23">
        <v>1181</v>
      </c>
      <c r="B30" s="23">
        <v>1002</v>
      </c>
      <c r="C30" s="23">
        <v>108</v>
      </c>
      <c r="E30" s="23" t="s">
        <v>933</v>
      </c>
      <c r="F30" s="23" t="s">
        <v>934</v>
      </c>
      <c r="G30" s="23">
        <v>1</v>
      </c>
      <c r="I30" s="39" t="e">
        <f>IF($B30="","",(VLOOKUP($B30,所属・種目コード!$A$3:$B$68,2)))</f>
        <v>#N/A</v>
      </c>
      <c r="J30" s="40" t="str">
        <f>IF($B30="","",(VLOOKUP($B30,所属・種目コード!$E$3:$F$119,2)))</f>
        <v>岩手陸協</v>
      </c>
      <c r="K30" s="41" t="e">
        <f>IF($B30="","",(VLOOKUP($B30,所属・種目コード!L30:M113,2)))</f>
        <v>#N/A</v>
      </c>
      <c r="L30" s="38" t="e">
        <f>IF($B30="","",(VLOOKUP($B30,所属・種目コード!$I$3:$J$59,2)))</f>
        <v>#N/A</v>
      </c>
    </row>
    <row r="31" spans="1:12">
      <c r="A31" s="23">
        <v>1197</v>
      </c>
      <c r="B31" s="23">
        <v>1002</v>
      </c>
      <c r="C31" s="23">
        <v>124</v>
      </c>
      <c r="E31" s="23" t="s">
        <v>965</v>
      </c>
      <c r="F31" s="23" t="s">
        <v>966</v>
      </c>
      <c r="G31" s="23">
        <v>1</v>
      </c>
      <c r="I31" s="39" t="e">
        <f>IF($B31="","",(VLOOKUP($B31,所属・種目コード!$A$3:$B$68,2)))</f>
        <v>#N/A</v>
      </c>
      <c r="J31" s="40" t="str">
        <f>IF($B31="","",(VLOOKUP($B31,所属・種目コード!$E$3:$F$119,2)))</f>
        <v>岩手陸協</v>
      </c>
      <c r="K31" s="41" t="e">
        <f>IF($B31="","",(VLOOKUP($B31,所属・種目コード!L31:M114,2)))</f>
        <v>#N/A</v>
      </c>
      <c r="L31" s="38" t="e">
        <f>IF($B31="","",(VLOOKUP($B31,所属・種目コード!$I$3:$J$59,2)))</f>
        <v>#N/A</v>
      </c>
    </row>
    <row r="32" spans="1:12">
      <c r="A32" s="23">
        <v>1198</v>
      </c>
      <c r="B32" s="23">
        <v>1002</v>
      </c>
      <c r="C32" s="23">
        <v>125</v>
      </c>
      <c r="E32" s="23" t="s">
        <v>967</v>
      </c>
      <c r="F32" s="23" t="s">
        <v>968</v>
      </c>
      <c r="G32" s="23">
        <v>1</v>
      </c>
      <c r="I32" s="39" t="e">
        <f>IF($B32="","",(VLOOKUP($B32,所属・種目コード!$A$3:$B$68,2)))</f>
        <v>#N/A</v>
      </c>
      <c r="J32" s="40" t="str">
        <f>IF($B32="","",(VLOOKUP($B32,所属・種目コード!$E$3:$F$119,2)))</f>
        <v>岩手陸協</v>
      </c>
      <c r="K32" s="41" t="e">
        <f>IF($B32="","",(VLOOKUP($B32,所属・種目コード!L32:M115,2)))</f>
        <v>#N/A</v>
      </c>
      <c r="L32" s="38" t="e">
        <f>IF($B32="","",(VLOOKUP($B32,所属・種目コード!$I$3:$J$59,2)))</f>
        <v>#N/A</v>
      </c>
    </row>
    <row r="33" spans="1:12">
      <c r="A33" s="23">
        <v>1199</v>
      </c>
      <c r="B33" s="23">
        <v>1002</v>
      </c>
      <c r="C33" s="23">
        <v>126</v>
      </c>
      <c r="E33" s="23" t="s">
        <v>969</v>
      </c>
      <c r="F33" s="23" t="s">
        <v>970</v>
      </c>
      <c r="G33" s="23">
        <v>1</v>
      </c>
      <c r="I33" s="39" t="e">
        <f>IF($B33="","",(VLOOKUP($B33,所属・種目コード!$A$3:$B$68,2)))</f>
        <v>#N/A</v>
      </c>
      <c r="J33" s="40" t="str">
        <f>IF($B33="","",(VLOOKUP($B33,所属・種目コード!$E$3:$F$119,2)))</f>
        <v>岩手陸協</v>
      </c>
      <c r="K33" s="41" t="e">
        <f>IF($B33="","",(VLOOKUP($B33,所属・種目コード!L33:M116,2)))</f>
        <v>#N/A</v>
      </c>
      <c r="L33" s="38" t="e">
        <f>IF($B33="","",(VLOOKUP($B33,所属・種目コード!$I$3:$J$59,2)))</f>
        <v>#N/A</v>
      </c>
    </row>
    <row r="34" spans="1:12">
      <c r="A34" s="23">
        <v>1200</v>
      </c>
      <c r="B34" s="23">
        <v>1002</v>
      </c>
      <c r="C34" s="23">
        <v>127</v>
      </c>
      <c r="E34" s="23" t="s">
        <v>971</v>
      </c>
      <c r="F34" s="23" t="s">
        <v>972</v>
      </c>
      <c r="G34" s="23">
        <v>1</v>
      </c>
      <c r="I34" s="39" t="e">
        <f>IF($B34="","",(VLOOKUP($B34,所属・種目コード!$A$3:$B$68,2)))</f>
        <v>#N/A</v>
      </c>
      <c r="J34" s="40" t="str">
        <f>IF($B34="","",(VLOOKUP($B34,所属・種目コード!$E$3:$F$119,2)))</f>
        <v>岩手陸協</v>
      </c>
      <c r="K34" s="41" t="e">
        <f>IF($B34="","",(VLOOKUP($B34,所属・種目コード!L34:M117,2)))</f>
        <v>#N/A</v>
      </c>
      <c r="L34" s="38" t="e">
        <f>IF($B34="","",(VLOOKUP($B34,所属・種目コード!$I$3:$J$59,2)))</f>
        <v>#N/A</v>
      </c>
    </row>
    <row r="35" spans="1:12">
      <c r="A35" s="23">
        <v>1201</v>
      </c>
      <c r="B35" s="23">
        <v>1002</v>
      </c>
      <c r="C35" s="23">
        <v>128</v>
      </c>
      <c r="E35" s="23" t="s">
        <v>973</v>
      </c>
      <c r="F35" s="23" t="s">
        <v>974</v>
      </c>
      <c r="G35" s="23">
        <v>1</v>
      </c>
      <c r="I35" s="39" t="e">
        <f>IF($B35="","",(VLOOKUP($B35,所属・種目コード!$A$3:$B$68,2)))</f>
        <v>#N/A</v>
      </c>
      <c r="J35" s="40" t="str">
        <f>IF($B35="","",(VLOOKUP($B35,所属・種目コード!$E$3:$F$119,2)))</f>
        <v>岩手陸協</v>
      </c>
      <c r="K35" s="41" t="e">
        <f>IF($B35="","",(VLOOKUP($B35,所属・種目コード!L35:M118,2)))</f>
        <v>#N/A</v>
      </c>
      <c r="L35" s="38" t="e">
        <f>IF($B35="","",(VLOOKUP($B35,所属・種目コード!$I$3:$J$59,2)))</f>
        <v>#N/A</v>
      </c>
    </row>
    <row r="36" spans="1:12">
      <c r="A36" s="23">
        <v>1202</v>
      </c>
      <c r="B36" s="23">
        <v>1002</v>
      </c>
      <c r="C36" s="23">
        <v>129</v>
      </c>
      <c r="E36" s="23" t="s">
        <v>975</v>
      </c>
      <c r="F36" s="23" t="s">
        <v>976</v>
      </c>
      <c r="G36" s="23">
        <v>1</v>
      </c>
      <c r="I36" s="39" t="e">
        <f>IF($B36="","",(VLOOKUP($B36,所属・種目コード!$A$3:$B$68,2)))</f>
        <v>#N/A</v>
      </c>
      <c r="J36" s="40" t="str">
        <f>IF($B36="","",(VLOOKUP($B36,所属・種目コード!$E$3:$F$119,2)))</f>
        <v>岩手陸協</v>
      </c>
      <c r="K36" s="41" t="e">
        <f>IF($B36="","",(VLOOKUP($B36,所属・種目コード!L36:M119,2)))</f>
        <v>#N/A</v>
      </c>
      <c r="L36" s="38" t="e">
        <f>IF($B36="","",(VLOOKUP($B36,所属・種目コード!$I$3:$J$59,2)))</f>
        <v>#N/A</v>
      </c>
    </row>
    <row r="37" spans="1:12">
      <c r="A37" s="23">
        <v>1203</v>
      </c>
      <c r="B37" s="23">
        <v>1002</v>
      </c>
      <c r="C37" s="23">
        <v>130</v>
      </c>
      <c r="E37" s="23" t="s">
        <v>977</v>
      </c>
      <c r="F37" s="23" t="s">
        <v>978</v>
      </c>
      <c r="G37" s="23">
        <v>1</v>
      </c>
      <c r="I37" s="39" t="e">
        <f>IF($B37="","",(VLOOKUP($B37,所属・種目コード!$A$3:$B$68,2)))</f>
        <v>#N/A</v>
      </c>
      <c r="J37" s="40" t="str">
        <f>IF($B37="","",(VLOOKUP($B37,所属・種目コード!$E$3:$F$119,2)))</f>
        <v>岩手陸協</v>
      </c>
      <c r="K37" s="41" t="e">
        <f>IF($B37="","",(VLOOKUP($B37,所属・種目コード!L37:M120,2)))</f>
        <v>#N/A</v>
      </c>
      <c r="L37" s="38" t="e">
        <f>IF($B37="","",(VLOOKUP($B37,所属・種目コード!$I$3:$J$59,2)))</f>
        <v>#N/A</v>
      </c>
    </row>
    <row r="38" spans="1:12">
      <c r="A38" s="23">
        <v>1204</v>
      </c>
      <c r="B38" s="23">
        <v>1002</v>
      </c>
      <c r="C38" s="23">
        <v>131</v>
      </c>
      <c r="E38" s="23" t="s">
        <v>979</v>
      </c>
      <c r="F38" s="23" t="s">
        <v>980</v>
      </c>
      <c r="G38" s="23">
        <v>1</v>
      </c>
      <c r="I38" s="39" t="e">
        <f>IF($B38="","",(VLOOKUP($B38,所属・種目コード!$A$3:$B$68,2)))</f>
        <v>#N/A</v>
      </c>
      <c r="J38" s="40" t="str">
        <f>IF($B38="","",(VLOOKUP($B38,所属・種目コード!$E$3:$F$119,2)))</f>
        <v>岩手陸協</v>
      </c>
      <c r="K38" s="41" t="e">
        <f>IF($B38="","",(VLOOKUP($B38,所属・種目コード!L38:M121,2)))</f>
        <v>#N/A</v>
      </c>
      <c r="L38" s="38" t="e">
        <f>IF($B38="","",(VLOOKUP($B38,所属・種目コード!$I$3:$J$59,2)))</f>
        <v>#N/A</v>
      </c>
    </row>
    <row r="39" spans="1:12">
      <c r="A39" s="23">
        <v>1205</v>
      </c>
      <c r="B39" s="23">
        <v>1002</v>
      </c>
      <c r="C39" s="23">
        <v>132</v>
      </c>
      <c r="E39" s="23" t="s">
        <v>981</v>
      </c>
      <c r="F39" s="23" t="s">
        <v>982</v>
      </c>
      <c r="G39" s="23">
        <v>1</v>
      </c>
      <c r="I39" s="39" t="e">
        <f>IF($B39="","",(VLOOKUP($B39,所属・種目コード!$A$3:$B$68,2)))</f>
        <v>#N/A</v>
      </c>
      <c r="J39" s="40" t="str">
        <f>IF($B39="","",(VLOOKUP($B39,所属・種目コード!$E$3:$F$119,2)))</f>
        <v>岩手陸協</v>
      </c>
      <c r="K39" s="41" t="e">
        <f>IF($B39="","",(VLOOKUP($B39,所属・種目コード!L39:M122,2)))</f>
        <v>#N/A</v>
      </c>
      <c r="L39" s="38" t="e">
        <f>IF($B39="","",(VLOOKUP($B39,所属・種目コード!$I$3:$J$59,2)))</f>
        <v>#N/A</v>
      </c>
    </row>
    <row r="40" spans="1:12">
      <c r="A40" s="23">
        <v>1206</v>
      </c>
      <c r="B40" s="23">
        <v>1002</v>
      </c>
      <c r="C40" s="23">
        <v>133</v>
      </c>
      <c r="E40" s="23" t="s">
        <v>983</v>
      </c>
      <c r="F40" s="23" t="s">
        <v>984</v>
      </c>
      <c r="G40" s="23">
        <v>1</v>
      </c>
      <c r="I40" s="39" t="e">
        <f>IF($B40="","",(VLOOKUP($B40,所属・種目コード!$A$3:$B$68,2)))</f>
        <v>#N/A</v>
      </c>
      <c r="J40" s="40" t="str">
        <f>IF($B40="","",(VLOOKUP($B40,所属・種目コード!$E$3:$F$119,2)))</f>
        <v>岩手陸協</v>
      </c>
      <c r="K40" s="41" t="e">
        <f>IF($B40="","",(VLOOKUP($B40,所属・種目コード!L40:M123,2)))</f>
        <v>#N/A</v>
      </c>
      <c r="L40" s="38" t="e">
        <f>IF($B40="","",(VLOOKUP($B40,所属・種目コード!$I$3:$J$59,2)))</f>
        <v>#N/A</v>
      </c>
    </row>
    <row r="41" spans="1:12">
      <c r="A41" s="23">
        <v>1207</v>
      </c>
      <c r="B41" s="23">
        <v>1002</v>
      </c>
      <c r="C41" s="23">
        <v>134</v>
      </c>
      <c r="E41" s="23" t="s">
        <v>985</v>
      </c>
      <c r="F41" s="23" t="s">
        <v>986</v>
      </c>
      <c r="G41" s="23">
        <v>1</v>
      </c>
      <c r="I41" s="39" t="e">
        <f>IF($B41="","",(VLOOKUP($B41,所属・種目コード!$A$3:$B$68,2)))</f>
        <v>#N/A</v>
      </c>
      <c r="J41" s="40" t="str">
        <f>IF($B41="","",(VLOOKUP($B41,所属・種目コード!$E$3:$F$119,2)))</f>
        <v>岩手陸協</v>
      </c>
      <c r="K41" s="41" t="e">
        <f>IF($B41="","",(VLOOKUP($B41,所属・種目コード!L41:M124,2)))</f>
        <v>#N/A</v>
      </c>
      <c r="L41" s="38" t="e">
        <f>IF($B41="","",(VLOOKUP($B41,所属・種目コード!$I$3:$J$59,2)))</f>
        <v>#N/A</v>
      </c>
    </row>
    <row r="42" spans="1:12">
      <c r="A42" s="23">
        <v>1208</v>
      </c>
      <c r="B42" s="23">
        <v>1002</v>
      </c>
      <c r="C42" s="23">
        <v>135</v>
      </c>
      <c r="E42" s="23" t="s">
        <v>987</v>
      </c>
      <c r="F42" s="23" t="s">
        <v>988</v>
      </c>
      <c r="G42" s="23">
        <v>1</v>
      </c>
      <c r="I42" s="39" t="e">
        <f>IF($B42="","",(VLOOKUP($B42,所属・種目コード!$A$3:$B$68,2)))</f>
        <v>#N/A</v>
      </c>
      <c r="J42" s="40" t="str">
        <f>IF($B42="","",(VLOOKUP($B42,所属・種目コード!$E$3:$F$119,2)))</f>
        <v>岩手陸協</v>
      </c>
      <c r="K42" s="41" t="e">
        <f>IF($B42="","",(VLOOKUP($B42,所属・種目コード!L42:M125,2)))</f>
        <v>#N/A</v>
      </c>
      <c r="L42" s="38" t="e">
        <f>IF($B42="","",(VLOOKUP($B42,所属・種目コード!$I$3:$J$59,2)))</f>
        <v>#N/A</v>
      </c>
    </row>
    <row r="43" spans="1:12">
      <c r="A43" s="23">
        <v>1209</v>
      </c>
      <c r="B43" s="23">
        <v>1002</v>
      </c>
      <c r="C43" s="23">
        <v>136</v>
      </c>
      <c r="E43" s="23" t="s">
        <v>989</v>
      </c>
      <c r="F43" s="23" t="s">
        <v>990</v>
      </c>
      <c r="G43" s="23">
        <v>1</v>
      </c>
      <c r="I43" s="39" t="e">
        <f>IF($B43="","",(VLOOKUP($B43,所属・種目コード!$A$3:$B$68,2)))</f>
        <v>#N/A</v>
      </c>
      <c r="J43" s="40" t="str">
        <f>IF($B43="","",(VLOOKUP($B43,所属・種目コード!$E$3:$F$119,2)))</f>
        <v>岩手陸協</v>
      </c>
      <c r="K43" s="41" t="e">
        <f>IF($B43="","",(VLOOKUP($B43,所属・種目コード!L43:M126,2)))</f>
        <v>#N/A</v>
      </c>
      <c r="L43" s="38" t="e">
        <f>IF($B43="","",(VLOOKUP($B43,所属・種目コード!$I$3:$J$59,2)))</f>
        <v>#N/A</v>
      </c>
    </row>
    <row r="44" spans="1:12">
      <c r="A44" s="23">
        <v>1210</v>
      </c>
      <c r="B44" s="23">
        <v>1002</v>
      </c>
      <c r="C44" s="23">
        <v>137</v>
      </c>
      <c r="E44" s="23" t="s">
        <v>991</v>
      </c>
      <c r="F44" s="23" t="s">
        <v>992</v>
      </c>
      <c r="G44" s="23">
        <v>1</v>
      </c>
      <c r="I44" s="39" t="e">
        <f>IF($B44="","",(VLOOKUP($B44,所属・種目コード!$A$3:$B$68,2)))</f>
        <v>#N/A</v>
      </c>
      <c r="J44" s="40" t="str">
        <f>IF($B44="","",(VLOOKUP($B44,所属・種目コード!$E$3:$F$119,2)))</f>
        <v>岩手陸協</v>
      </c>
      <c r="K44" s="41" t="e">
        <f>IF($B44="","",(VLOOKUP($B44,所属・種目コード!L44:M127,2)))</f>
        <v>#N/A</v>
      </c>
      <c r="L44" s="38" t="e">
        <f>IF($B44="","",(VLOOKUP($B44,所属・種目コード!$I$3:$J$59,2)))</f>
        <v>#N/A</v>
      </c>
    </row>
    <row r="45" spans="1:12">
      <c r="A45" s="23">
        <v>1268</v>
      </c>
      <c r="B45" s="23">
        <v>1002</v>
      </c>
      <c r="C45" s="23">
        <v>195</v>
      </c>
      <c r="E45" s="23" t="s">
        <v>1103</v>
      </c>
      <c r="F45" s="23" t="s">
        <v>1104</v>
      </c>
      <c r="G45" s="23">
        <v>1</v>
      </c>
      <c r="I45" s="39" t="e">
        <f>IF($B45="","",(VLOOKUP($B45,所属・種目コード!$A$3:$B$68,2)))</f>
        <v>#N/A</v>
      </c>
      <c r="J45" s="40" t="str">
        <f>IF($B45="","",(VLOOKUP($B45,所属・種目コード!$E$3:$F$119,2)))</f>
        <v>岩手陸協</v>
      </c>
      <c r="K45" s="41" t="e">
        <f>IF($B45="","",(VLOOKUP($B45,所属・種目コード!L45:M128,2)))</f>
        <v>#N/A</v>
      </c>
      <c r="L45" s="38" t="e">
        <f>IF($B45="","",(VLOOKUP($B45,所属・種目コード!$I$3:$J$59,2)))</f>
        <v>#N/A</v>
      </c>
    </row>
    <row r="46" spans="1:12">
      <c r="A46" s="23">
        <v>1288</v>
      </c>
      <c r="B46" s="23">
        <v>1002</v>
      </c>
      <c r="C46" s="23">
        <v>216</v>
      </c>
      <c r="E46" s="23" t="s">
        <v>1141</v>
      </c>
      <c r="F46" s="23" t="s">
        <v>1142</v>
      </c>
      <c r="G46" s="23">
        <v>1</v>
      </c>
      <c r="I46" s="39" t="e">
        <f>IF($B46="","",(VLOOKUP($B46,所属・種目コード!$A$3:$B$68,2)))</f>
        <v>#N/A</v>
      </c>
      <c r="J46" s="40" t="str">
        <f>IF($B46="","",(VLOOKUP($B46,所属・種目コード!$E$3:$F$119,2)))</f>
        <v>岩手陸協</v>
      </c>
      <c r="K46" s="41" t="e">
        <f>IF($B46="","",(VLOOKUP($B46,所属・種目コード!L46:M129,2)))</f>
        <v>#N/A</v>
      </c>
      <c r="L46" s="38" t="e">
        <f>IF($B46="","",(VLOOKUP($B46,所属・種目コード!$I$3:$J$59,2)))</f>
        <v>#N/A</v>
      </c>
    </row>
    <row r="47" spans="1:12">
      <c r="A47" s="23">
        <v>1289</v>
      </c>
      <c r="B47" s="23">
        <v>1002</v>
      </c>
      <c r="C47" s="23">
        <v>217</v>
      </c>
      <c r="E47" s="23" t="s">
        <v>1143</v>
      </c>
      <c r="F47" s="23" t="s">
        <v>1144</v>
      </c>
      <c r="G47" s="23">
        <v>1</v>
      </c>
      <c r="I47" s="39" t="e">
        <f>IF($B47="","",(VLOOKUP($B47,所属・種目コード!$A$3:$B$68,2)))</f>
        <v>#N/A</v>
      </c>
      <c r="J47" s="40" t="str">
        <f>IF($B47="","",(VLOOKUP($B47,所属・種目コード!$E$3:$F$119,2)))</f>
        <v>岩手陸協</v>
      </c>
      <c r="K47" s="41" t="e">
        <f>IF($B47="","",(VLOOKUP($B47,所属・種目コード!L47:M130,2)))</f>
        <v>#N/A</v>
      </c>
      <c r="L47" s="38" t="e">
        <f>IF($B47="","",(VLOOKUP($B47,所属・種目コード!$I$3:$J$59,2)))</f>
        <v>#N/A</v>
      </c>
    </row>
    <row r="48" spans="1:12">
      <c r="A48" s="23">
        <v>1290</v>
      </c>
      <c r="B48" s="23">
        <v>1002</v>
      </c>
      <c r="C48" s="23">
        <v>218</v>
      </c>
      <c r="E48" s="23" t="s">
        <v>1145</v>
      </c>
      <c r="F48" s="23" t="s">
        <v>1146</v>
      </c>
      <c r="G48" s="23">
        <v>1</v>
      </c>
      <c r="I48" s="39" t="e">
        <f>IF($B48="","",(VLOOKUP($B48,所属・種目コード!$A$3:$B$68,2)))</f>
        <v>#N/A</v>
      </c>
      <c r="J48" s="40" t="str">
        <f>IF($B48="","",(VLOOKUP($B48,所属・種目コード!$E$3:$F$119,2)))</f>
        <v>岩手陸協</v>
      </c>
      <c r="K48" s="41" t="e">
        <f>IF($B48="","",(VLOOKUP($B48,所属・種目コード!L48:M131,2)))</f>
        <v>#N/A</v>
      </c>
      <c r="L48" s="38" t="e">
        <f>IF($B48="","",(VLOOKUP($B48,所属・種目コード!$I$3:$J$59,2)))</f>
        <v>#N/A</v>
      </c>
    </row>
    <row r="49" spans="1:12">
      <c r="A49" s="23">
        <v>1291</v>
      </c>
      <c r="B49" s="23">
        <v>1002</v>
      </c>
      <c r="C49" s="23">
        <v>219</v>
      </c>
      <c r="E49" s="23" t="s">
        <v>1147</v>
      </c>
      <c r="F49" s="23" t="s">
        <v>1148</v>
      </c>
      <c r="G49" s="23">
        <v>1</v>
      </c>
      <c r="I49" s="39" t="e">
        <f>IF($B49="","",(VLOOKUP($B49,所属・種目コード!$A$3:$B$68,2)))</f>
        <v>#N/A</v>
      </c>
      <c r="J49" s="40" t="str">
        <f>IF($B49="","",(VLOOKUP($B49,所属・種目コード!$E$3:$F$119,2)))</f>
        <v>岩手陸協</v>
      </c>
      <c r="K49" s="41" t="e">
        <f>IF($B49="","",(VLOOKUP($B49,所属・種目コード!L49:M132,2)))</f>
        <v>#N/A</v>
      </c>
      <c r="L49" s="38" t="e">
        <f>IF($B49="","",(VLOOKUP($B49,所属・種目コード!$I$3:$J$59,2)))</f>
        <v>#N/A</v>
      </c>
    </row>
    <row r="50" spans="1:12">
      <c r="A50" s="23">
        <v>1322</v>
      </c>
      <c r="B50" s="23">
        <v>1002</v>
      </c>
      <c r="C50" s="23">
        <v>257</v>
      </c>
      <c r="E50" s="23" t="s">
        <v>1208</v>
      </c>
      <c r="F50" s="23" t="s">
        <v>1209</v>
      </c>
      <c r="G50" s="23">
        <v>1</v>
      </c>
      <c r="I50" s="39" t="e">
        <f>IF($B50="","",(VLOOKUP($B50,所属・種目コード!$A$3:$B$68,2)))</f>
        <v>#N/A</v>
      </c>
      <c r="J50" s="40" t="str">
        <f>IF($B50="","",(VLOOKUP($B50,所属・種目コード!$E$3:$F$119,2)))</f>
        <v>岩手陸協</v>
      </c>
      <c r="K50" s="41" t="e">
        <f>IF($B50="","",(VLOOKUP($B50,所属・種目コード!L50:M133,2)))</f>
        <v>#N/A</v>
      </c>
      <c r="L50" s="38" t="e">
        <f>IF($B50="","",(VLOOKUP($B50,所属・種目コード!$I$3:$J$59,2)))</f>
        <v>#N/A</v>
      </c>
    </row>
    <row r="51" spans="1:12">
      <c r="A51" s="23">
        <v>1323</v>
      </c>
      <c r="B51" s="23">
        <v>1002</v>
      </c>
      <c r="C51" s="23">
        <v>258</v>
      </c>
      <c r="E51" s="23" t="s">
        <v>1210</v>
      </c>
      <c r="F51" s="23" t="s">
        <v>1211</v>
      </c>
      <c r="G51" s="23">
        <v>1</v>
      </c>
      <c r="I51" s="39" t="e">
        <f>IF($B51="","",(VLOOKUP($B51,所属・種目コード!$A$3:$B$68,2)))</f>
        <v>#N/A</v>
      </c>
      <c r="J51" s="40" t="str">
        <f>IF($B51="","",(VLOOKUP($B51,所属・種目コード!$E$3:$F$119,2)))</f>
        <v>岩手陸協</v>
      </c>
      <c r="K51" s="41" t="e">
        <f>IF($B51="","",(VLOOKUP($B51,所属・種目コード!L51:M134,2)))</f>
        <v>#N/A</v>
      </c>
      <c r="L51" s="38" t="e">
        <f>IF($B51="","",(VLOOKUP($B51,所属・種目コード!$I$3:$J$59,2)))</f>
        <v>#N/A</v>
      </c>
    </row>
    <row r="52" spans="1:12">
      <c r="A52" s="23">
        <v>1324</v>
      </c>
      <c r="B52" s="23">
        <v>1002</v>
      </c>
      <c r="C52" s="23">
        <v>259</v>
      </c>
      <c r="E52" s="23" t="s">
        <v>1212</v>
      </c>
      <c r="F52" s="23" t="s">
        <v>1213</v>
      </c>
      <c r="G52" s="23">
        <v>1</v>
      </c>
      <c r="I52" s="39" t="e">
        <f>IF($B52="","",(VLOOKUP($B52,所属・種目コード!$A$3:$B$68,2)))</f>
        <v>#N/A</v>
      </c>
      <c r="J52" s="40" t="str">
        <f>IF($B52="","",(VLOOKUP($B52,所属・種目コード!$E$3:$F$119,2)))</f>
        <v>岩手陸協</v>
      </c>
      <c r="K52" s="41" t="e">
        <f>IF($B52="","",(VLOOKUP($B52,所属・種目コード!L52:M135,2)))</f>
        <v>#N/A</v>
      </c>
      <c r="L52" s="38" t="e">
        <f>IF($B52="","",(VLOOKUP($B52,所属・種目コード!$I$3:$J$59,2)))</f>
        <v>#N/A</v>
      </c>
    </row>
    <row r="53" spans="1:12">
      <c r="A53" s="23">
        <v>1325</v>
      </c>
      <c r="B53" s="23">
        <v>1002</v>
      </c>
      <c r="C53" s="23">
        <v>260</v>
      </c>
      <c r="E53" s="23" t="s">
        <v>1214</v>
      </c>
      <c r="F53" s="23" t="s">
        <v>1215</v>
      </c>
      <c r="G53" s="23">
        <v>1</v>
      </c>
      <c r="I53" s="39" t="e">
        <f>IF($B53="","",(VLOOKUP($B53,所属・種目コード!$A$3:$B$68,2)))</f>
        <v>#N/A</v>
      </c>
      <c r="J53" s="40" t="str">
        <f>IF($B53="","",(VLOOKUP($B53,所属・種目コード!$E$3:$F$119,2)))</f>
        <v>岩手陸協</v>
      </c>
      <c r="K53" s="41" t="e">
        <f>IF($B53="","",(VLOOKUP($B53,所属・種目コード!L53:M136,2)))</f>
        <v>#N/A</v>
      </c>
      <c r="L53" s="38" t="e">
        <f>IF($B53="","",(VLOOKUP($B53,所属・種目コード!$I$3:$J$59,2)))</f>
        <v>#N/A</v>
      </c>
    </row>
    <row r="54" spans="1:12">
      <c r="A54" s="23">
        <v>1326</v>
      </c>
      <c r="B54" s="23">
        <v>1002</v>
      </c>
      <c r="C54" s="23">
        <v>261</v>
      </c>
      <c r="E54" s="23" t="s">
        <v>1216</v>
      </c>
      <c r="F54" s="23" t="s">
        <v>1217</v>
      </c>
      <c r="G54" s="23">
        <v>1</v>
      </c>
      <c r="I54" s="39" t="e">
        <f>IF($B54="","",(VLOOKUP($B54,所属・種目コード!$A$3:$B$68,2)))</f>
        <v>#N/A</v>
      </c>
      <c r="J54" s="40" t="str">
        <f>IF($B54="","",(VLOOKUP($B54,所属・種目コード!$E$3:$F$119,2)))</f>
        <v>岩手陸協</v>
      </c>
      <c r="K54" s="41" t="e">
        <f>IF($B54="","",(VLOOKUP($B54,所属・種目コード!L54:M137,2)))</f>
        <v>#N/A</v>
      </c>
      <c r="L54" s="38" t="e">
        <f>IF($B54="","",(VLOOKUP($B54,所属・種目コード!$I$3:$J$59,2)))</f>
        <v>#N/A</v>
      </c>
    </row>
    <row r="55" spans="1:12">
      <c r="A55" s="23">
        <v>1367</v>
      </c>
      <c r="B55" s="23">
        <v>1002</v>
      </c>
      <c r="C55" s="23">
        <v>302</v>
      </c>
      <c r="E55" s="23" t="s">
        <v>1298</v>
      </c>
      <c r="F55" s="23" t="s">
        <v>1299</v>
      </c>
      <c r="G55" s="23">
        <v>1</v>
      </c>
      <c r="I55" s="39" t="e">
        <f>IF($B55="","",(VLOOKUP($B55,所属・種目コード!$A$3:$B$68,2)))</f>
        <v>#N/A</v>
      </c>
      <c r="J55" s="40" t="str">
        <f>IF($B55="","",(VLOOKUP($B55,所属・種目コード!$E$3:$F$119,2)))</f>
        <v>岩手陸協</v>
      </c>
      <c r="K55" s="41" t="e">
        <f>IF($B55="","",(VLOOKUP($B55,所属・種目コード!L55:M138,2)))</f>
        <v>#N/A</v>
      </c>
      <c r="L55" s="38" t="e">
        <f>IF($B55="","",(VLOOKUP($B55,所属・種目コード!$I$3:$J$59,2)))</f>
        <v>#N/A</v>
      </c>
    </row>
    <row r="56" spans="1:12">
      <c r="A56" s="23">
        <v>1411</v>
      </c>
      <c r="B56" s="23">
        <v>1002</v>
      </c>
      <c r="C56" s="23">
        <v>348</v>
      </c>
      <c r="E56" s="23" t="s">
        <v>1385</v>
      </c>
      <c r="F56" s="23" t="s">
        <v>1386</v>
      </c>
      <c r="G56" s="23">
        <v>1</v>
      </c>
      <c r="I56" s="39" t="e">
        <f>IF($B56="","",(VLOOKUP($B56,所属・種目コード!$A$3:$B$68,2)))</f>
        <v>#N/A</v>
      </c>
      <c r="J56" s="40" t="str">
        <f>IF($B56="","",(VLOOKUP($B56,所属・種目コード!$E$3:$F$119,2)))</f>
        <v>岩手陸協</v>
      </c>
      <c r="K56" s="41" t="e">
        <f>IF($B56="","",(VLOOKUP($B56,所属・種目コード!L56:M139,2)))</f>
        <v>#N/A</v>
      </c>
      <c r="L56" s="38" t="e">
        <f>IF($B56="","",(VLOOKUP($B56,所属・種目コード!$I$3:$J$59,2)))</f>
        <v>#N/A</v>
      </c>
    </row>
    <row r="57" spans="1:12">
      <c r="A57" s="23">
        <v>1412</v>
      </c>
      <c r="B57" s="23">
        <v>1002</v>
      </c>
      <c r="C57" s="23">
        <v>349</v>
      </c>
      <c r="E57" s="23" t="s">
        <v>1387</v>
      </c>
      <c r="F57" s="23" t="s">
        <v>1388</v>
      </c>
      <c r="G57" s="23">
        <v>1</v>
      </c>
      <c r="I57" s="39" t="e">
        <f>IF($B57="","",(VLOOKUP($B57,所属・種目コード!$A$3:$B$68,2)))</f>
        <v>#N/A</v>
      </c>
      <c r="J57" s="40" t="str">
        <f>IF($B57="","",(VLOOKUP($B57,所属・種目コード!$E$3:$F$119,2)))</f>
        <v>岩手陸協</v>
      </c>
      <c r="K57" s="41" t="e">
        <f>IF($B57="","",(VLOOKUP($B57,所属・種目コード!L57:M140,2)))</f>
        <v>#N/A</v>
      </c>
      <c r="L57" s="38" t="e">
        <f>IF($B57="","",(VLOOKUP($B57,所属・種目コード!$I$3:$J$59,2)))</f>
        <v>#N/A</v>
      </c>
    </row>
    <row r="58" spans="1:12">
      <c r="A58" s="23">
        <v>1458</v>
      </c>
      <c r="B58" s="23">
        <v>1002</v>
      </c>
      <c r="C58" s="23">
        <v>395</v>
      </c>
      <c r="E58" s="23" t="s">
        <v>1479</v>
      </c>
      <c r="F58" s="23" t="s">
        <v>1480</v>
      </c>
      <c r="G58" s="23">
        <v>1</v>
      </c>
      <c r="I58" s="39" t="e">
        <f>IF($B58="","",(VLOOKUP($B58,所属・種目コード!$A$3:$B$68,2)))</f>
        <v>#N/A</v>
      </c>
      <c r="J58" s="40" t="str">
        <f>IF($B58="","",(VLOOKUP($B58,所属・種目コード!$E$3:$F$119,2)))</f>
        <v>岩手陸協</v>
      </c>
      <c r="K58" s="41" t="e">
        <f>IF($B58="","",(VLOOKUP($B58,所属・種目コード!L58:M141,2)))</f>
        <v>#N/A</v>
      </c>
      <c r="L58" s="38" t="e">
        <f>IF($B58="","",(VLOOKUP($B58,所属・種目コード!$I$3:$J$59,2)))</f>
        <v>#N/A</v>
      </c>
    </row>
    <row r="59" spans="1:12">
      <c r="A59" s="23">
        <v>1459</v>
      </c>
      <c r="B59" s="23">
        <v>1002</v>
      </c>
      <c r="C59" s="23">
        <v>396</v>
      </c>
      <c r="E59" s="23" t="s">
        <v>1481</v>
      </c>
      <c r="F59" s="23" t="s">
        <v>1482</v>
      </c>
      <c r="G59" s="23">
        <v>1</v>
      </c>
      <c r="I59" s="39" t="e">
        <f>IF($B59="","",(VLOOKUP($B59,所属・種目コード!$A$3:$B$68,2)))</f>
        <v>#N/A</v>
      </c>
      <c r="J59" s="40" t="str">
        <f>IF($B59="","",(VLOOKUP($B59,所属・種目コード!$E$3:$F$119,2)))</f>
        <v>岩手陸協</v>
      </c>
      <c r="K59" s="41" t="e">
        <f>IF($B59="","",(VLOOKUP($B59,所属・種目コード!L59:M142,2)))</f>
        <v>#N/A</v>
      </c>
      <c r="L59" s="38" t="e">
        <f>IF($B59="","",(VLOOKUP($B59,所属・種目コード!$I$3:$J$59,2)))</f>
        <v>#N/A</v>
      </c>
    </row>
    <row r="60" spans="1:12">
      <c r="A60" s="23">
        <v>1491</v>
      </c>
      <c r="B60" s="23">
        <v>1002</v>
      </c>
      <c r="C60" s="23">
        <v>457</v>
      </c>
      <c r="E60" s="23" t="s">
        <v>1545</v>
      </c>
      <c r="F60" s="23" t="s">
        <v>1546</v>
      </c>
      <c r="G60" s="23">
        <v>1</v>
      </c>
      <c r="I60" s="39" t="e">
        <f>IF($B60="","",(VLOOKUP($B60,所属・種目コード!$A$3:$B$68,2)))</f>
        <v>#N/A</v>
      </c>
      <c r="J60" s="40" t="str">
        <f>IF($B60="","",(VLOOKUP($B60,所属・種目コード!$E$3:$F$119,2)))</f>
        <v>岩手陸協</v>
      </c>
      <c r="K60" s="41" t="e">
        <f>IF($B60="","",(VLOOKUP($B60,所属・種目コード!L60:M143,2)))</f>
        <v>#N/A</v>
      </c>
      <c r="L60" s="38" t="e">
        <f>IF($B60="","",(VLOOKUP($B60,所属・種目コード!$I$3:$J$59,2)))</f>
        <v>#N/A</v>
      </c>
    </row>
    <row r="61" spans="1:12">
      <c r="A61" s="23">
        <v>1492</v>
      </c>
      <c r="B61" s="23">
        <v>1002</v>
      </c>
      <c r="C61" s="23">
        <v>458</v>
      </c>
      <c r="E61" s="23" t="s">
        <v>1547</v>
      </c>
      <c r="F61" s="23" t="s">
        <v>1548</v>
      </c>
      <c r="G61" s="23">
        <v>1</v>
      </c>
      <c r="I61" s="39" t="e">
        <f>IF($B61="","",(VLOOKUP($B61,所属・種目コード!$A$3:$B$68,2)))</f>
        <v>#N/A</v>
      </c>
      <c r="J61" s="40" t="str">
        <f>IF($B61="","",(VLOOKUP($B61,所属・種目コード!$E$3:$F$119,2)))</f>
        <v>岩手陸協</v>
      </c>
      <c r="K61" s="41" t="e">
        <f>IF($B61="","",(VLOOKUP($B61,所属・種目コード!L61:M144,2)))</f>
        <v>#N/A</v>
      </c>
      <c r="L61" s="38" t="e">
        <f>IF($B61="","",(VLOOKUP($B61,所属・種目コード!$I$3:$J$59,2)))</f>
        <v>#N/A</v>
      </c>
    </row>
    <row r="62" spans="1:12">
      <c r="A62" s="23">
        <v>1493</v>
      </c>
      <c r="B62" s="23">
        <v>1002</v>
      </c>
      <c r="C62" s="23">
        <v>459</v>
      </c>
      <c r="E62" s="23" t="s">
        <v>1549</v>
      </c>
      <c r="F62" s="23" t="s">
        <v>1550</v>
      </c>
      <c r="G62" s="23">
        <v>1</v>
      </c>
      <c r="I62" s="39" t="e">
        <f>IF($B62="","",(VLOOKUP($B62,所属・種目コード!$A$3:$B$68,2)))</f>
        <v>#N/A</v>
      </c>
      <c r="J62" s="40" t="str">
        <f>IF($B62="","",(VLOOKUP($B62,所属・種目コード!$E$3:$F$119,2)))</f>
        <v>岩手陸協</v>
      </c>
      <c r="K62" s="41" t="e">
        <f>IF($B62="","",(VLOOKUP($B62,所属・種目コード!L62:M145,2)))</f>
        <v>#N/A</v>
      </c>
      <c r="L62" s="38" t="e">
        <f>IF($B62="","",(VLOOKUP($B62,所属・種目コード!$I$3:$J$59,2)))</f>
        <v>#N/A</v>
      </c>
    </row>
    <row r="63" spans="1:12">
      <c r="A63" s="23">
        <v>1499</v>
      </c>
      <c r="B63" s="23">
        <v>1002</v>
      </c>
      <c r="C63" s="23">
        <v>466</v>
      </c>
      <c r="E63" s="23" t="s">
        <v>1561</v>
      </c>
      <c r="F63" s="23" t="s">
        <v>1562</v>
      </c>
      <c r="G63" s="23">
        <v>1</v>
      </c>
      <c r="I63" s="39" t="e">
        <f>IF($B63="","",(VLOOKUP($B63,所属・種目コード!$A$3:$B$68,2)))</f>
        <v>#N/A</v>
      </c>
      <c r="J63" s="40" t="str">
        <f>IF($B63="","",(VLOOKUP($B63,所属・種目コード!$E$3:$F$119,2)))</f>
        <v>岩手陸協</v>
      </c>
      <c r="K63" s="41" t="e">
        <f>IF($B63="","",(VLOOKUP($B63,所属・種目コード!L63:M146,2)))</f>
        <v>#N/A</v>
      </c>
      <c r="L63" s="38" t="e">
        <f>IF($B63="","",(VLOOKUP($B63,所属・種目コード!$I$3:$J$59,2)))</f>
        <v>#N/A</v>
      </c>
    </row>
    <row r="64" spans="1:12">
      <c r="A64" s="23">
        <v>1520</v>
      </c>
      <c r="B64" s="23">
        <v>1002</v>
      </c>
      <c r="C64" s="23">
        <v>487</v>
      </c>
      <c r="E64" s="23" t="s">
        <v>1602</v>
      </c>
      <c r="F64" s="23" t="s">
        <v>1603</v>
      </c>
      <c r="G64" s="23">
        <v>1</v>
      </c>
      <c r="I64" s="39" t="e">
        <f>IF($B64="","",(VLOOKUP($B64,所属・種目コード!$A$3:$B$68,2)))</f>
        <v>#N/A</v>
      </c>
      <c r="J64" s="40" t="str">
        <f>IF($B64="","",(VLOOKUP($B64,所属・種目コード!$E$3:$F$119,2)))</f>
        <v>岩手陸協</v>
      </c>
      <c r="K64" s="41" t="e">
        <f>IF($B64="","",(VLOOKUP($B64,所属・種目コード!L64:M147,2)))</f>
        <v>#N/A</v>
      </c>
      <c r="L64" s="38" t="e">
        <f>IF($B64="","",(VLOOKUP($B64,所属・種目コード!$I$3:$J$59,2)))</f>
        <v>#N/A</v>
      </c>
    </row>
    <row r="65" spans="1:12">
      <c r="A65" s="23">
        <v>1521</v>
      </c>
      <c r="B65" s="23">
        <v>1002</v>
      </c>
      <c r="C65" s="23">
        <v>488</v>
      </c>
      <c r="E65" s="23" t="s">
        <v>1604</v>
      </c>
      <c r="F65" s="23" t="s">
        <v>1605</v>
      </c>
      <c r="G65" s="23">
        <v>1</v>
      </c>
      <c r="I65" s="39" t="e">
        <f>IF($B65="","",(VLOOKUP($B65,所属・種目コード!$A$3:$B$68,2)))</f>
        <v>#N/A</v>
      </c>
      <c r="J65" s="40" t="str">
        <f>IF($B65="","",(VLOOKUP($B65,所属・種目コード!$E$3:$F$119,2)))</f>
        <v>岩手陸協</v>
      </c>
      <c r="K65" s="41" t="e">
        <f>IF($B65="","",(VLOOKUP($B65,所属・種目コード!L65:M148,2)))</f>
        <v>#N/A</v>
      </c>
      <c r="L65" s="38" t="e">
        <f>IF($B65="","",(VLOOKUP($B65,所属・種目コード!$I$3:$J$59,2)))</f>
        <v>#N/A</v>
      </c>
    </row>
    <row r="66" spans="1:12">
      <c r="A66" s="23">
        <v>1522</v>
      </c>
      <c r="B66" s="23">
        <v>1002</v>
      </c>
      <c r="C66" s="23">
        <v>489</v>
      </c>
      <c r="E66" s="23" t="s">
        <v>1606</v>
      </c>
      <c r="F66" s="23" t="s">
        <v>1061</v>
      </c>
      <c r="G66" s="23">
        <v>1</v>
      </c>
      <c r="I66" s="39" t="e">
        <f>IF($B66="","",(VLOOKUP($B66,所属・種目コード!$A$3:$B$68,2)))</f>
        <v>#N/A</v>
      </c>
      <c r="J66" s="40" t="str">
        <f>IF($B66="","",(VLOOKUP($B66,所属・種目コード!$E$3:$F$119,2)))</f>
        <v>岩手陸協</v>
      </c>
      <c r="K66" s="41" t="e">
        <f>IF($B66="","",(VLOOKUP($B66,所属・種目コード!L66:M149,2)))</f>
        <v>#N/A</v>
      </c>
      <c r="L66" s="38" t="e">
        <f>IF($B66="","",(VLOOKUP($B66,所属・種目コード!$I$3:$J$59,2)))</f>
        <v>#N/A</v>
      </c>
    </row>
    <row r="67" spans="1:12">
      <c r="A67" s="23">
        <v>1548</v>
      </c>
      <c r="B67" s="23">
        <v>1002</v>
      </c>
      <c r="C67" s="23">
        <v>516</v>
      </c>
      <c r="E67" s="23" t="s">
        <v>1656</v>
      </c>
      <c r="F67" s="23" t="s">
        <v>1657</v>
      </c>
      <c r="G67" s="23">
        <v>1</v>
      </c>
      <c r="I67" s="39" t="e">
        <f>IF($B67="","",(VLOOKUP($B67,所属・種目コード!$A$3:$B$68,2)))</f>
        <v>#N/A</v>
      </c>
      <c r="J67" s="40" t="str">
        <f>IF($B67="","",(VLOOKUP($B67,所属・種目コード!$E$3:$F$119,2)))</f>
        <v>岩手陸協</v>
      </c>
      <c r="K67" s="41" t="e">
        <f>IF($B67="","",(VLOOKUP($B67,所属・種目コード!L67:M150,2)))</f>
        <v>#N/A</v>
      </c>
      <c r="L67" s="38" t="e">
        <f>IF($B67="","",(VLOOKUP($B67,所属・種目コード!$I$3:$J$59,2)))</f>
        <v>#N/A</v>
      </c>
    </row>
    <row r="68" spans="1:12">
      <c r="A68" s="23">
        <v>1549</v>
      </c>
      <c r="B68" s="23">
        <v>1002</v>
      </c>
      <c r="C68" s="23">
        <v>517</v>
      </c>
      <c r="E68" s="23" t="s">
        <v>1658</v>
      </c>
      <c r="F68" s="23" t="s">
        <v>1659</v>
      </c>
      <c r="G68" s="23">
        <v>1</v>
      </c>
      <c r="I68" s="39" t="e">
        <f>IF($B68="","",(VLOOKUP($B68,所属・種目コード!$A$3:$B$68,2)))</f>
        <v>#N/A</v>
      </c>
      <c r="J68" s="40" t="str">
        <f>IF($B68="","",(VLOOKUP($B68,所属・種目コード!$E$3:$F$119,2)))</f>
        <v>岩手陸協</v>
      </c>
      <c r="K68" s="41" t="e">
        <f>IF($B68="","",(VLOOKUP($B68,所属・種目コード!L68:M151,2)))</f>
        <v>#N/A</v>
      </c>
      <c r="L68" s="38" t="e">
        <f>IF($B68="","",(VLOOKUP($B68,所属・種目コード!$I$3:$J$59,2)))</f>
        <v>#N/A</v>
      </c>
    </row>
    <row r="69" spans="1:12">
      <c r="A69" s="23">
        <v>1571</v>
      </c>
      <c r="B69" s="23">
        <v>1002</v>
      </c>
      <c r="C69" s="23">
        <v>539</v>
      </c>
      <c r="E69" s="23" t="s">
        <v>1702</v>
      </c>
      <c r="F69" s="23" t="s">
        <v>1703</v>
      </c>
      <c r="G69" s="23">
        <v>1</v>
      </c>
      <c r="I69" s="39" t="e">
        <f>IF($B69="","",(VLOOKUP($B69,所属・種目コード!$A$3:$B$68,2)))</f>
        <v>#N/A</v>
      </c>
      <c r="J69" s="40" t="str">
        <f>IF($B69="","",(VLOOKUP($B69,所属・種目コード!$E$3:$F$119,2)))</f>
        <v>岩手陸協</v>
      </c>
      <c r="K69" s="41" t="e">
        <f>IF($B69="","",(VLOOKUP($B69,所属・種目コード!L69:M152,2)))</f>
        <v>#N/A</v>
      </c>
      <c r="L69" s="38" t="e">
        <f>IF($B69="","",(VLOOKUP($B69,所属・種目コード!$I$3:$J$59,2)))</f>
        <v>#N/A</v>
      </c>
    </row>
    <row r="70" spans="1:12">
      <c r="A70" s="23">
        <v>1585</v>
      </c>
      <c r="B70" s="23">
        <v>1002</v>
      </c>
      <c r="C70" s="23">
        <v>553</v>
      </c>
      <c r="E70" s="23" t="s">
        <v>1729</v>
      </c>
      <c r="F70" s="23" t="s">
        <v>1730</v>
      </c>
      <c r="G70" s="23">
        <v>1</v>
      </c>
      <c r="I70" s="39" t="e">
        <f>IF($B70="","",(VLOOKUP($B70,所属・種目コード!$A$3:$B$68,2)))</f>
        <v>#N/A</v>
      </c>
      <c r="J70" s="40" t="str">
        <f>IF($B70="","",(VLOOKUP($B70,所属・種目コード!$E$3:$F$119,2)))</f>
        <v>岩手陸協</v>
      </c>
      <c r="K70" s="41" t="e">
        <f>IF($B70="","",(VLOOKUP($B70,所属・種目コード!L70:M153,2)))</f>
        <v>#N/A</v>
      </c>
      <c r="L70" s="38" t="e">
        <f>IF($B70="","",(VLOOKUP($B70,所属・種目コード!$I$3:$J$59,2)))</f>
        <v>#N/A</v>
      </c>
    </row>
    <row r="71" spans="1:12">
      <c r="A71" s="23">
        <v>1616</v>
      </c>
      <c r="B71" s="23">
        <v>1002</v>
      </c>
      <c r="C71" s="23">
        <v>585</v>
      </c>
      <c r="E71" s="23" t="s">
        <v>1791</v>
      </c>
      <c r="F71" s="23" t="s">
        <v>1792</v>
      </c>
      <c r="G71" s="23">
        <v>1</v>
      </c>
      <c r="I71" s="39" t="e">
        <f>IF($B71="","",(VLOOKUP($B71,所属・種目コード!$A$3:$B$68,2)))</f>
        <v>#N/A</v>
      </c>
      <c r="J71" s="40" t="str">
        <f>IF($B71="","",(VLOOKUP($B71,所属・種目コード!$E$3:$F$119,2)))</f>
        <v>岩手陸協</v>
      </c>
      <c r="K71" s="41" t="e">
        <f>IF($B71="","",(VLOOKUP($B71,所属・種目コード!L71:M154,2)))</f>
        <v>#N/A</v>
      </c>
      <c r="L71" s="38" t="e">
        <f>IF($B71="","",(VLOOKUP($B71,所属・種目コード!$I$3:$J$59,2)))</f>
        <v>#N/A</v>
      </c>
    </row>
    <row r="72" spans="1:12">
      <c r="A72" s="23">
        <v>1617</v>
      </c>
      <c r="B72" s="23">
        <v>1002</v>
      </c>
      <c r="C72" s="23">
        <v>586</v>
      </c>
      <c r="E72" s="23" t="s">
        <v>1793</v>
      </c>
      <c r="F72" s="23" t="s">
        <v>1794</v>
      </c>
      <c r="G72" s="23">
        <v>1</v>
      </c>
      <c r="I72" s="39" t="e">
        <f>IF($B72="","",(VLOOKUP($B72,所属・種目コード!$A$3:$B$68,2)))</f>
        <v>#N/A</v>
      </c>
      <c r="J72" s="40" t="str">
        <f>IF($B72="","",(VLOOKUP($B72,所属・種目コード!$E$3:$F$119,2)))</f>
        <v>岩手陸協</v>
      </c>
      <c r="K72" s="41" t="e">
        <f>IF($B72="","",(VLOOKUP($B72,所属・種目コード!L72:M155,2)))</f>
        <v>#N/A</v>
      </c>
      <c r="L72" s="38" t="e">
        <f>IF($B72="","",(VLOOKUP($B72,所属・種目コード!$I$3:$J$59,2)))</f>
        <v>#N/A</v>
      </c>
    </row>
    <row r="73" spans="1:12">
      <c r="A73" s="23">
        <v>1618</v>
      </c>
      <c r="B73" s="23">
        <v>1002</v>
      </c>
      <c r="C73" s="23">
        <v>587</v>
      </c>
      <c r="E73" s="23" t="s">
        <v>1795</v>
      </c>
      <c r="F73" s="23" t="s">
        <v>1796</v>
      </c>
      <c r="G73" s="23">
        <v>1</v>
      </c>
      <c r="I73" s="39" t="e">
        <f>IF($B73="","",(VLOOKUP($B73,所属・種目コード!$A$3:$B$68,2)))</f>
        <v>#N/A</v>
      </c>
      <c r="J73" s="40" t="str">
        <f>IF($B73="","",(VLOOKUP($B73,所属・種目コード!$E$3:$F$119,2)))</f>
        <v>岩手陸協</v>
      </c>
      <c r="K73" s="41" t="e">
        <f>IF($B73="","",(VLOOKUP($B73,所属・種目コード!L73:M156,2)))</f>
        <v>#N/A</v>
      </c>
      <c r="L73" s="38" t="e">
        <f>IF($B73="","",(VLOOKUP($B73,所属・種目コード!$I$3:$J$59,2)))</f>
        <v>#N/A</v>
      </c>
    </row>
    <row r="74" spans="1:12">
      <c r="A74" s="23">
        <v>1619</v>
      </c>
      <c r="B74" s="23">
        <v>1002</v>
      </c>
      <c r="C74" s="23">
        <v>595</v>
      </c>
      <c r="E74" s="23" t="s">
        <v>1797</v>
      </c>
      <c r="F74" s="23" t="s">
        <v>1798</v>
      </c>
      <c r="G74" s="23">
        <v>1</v>
      </c>
      <c r="I74" s="39" t="e">
        <f>IF($B74="","",(VLOOKUP($B74,所属・種目コード!$A$3:$B$68,2)))</f>
        <v>#N/A</v>
      </c>
      <c r="J74" s="40" t="str">
        <f>IF($B74="","",(VLOOKUP($B74,所属・種目コード!$E$3:$F$119,2)))</f>
        <v>岩手陸協</v>
      </c>
      <c r="K74" s="41" t="e">
        <f>IF($B74="","",(VLOOKUP($B74,所属・種目コード!L74:M157,2)))</f>
        <v>#N/A</v>
      </c>
      <c r="L74" s="38" t="e">
        <f>IF($B74="","",(VLOOKUP($B74,所属・種目コード!$I$3:$J$59,2)))</f>
        <v>#N/A</v>
      </c>
    </row>
    <row r="75" spans="1:12">
      <c r="A75" s="23">
        <v>1628</v>
      </c>
      <c r="B75" s="23">
        <v>1002</v>
      </c>
      <c r="C75" s="23">
        <v>607</v>
      </c>
      <c r="E75" s="23" t="s">
        <v>1815</v>
      </c>
      <c r="F75" s="23" t="s">
        <v>1816</v>
      </c>
      <c r="G75" s="23">
        <v>1</v>
      </c>
      <c r="I75" s="39" t="e">
        <f>IF($B75="","",(VLOOKUP($B75,所属・種目コード!$A$3:$B$68,2)))</f>
        <v>#N/A</v>
      </c>
      <c r="J75" s="40" t="str">
        <f>IF($B75="","",(VLOOKUP($B75,所属・種目コード!$E$3:$F$119,2)))</f>
        <v>岩手陸協</v>
      </c>
      <c r="K75" s="41" t="e">
        <f>IF($B75="","",(VLOOKUP($B75,所属・種目コード!L75:M158,2)))</f>
        <v>#N/A</v>
      </c>
      <c r="L75" s="38" t="e">
        <f>IF($B75="","",(VLOOKUP($B75,所属・種目コード!$I$3:$J$59,2)))</f>
        <v>#N/A</v>
      </c>
    </row>
    <row r="76" spans="1:12">
      <c r="A76" s="23">
        <v>1629</v>
      </c>
      <c r="B76" s="23">
        <v>1002</v>
      </c>
      <c r="C76" s="23">
        <v>612</v>
      </c>
      <c r="E76" s="23" t="s">
        <v>1817</v>
      </c>
      <c r="F76" s="23" t="s">
        <v>1818</v>
      </c>
      <c r="G76" s="23">
        <v>1</v>
      </c>
      <c r="I76" s="39" t="e">
        <f>IF($B76="","",(VLOOKUP($B76,所属・種目コード!$A$3:$B$68,2)))</f>
        <v>#N/A</v>
      </c>
      <c r="J76" s="40" t="str">
        <f>IF($B76="","",(VLOOKUP($B76,所属・種目コード!$E$3:$F$119,2)))</f>
        <v>岩手陸協</v>
      </c>
      <c r="K76" s="41" t="e">
        <f>IF($B76="","",(VLOOKUP($B76,所属・種目コード!L76:M159,2)))</f>
        <v>#N/A</v>
      </c>
      <c r="L76" s="38" t="e">
        <f>IF($B76="","",(VLOOKUP($B76,所属・種目コード!$I$3:$J$59,2)))</f>
        <v>#N/A</v>
      </c>
    </row>
    <row r="77" spans="1:12">
      <c r="A77" s="23">
        <v>1630</v>
      </c>
      <c r="B77" s="23">
        <v>1002</v>
      </c>
      <c r="C77" s="23">
        <v>613</v>
      </c>
      <c r="E77" s="23" t="s">
        <v>1819</v>
      </c>
      <c r="F77" s="23" t="s">
        <v>1820</v>
      </c>
      <c r="G77" s="23">
        <v>1</v>
      </c>
      <c r="I77" s="39" t="e">
        <f>IF($B77="","",(VLOOKUP($B77,所属・種目コード!$A$3:$B$68,2)))</f>
        <v>#N/A</v>
      </c>
      <c r="J77" s="40" t="str">
        <f>IF($B77="","",(VLOOKUP($B77,所属・種目コード!$E$3:$F$119,2)))</f>
        <v>岩手陸協</v>
      </c>
      <c r="K77" s="41" t="e">
        <f>IF($B77="","",(VLOOKUP($B77,所属・種目コード!L77:M160,2)))</f>
        <v>#N/A</v>
      </c>
      <c r="L77" s="38" t="e">
        <f>IF($B77="","",(VLOOKUP($B77,所属・種目コード!$I$3:$J$59,2)))</f>
        <v>#N/A</v>
      </c>
    </row>
    <row r="78" spans="1:12">
      <c r="A78" s="23">
        <v>1631</v>
      </c>
      <c r="B78" s="23">
        <v>1002</v>
      </c>
      <c r="C78" s="23">
        <v>614</v>
      </c>
      <c r="E78" s="23" t="s">
        <v>1821</v>
      </c>
      <c r="F78" s="23" t="s">
        <v>1822</v>
      </c>
      <c r="G78" s="23">
        <v>1</v>
      </c>
      <c r="I78" s="39" t="e">
        <f>IF($B78="","",(VLOOKUP($B78,所属・種目コード!$A$3:$B$68,2)))</f>
        <v>#N/A</v>
      </c>
      <c r="J78" s="40" t="str">
        <f>IF($B78="","",(VLOOKUP($B78,所属・種目コード!$E$3:$F$119,2)))</f>
        <v>岩手陸協</v>
      </c>
      <c r="K78" s="41" t="e">
        <f>IF($B78="","",(VLOOKUP($B78,所属・種目コード!L78:M161,2)))</f>
        <v>#N/A</v>
      </c>
      <c r="L78" s="38" t="e">
        <f>IF($B78="","",(VLOOKUP($B78,所属・種目コード!$I$3:$J$59,2)))</f>
        <v>#N/A</v>
      </c>
    </row>
    <row r="79" spans="1:12">
      <c r="A79" s="23">
        <v>1632</v>
      </c>
      <c r="B79" s="23">
        <v>1002</v>
      </c>
      <c r="C79" s="23">
        <v>615</v>
      </c>
      <c r="E79" s="23" t="s">
        <v>1823</v>
      </c>
      <c r="F79" s="23" t="s">
        <v>1824</v>
      </c>
      <c r="G79" s="23">
        <v>1</v>
      </c>
      <c r="I79" s="39" t="e">
        <f>IF($B79="","",(VLOOKUP($B79,所属・種目コード!$A$3:$B$68,2)))</f>
        <v>#N/A</v>
      </c>
      <c r="J79" s="40" t="str">
        <f>IF($B79="","",(VLOOKUP($B79,所属・種目コード!$E$3:$F$119,2)))</f>
        <v>岩手陸協</v>
      </c>
      <c r="K79" s="41" t="e">
        <f>IF($B79="","",(VLOOKUP($B79,所属・種目コード!L79:M162,2)))</f>
        <v>#N/A</v>
      </c>
      <c r="L79" s="38" t="e">
        <f>IF($B79="","",(VLOOKUP($B79,所属・種目コード!$I$3:$J$59,2)))</f>
        <v>#N/A</v>
      </c>
    </row>
    <row r="80" spans="1:12">
      <c r="A80" s="23">
        <v>1633</v>
      </c>
      <c r="B80" s="23">
        <v>1002</v>
      </c>
      <c r="C80" s="23">
        <v>616</v>
      </c>
      <c r="E80" s="23" t="s">
        <v>1825</v>
      </c>
      <c r="F80" s="23" t="s">
        <v>1826</v>
      </c>
      <c r="G80" s="23">
        <v>1</v>
      </c>
      <c r="I80" s="39" t="e">
        <f>IF($B80="","",(VLOOKUP($B80,所属・種目コード!$A$3:$B$68,2)))</f>
        <v>#N/A</v>
      </c>
      <c r="J80" s="40" t="str">
        <f>IF($B80="","",(VLOOKUP($B80,所属・種目コード!$E$3:$F$119,2)))</f>
        <v>岩手陸協</v>
      </c>
      <c r="K80" s="41" t="e">
        <f>IF($B80="","",(VLOOKUP($B80,所属・種目コード!L80:M163,2)))</f>
        <v>#N/A</v>
      </c>
      <c r="L80" s="38" t="e">
        <f>IF($B80="","",(VLOOKUP($B80,所属・種目コード!$I$3:$J$59,2)))</f>
        <v>#N/A</v>
      </c>
    </row>
    <row r="81" spans="1:12">
      <c r="A81" s="23">
        <v>1634</v>
      </c>
      <c r="B81" s="23">
        <v>1002</v>
      </c>
      <c r="C81" s="23">
        <v>617</v>
      </c>
      <c r="E81" s="23" t="s">
        <v>1827</v>
      </c>
      <c r="F81" s="23" t="s">
        <v>1828</v>
      </c>
      <c r="G81" s="23">
        <v>1</v>
      </c>
      <c r="I81" s="39" t="e">
        <f>IF($B81="","",(VLOOKUP($B81,所属・種目コード!$A$3:$B$68,2)))</f>
        <v>#N/A</v>
      </c>
      <c r="J81" s="40" t="str">
        <f>IF($B81="","",(VLOOKUP($B81,所属・種目コード!$E$3:$F$119,2)))</f>
        <v>岩手陸協</v>
      </c>
      <c r="K81" s="41" t="e">
        <f>IF($B81="","",(VLOOKUP($B81,所属・種目コード!L81:M164,2)))</f>
        <v>#N/A</v>
      </c>
      <c r="L81" s="38" t="e">
        <f>IF($B81="","",(VLOOKUP($B81,所属・種目コード!$I$3:$J$59,2)))</f>
        <v>#N/A</v>
      </c>
    </row>
    <row r="82" spans="1:12">
      <c r="A82" s="23">
        <v>1635</v>
      </c>
      <c r="B82" s="23">
        <v>1002</v>
      </c>
      <c r="C82" s="23">
        <v>618</v>
      </c>
      <c r="E82" s="23" t="s">
        <v>1829</v>
      </c>
      <c r="F82" s="23" t="s">
        <v>1830</v>
      </c>
      <c r="G82" s="23">
        <v>1</v>
      </c>
      <c r="I82" s="39" t="e">
        <f>IF($B82="","",(VLOOKUP($B82,所属・種目コード!$A$3:$B$68,2)))</f>
        <v>#N/A</v>
      </c>
      <c r="J82" s="40" t="str">
        <f>IF($B82="","",(VLOOKUP($B82,所属・種目コード!$E$3:$F$119,2)))</f>
        <v>岩手陸協</v>
      </c>
      <c r="K82" s="41" t="e">
        <f>IF($B82="","",(VLOOKUP($B82,所属・種目コード!L82:M165,2)))</f>
        <v>#N/A</v>
      </c>
      <c r="L82" s="38" t="e">
        <f>IF($B82="","",(VLOOKUP($B82,所属・種目コード!$I$3:$J$59,2)))</f>
        <v>#N/A</v>
      </c>
    </row>
    <row r="83" spans="1:12">
      <c r="A83" s="23">
        <v>1637</v>
      </c>
      <c r="B83" s="23">
        <v>1002</v>
      </c>
      <c r="C83" s="23">
        <v>620</v>
      </c>
      <c r="E83" s="23" t="s">
        <v>1833</v>
      </c>
      <c r="F83" s="23" t="s">
        <v>1834</v>
      </c>
      <c r="G83" s="23">
        <v>1</v>
      </c>
      <c r="I83" s="39" t="e">
        <f>IF($B83="","",(VLOOKUP($B83,所属・種目コード!$A$3:$B$68,2)))</f>
        <v>#N/A</v>
      </c>
      <c r="J83" s="40" t="str">
        <f>IF($B83="","",(VLOOKUP($B83,所属・種目コード!$E$3:$F$119,2)))</f>
        <v>岩手陸協</v>
      </c>
      <c r="K83" s="41" t="e">
        <f>IF($B83="","",(VLOOKUP($B83,所属・種目コード!L83:M166,2)))</f>
        <v>#N/A</v>
      </c>
      <c r="L83" s="38" t="e">
        <f>IF($B83="","",(VLOOKUP($B83,所属・種目コード!$I$3:$J$59,2)))</f>
        <v>#N/A</v>
      </c>
    </row>
    <row r="84" spans="1:12">
      <c r="A84" s="23">
        <v>1638</v>
      </c>
      <c r="B84" s="23">
        <v>1002</v>
      </c>
      <c r="C84" s="23">
        <v>621</v>
      </c>
      <c r="E84" s="23" t="s">
        <v>1835</v>
      </c>
      <c r="F84" s="23" t="s">
        <v>1836</v>
      </c>
      <c r="G84" s="23">
        <v>1</v>
      </c>
      <c r="I84" s="39" t="e">
        <f>IF($B84="","",(VLOOKUP($B84,所属・種目コード!$A$3:$B$68,2)))</f>
        <v>#N/A</v>
      </c>
      <c r="J84" s="40" t="str">
        <f>IF($B84="","",(VLOOKUP($B84,所属・種目コード!$E$3:$F$119,2)))</f>
        <v>岩手陸協</v>
      </c>
      <c r="K84" s="41" t="e">
        <f>IF($B84="","",(VLOOKUP($B84,所属・種目コード!L84:M167,2)))</f>
        <v>#N/A</v>
      </c>
      <c r="L84" s="38" t="e">
        <f>IF($B84="","",(VLOOKUP($B84,所属・種目コード!$I$3:$J$59,2)))</f>
        <v>#N/A</v>
      </c>
    </row>
    <row r="85" spans="1:12">
      <c r="A85" s="23">
        <v>1640</v>
      </c>
      <c r="B85" s="23">
        <v>1002</v>
      </c>
      <c r="C85" s="23">
        <v>632</v>
      </c>
      <c r="E85" s="23" t="s">
        <v>1839</v>
      </c>
      <c r="F85" s="23" t="s">
        <v>1840</v>
      </c>
      <c r="G85" s="23">
        <v>1</v>
      </c>
      <c r="I85" s="39" t="e">
        <f>IF($B85="","",(VLOOKUP($B85,所属・種目コード!$A$3:$B$68,2)))</f>
        <v>#N/A</v>
      </c>
      <c r="J85" s="40" t="str">
        <f>IF($B85="","",(VLOOKUP($B85,所属・種目コード!$E$3:$F$119,2)))</f>
        <v>岩手陸協</v>
      </c>
      <c r="K85" s="41" t="e">
        <f>IF($B85="","",(VLOOKUP($B85,所属・種目コード!L85:M168,2)))</f>
        <v>#N/A</v>
      </c>
      <c r="L85" s="38" t="e">
        <f>IF($B85="","",(VLOOKUP($B85,所属・種目コード!$I$3:$J$59,2)))</f>
        <v>#N/A</v>
      </c>
    </row>
    <row r="86" spans="1:12">
      <c r="A86" s="23">
        <v>5099</v>
      </c>
      <c r="B86" s="23">
        <v>1002</v>
      </c>
      <c r="C86" s="23">
        <v>674</v>
      </c>
      <c r="E86" s="23" t="s">
        <v>8383</v>
      </c>
      <c r="F86" s="23" t="s">
        <v>8384</v>
      </c>
      <c r="G86" s="23">
        <v>1</v>
      </c>
      <c r="I86" s="39" t="e">
        <f>IF($B86="","",(VLOOKUP($B86,所属・種目コード!$A$3:$B$68,2)))</f>
        <v>#N/A</v>
      </c>
      <c r="J86" s="40" t="str">
        <f>IF($B86="","",(VLOOKUP($B86,所属・種目コード!$E$3:$F$119,2)))</f>
        <v>岩手陸協</v>
      </c>
      <c r="K86" s="41" t="e">
        <f>IF($B86="","",(VLOOKUP($B86,所属・種目コード!L86:M169,2)))</f>
        <v>#N/A</v>
      </c>
      <c r="L86" s="38" t="e">
        <f>IF($B86="","",(VLOOKUP($B86,所属・種目コード!$I$3:$J$59,2)))</f>
        <v>#N/A</v>
      </c>
    </row>
    <row r="87" spans="1:12">
      <c r="A87" s="23">
        <v>5100</v>
      </c>
      <c r="B87" s="23">
        <v>1002</v>
      </c>
      <c r="C87" s="23">
        <v>691</v>
      </c>
      <c r="E87" s="23" t="s">
        <v>8385</v>
      </c>
      <c r="F87" s="23" t="s">
        <v>8386</v>
      </c>
      <c r="G87" s="23">
        <v>1</v>
      </c>
      <c r="I87" s="39" t="e">
        <f>IF($B87="","",(VLOOKUP($B87,所属・種目コード!$A$3:$B$68,2)))</f>
        <v>#N/A</v>
      </c>
      <c r="J87" s="40" t="str">
        <f>IF($B87="","",(VLOOKUP($B87,所属・種目コード!$E$3:$F$119,2)))</f>
        <v>岩手陸協</v>
      </c>
      <c r="K87" s="41" t="e">
        <f>IF($B87="","",(VLOOKUP($B87,所属・種目コード!L87:M170,2)))</f>
        <v>#N/A</v>
      </c>
      <c r="L87" s="38" t="e">
        <f>IF($B87="","",(VLOOKUP($B87,所属・種目コード!$I$3:$J$59,2)))</f>
        <v>#N/A</v>
      </c>
    </row>
    <row r="88" spans="1:12">
      <c r="A88" s="23">
        <v>5112</v>
      </c>
      <c r="B88" s="23">
        <v>1002</v>
      </c>
      <c r="C88" s="23">
        <v>101</v>
      </c>
      <c r="E88" s="23" t="s">
        <v>8408</v>
      </c>
      <c r="F88" s="23" t="s">
        <v>8409</v>
      </c>
      <c r="G88" s="23">
        <v>2</v>
      </c>
      <c r="I88" s="39" t="e">
        <f>IF($B88="","",(VLOOKUP($B88,所属・種目コード!$A$3:$B$68,2)))</f>
        <v>#N/A</v>
      </c>
      <c r="J88" s="40" t="str">
        <f>IF($B88="","",(VLOOKUP($B88,所属・種目コード!$E$3:$F$119,2)))</f>
        <v>岩手陸協</v>
      </c>
      <c r="K88" s="41" t="e">
        <f>IF($B88="","",(VLOOKUP($B88,所属・種目コード!L88:M171,2)))</f>
        <v>#N/A</v>
      </c>
      <c r="L88" s="38" t="e">
        <f>IF($B88="","",(VLOOKUP($B88,所属・種目コード!$I$3:$J$59,2)))</f>
        <v>#N/A</v>
      </c>
    </row>
    <row r="89" spans="1:12">
      <c r="A89" s="23">
        <v>5233</v>
      </c>
      <c r="B89" s="23">
        <v>1002</v>
      </c>
      <c r="C89" s="23">
        <v>701</v>
      </c>
      <c r="E89" s="23" t="s">
        <v>8429</v>
      </c>
      <c r="F89" s="23" t="s">
        <v>1074</v>
      </c>
      <c r="G89" s="23">
        <v>1</v>
      </c>
      <c r="I89" s="39" t="e">
        <f>IF($B89="","",(VLOOKUP($B89,所属・種目コード!$A$3:$B$68,2)))</f>
        <v>#N/A</v>
      </c>
      <c r="J89" s="40" t="str">
        <f>IF($B89="","",(VLOOKUP($B89,所属・種目コード!$E$3:$F$119,2)))</f>
        <v>岩手陸協</v>
      </c>
      <c r="K89" s="41" t="e">
        <f>IF($B89="","",(VLOOKUP($B89,所属・種目コード!L89:M172,2)))</f>
        <v>#N/A</v>
      </c>
      <c r="L89" s="38" t="e">
        <f>IF($B89="","",(VLOOKUP($B89,所属・種目コード!$I$3:$J$59,2)))</f>
        <v>#N/A</v>
      </c>
    </row>
    <row r="90" spans="1:12">
      <c r="A90" s="23">
        <v>5234</v>
      </c>
      <c r="B90" s="23">
        <v>1002</v>
      </c>
      <c r="C90" s="23">
        <v>646</v>
      </c>
      <c r="E90" s="23" t="s">
        <v>8430</v>
      </c>
      <c r="F90" s="23" t="s">
        <v>8431</v>
      </c>
      <c r="G90" s="23">
        <v>1</v>
      </c>
      <c r="I90" s="39" t="e">
        <f>IF($B90="","",(VLOOKUP($B90,所属・種目コード!$A$3:$B$68,2)))</f>
        <v>#N/A</v>
      </c>
      <c r="J90" s="40" t="str">
        <f>IF($B90="","",(VLOOKUP($B90,所属・種目コード!$E$3:$F$119,2)))</f>
        <v>岩手陸協</v>
      </c>
      <c r="K90" s="41" t="e">
        <f>IF($B90="","",(VLOOKUP($B90,所属・種目コード!L90:M173,2)))</f>
        <v>#N/A</v>
      </c>
      <c r="L90" s="38" t="e">
        <f>IF($B90="","",(VLOOKUP($B90,所属・種目コード!$I$3:$J$59,2)))</f>
        <v>#N/A</v>
      </c>
    </row>
    <row r="91" spans="1:12">
      <c r="A91" s="23">
        <v>5239</v>
      </c>
      <c r="B91" s="23">
        <v>1002</v>
      </c>
      <c r="C91" s="23">
        <v>745</v>
      </c>
      <c r="E91" s="23" t="s">
        <v>8438</v>
      </c>
      <c r="F91" s="23" t="s">
        <v>8439</v>
      </c>
      <c r="G91" s="23">
        <v>1</v>
      </c>
      <c r="I91" s="39" t="e">
        <f>IF($B91="","",(VLOOKUP($B91,所属・種目コード!$A$3:$B$68,2)))</f>
        <v>#N/A</v>
      </c>
      <c r="J91" s="40" t="str">
        <f>IF($B91="","",(VLOOKUP($B91,所属・種目コード!$E$3:$F$119,2)))</f>
        <v>岩手陸協</v>
      </c>
      <c r="K91" s="41" t="e">
        <f>IF($B91="","",(VLOOKUP($B91,所属・種目コード!L91:M174,2)))</f>
        <v>#N/A</v>
      </c>
      <c r="L91" s="38" t="e">
        <f>IF($B91="","",(VLOOKUP($B91,所属・種目コード!$I$3:$J$59,2)))</f>
        <v>#N/A</v>
      </c>
    </row>
    <row r="92" spans="1:12">
      <c r="A92" s="23">
        <v>5240</v>
      </c>
      <c r="B92" s="23">
        <v>1002</v>
      </c>
      <c r="C92" s="23">
        <v>746</v>
      </c>
      <c r="E92" s="23" t="s">
        <v>8440</v>
      </c>
      <c r="F92" s="23" t="s">
        <v>1313</v>
      </c>
      <c r="G92" s="23">
        <v>1</v>
      </c>
      <c r="I92" s="39" t="e">
        <f>IF($B92="","",(VLOOKUP($B92,所属・種目コード!$A$3:$B$68,2)))</f>
        <v>#N/A</v>
      </c>
      <c r="J92" s="40" t="str">
        <f>IF($B92="","",(VLOOKUP($B92,所属・種目コード!$E$3:$F$119,2)))</f>
        <v>岩手陸協</v>
      </c>
      <c r="K92" s="41" t="e">
        <f>IF($B92="","",(VLOOKUP($B92,所属・種目コード!L92:M175,2)))</f>
        <v>#N/A</v>
      </c>
      <c r="L92" s="38" t="e">
        <f>IF($B92="","",(VLOOKUP($B92,所属・種目コード!$I$3:$J$59,2)))</f>
        <v>#N/A</v>
      </c>
    </row>
    <row r="93" spans="1:12">
      <c r="A93" s="23">
        <v>5270</v>
      </c>
      <c r="B93" s="23">
        <v>1002</v>
      </c>
      <c r="C93" s="23">
        <v>737</v>
      </c>
      <c r="E93" s="23" t="s">
        <v>8441</v>
      </c>
      <c r="F93" s="23" t="s">
        <v>8442</v>
      </c>
      <c r="G93" s="23">
        <v>1</v>
      </c>
      <c r="I93" s="39" t="e">
        <f>IF($B93="","",(VLOOKUP($B93,所属・種目コード!$A$3:$B$68,2)))</f>
        <v>#N/A</v>
      </c>
      <c r="J93" s="40" t="str">
        <f>IF($B93="","",(VLOOKUP($B93,所属・種目コード!$E$3:$F$119,2)))</f>
        <v>岩手陸協</v>
      </c>
      <c r="K93" s="41" t="e">
        <f>IF($B93="","",(VLOOKUP($B93,所属・種目コード!L93:M176,2)))</f>
        <v>#N/A</v>
      </c>
      <c r="L93" s="38" t="e">
        <f>IF($B93="","",(VLOOKUP($B93,所属・種目コード!$I$3:$J$59,2)))</f>
        <v>#N/A</v>
      </c>
    </row>
    <row r="94" spans="1:12">
      <c r="A94" s="23">
        <v>5294</v>
      </c>
      <c r="B94" s="23">
        <v>1002</v>
      </c>
      <c r="C94" s="23">
        <v>788</v>
      </c>
      <c r="E94" s="23" t="s">
        <v>8477</v>
      </c>
      <c r="F94" s="23" t="s">
        <v>8478</v>
      </c>
      <c r="G94" s="23">
        <v>1</v>
      </c>
      <c r="I94" s="39" t="e">
        <f>IF($B94="","",(VLOOKUP($B94,所属・種目コード!$A$3:$B$68,2)))</f>
        <v>#N/A</v>
      </c>
      <c r="J94" s="40" t="str">
        <f>IF($B94="","",(VLOOKUP($B94,所属・種目コード!$E$3:$F$119,2)))</f>
        <v>岩手陸協</v>
      </c>
      <c r="K94" s="41" t="e">
        <f>IF($B94="","",(VLOOKUP($B94,所属・種目コード!L94:M177,2)))</f>
        <v>#N/A</v>
      </c>
      <c r="L94" s="38" t="e">
        <f>IF($B94="","",(VLOOKUP($B94,所属・種目コード!$I$3:$J$59,2)))</f>
        <v>#N/A</v>
      </c>
    </row>
    <row r="95" spans="1:12">
      <c r="A95" s="23">
        <v>5299</v>
      </c>
      <c r="B95" s="23">
        <v>1002</v>
      </c>
      <c r="C95" s="23">
        <v>797</v>
      </c>
      <c r="E95" s="23" t="s">
        <v>8486</v>
      </c>
      <c r="F95" s="23" t="s">
        <v>8487</v>
      </c>
      <c r="G95" s="23">
        <v>1</v>
      </c>
      <c r="I95" s="39" t="e">
        <f>IF($B95="","",(VLOOKUP($B95,所属・種目コード!$A$3:$B$68,2)))</f>
        <v>#N/A</v>
      </c>
      <c r="J95" s="40" t="str">
        <f>IF($B95="","",(VLOOKUP($B95,所属・種目コード!$E$3:$F$119,2)))</f>
        <v>岩手陸協</v>
      </c>
      <c r="K95" s="41" t="e">
        <f>IF($B95="","",(VLOOKUP($B95,所属・種目コード!L95:M178,2)))</f>
        <v>#N/A</v>
      </c>
      <c r="L95" s="38" t="e">
        <f>IF($B95="","",(VLOOKUP($B95,所属・種目コード!$I$3:$J$59,2)))</f>
        <v>#N/A</v>
      </c>
    </row>
    <row r="96" spans="1:12">
      <c r="A96" s="23">
        <v>5300</v>
      </c>
      <c r="B96" s="23">
        <v>1002</v>
      </c>
      <c r="C96" s="23">
        <v>131</v>
      </c>
      <c r="E96" s="23" t="s">
        <v>8488</v>
      </c>
      <c r="F96" s="23" t="s">
        <v>8489</v>
      </c>
      <c r="G96" s="23">
        <v>2</v>
      </c>
      <c r="I96" s="39" t="e">
        <f>IF($B96="","",(VLOOKUP($B96,所属・種目コード!$A$3:$B$68,2)))</f>
        <v>#N/A</v>
      </c>
      <c r="J96" s="40" t="str">
        <f>IF($B96="","",(VLOOKUP($B96,所属・種目コード!$E$3:$F$119,2)))</f>
        <v>岩手陸協</v>
      </c>
      <c r="K96" s="41" t="e">
        <f>IF($B96="","",(VLOOKUP($B96,所属・種目コード!L96:M179,2)))</f>
        <v>#N/A</v>
      </c>
      <c r="L96" s="38" t="e">
        <f>IF($B96="","",(VLOOKUP($B96,所属・種目コード!$I$3:$J$59,2)))</f>
        <v>#N/A</v>
      </c>
    </row>
    <row r="97" spans="1:12">
      <c r="A97" s="23">
        <v>5325</v>
      </c>
      <c r="B97" s="23">
        <v>1002</v>
      </c>
      <c r="C97" s="23">
        <v>761</v>
      </c>
      <c r="E97" s="23" t="s">
        <v>8530</v>
      </c>
      <c r="F97" s="23" t="s">
        <v>8531</v>
      </c>
      <c r="G97" s="23">
        <v>1</v>
      </c>
      <c r="I97" s="39" t="e">
        <f>IF($B97="","",(VLOOKUP($B97,所属・種目コード!$A$3:$B$68,2)))</f>
        <v>#N/A</v>
      </c>
      <c r="J97" s="40" t="str">
        <f>IF($B97="","",(VLOOKUP($B97,所属・種目コード!$E$3:$F$119,2)))</f>
        <v>岩手陸協</v>
      </c>
      <c r="K97" s="41" t="e">
        <f>IF($B97="","",(VLOOKUP($B97,所属・種目コード!L97:M180,2)))</f>
        <v>#N/A</v>
      </c>
      <c r="L97" s="38" t="e">
        <f>IF($B97="","",(VLOOKUP($B97,所属・種目コード!$I$3:$J$59,2)))</f>
        <v>#N/A</v>
      </c>
    </row>
    <row r="98" spans="1:12">
      <c r="A98" s="23">
        <v>5328</v>
      </c>
      <c r="B98" s="23">
        <v>1002</v>
      </c>
      <c r="C98" s="23">
        <v>643</v>
      </c>
      <c r="E98" s="23" t="s">
        <v>8536</v>
      </c>
      <c r="F98" s="23" t="s">
        <v>8537</v>
      </c>
      <c r="G98" s="23">
        <v>1</v>
      </c>
      <c r="I98" s="39" t="e">
        <f>IF($B98="","",(VLOOKUP($B98,所属・種目コード!$A$3:$B$68,2)))</f>
        <v>#N/A</v>
      </c>
      <c r="J98" s="40" t="str">
        <f>IF($B98="","",(VLOOKUP($B98,所属・種目コード!$E$3:$F$119,2)))</f>
        <v>岩手陸協</v>
      </c>
      <c r="K98" s="41" t="e">
        <f>IF($B98="","",(VLOOKUP($B98,所属・種目コード!L98:M181,2)))</f>
        <v>#N/A</v>
      </c>
      <c r="L98" s="38" t="e">
        <f>IF($B98="","",(VLOOKUP($B98,所属・種目コード!$I$3:$J$59,2)))</f>
        <v>#N/A</v>
      </c>
    </row>
    <row r="99" spans="1:12">
      <c r="A99" s="23">
        <v>5355</v>
      </c>
      <c r="B99" s="23">
        <v>1002</v>
      </c>
      <c r="C99" s="23">
        <v>754</v>
      </c>
      <c r="E99" s="23" t="s">
        <v>8589</v>
      </c>
      <c r="F99" s="23" t="s">
        <v>8590</v>
      </c>
      <c r="G99" s="23">
        <v>1</v>
      </c>
      <c r="I99" s="39" t="e">
        <f>IF($B99="","",(VLOOKUP($B99,所属・種目コード!$A$3:$B$68,2)))</f>
        <v>#N/A</v>
      </c>
      <c r="J99" s="40" t="str">
        <f>IF($B99="","",(VLOOKUP($B99,所属・種目コード!$E$3:$F$119,2)))</f>
        <v>岩手陸協</v>
      </c>
      <c r="K99" s="41" t="e">
        <f>IF($B99="","",(VLOOKUP($B99,所属・種目コード!L99:M182,2)))</f>
        <v>#N/A</v>
      </c>
      <c r="L99" s="38" t="e">
        <f>IF($B99="","",(VLOOKUP($B99,所属・種目コード!$I$3:$J$59,2)))</f>
        <v>#N/A</v>
      </c>
    </row>
    <row r="100" spans="1:12">
      <c r="A100" s="23">
        <v>1009</v>
      </c>
      <c r="B100" s="23">
        <v>1003</v>
      </c>
      <c r="C100" s="23">
        <v>5</v>
      </c>
      <c r="E100" s="23" t="s">
        <v>591</v>
      </c>
      <c r="F100" s="23" t="s">
        <v>592</v>
      </c>
      <c r="G100" s="23">
        <v>2</v>
      </c>
      <c r="I100" s="39" t="e">
        <f>IF($B100="","",(VLOOKUP($B100,所属・種目コード!$A$3:$B$68,2)))</f>
        <v>#N/A</v>
      </c>
      <c r="J100" s="40" t="str">
        <f>IF($B100="","",(VLOOKUP($B100,所属・種目コード!$E$3:$F$119,2)))</f>
        <v>岩手自衛隊</v>
      </c>
      <c r="K100" s="41" t="e">
        <f>IF($B100="","",(VLOOKUP($B100,所属・種目コード!L100:M183,2)))</f>
        <v>#N/A</v>
      </c>
      <c r="L100" s="38" t="e">
        <f>IF($B100="","",(VLOOKUP($B100,所属・種目コード!$I$3:$J$59,2)))</f>
        <v>#N/A</v>
      </c>
    </row>
    <row r="101" spans="1:12">
      <c r="A101" s="23">
        <v>1011</v>
      </c>
      <c r="B101" s="23">
        <v>1003</v>
      </c>
      <c r="C101" s="23">
        <v>6</v>
      </c>
      <c r="E101" s="23" t="s">
        <v>595</v>
      </c>
      <c r="F101" s="23" t="s">
        <v>596</v>
      </c>
      <c r="G101" s="23">
        <v>2</v>
      </c>
      <c r="I101" s="39" t="e">
        <f>IF($B101="","",(VLOOKUP($B101,所属・種目コード!$A$3:$B$68,2)))</f>
        <v>#N/A</v>
      </c>
      <c r="J101" s="40" t="str">
        <f>IF($B101="","",(VLOOKUP($B101,所属・種目コード!$E$3:$F$119,2)))</f>
        <v>岩手自衛隊</v>
      </c>
      <c r="K101" s="41" t="e">
        <f>IF($B101="","",(VLOOKUP($B101,所属・種目コード!L101:M184,2)))</f>
        <v>#N/A</v>
      </c>
      <c r="L101" s="38" t="e">
        <f>IF($B101="","",(VLOOKUP($B101,所属・種目コード!$I$3:$J$59,2)))</f>
        <v>#N/A</v>
      </c>
    </row>
    <row r="102" spans="1:12">
      <c r="A102" s="23">
        <v>1013</v>
      </c>
      <c r="B102" s="23">
        <v>1003</v>
      </c>
      <c r="C102" s="23">
        <v>7</v>
      </c>
      <c r="E102" s="23" t="s">
        <v>599</v>
      </c>
      <c r="F102" s="23" t="s">
        <v>600</v>
      </c>
      <c r="G102" s="23">
        <v>2</v>
      </c>
      <c r="I102" s="39" t="e">
        <f>IF($B102="","",(VLOOKUP($B102,所属・種目コード!$A$3:$B$68,2)))</f>
        <v>#N/A</v>
      </c>
      <c r="J102" s="40" t="str">
        <f>IF($B102="","",(VLOOKUP($B102,所属・種目コード!$E$3:$F$119,2)))</f>
        <v>岩手自衛隊</v>
      </c>
      <c r="K102" s="41" t="e">
        <f>IF($B102="","",(VLOOKUP($B102,所属・種目コード!L102:M185,2)))</f>
        <v>#N/A</v>
      </c>
      <c r="L102" s="38" t="e">
        <f>IF($B102="","",(VLOOKUP($B102,所属・種目コード!$I$3:$J$59,2)))</f>
        <v>#N/A</v>
      </c>
    </row>
    <row r="103" spans="1:12">
      <c r="A103" s="23">
        <v>1015</v>
      </c>
      <c r="B103" s="23">
        <v>1003</v>
      </c>
      <c r="C103" s="23">
        <v>8</v>
      </c>
      <c r="E103" s="23" t="s">
        <v>603</v>
      </c>
      <c r="F103" s="23" t="s">
        <v>604</v>
      </c>
      <c r="G103" s="23">
        <v>2</v>
      </c>
      <c r="I103" s="39" t="e">
        <f>IF($B103="","",(VLOOKUP($B103,所属・種目コード!$A$3:$B$68,2)))</f>
        <v>#N/A</v>
      </c>
      <c r="J103" s="40" t="str">
        <f>IF($B103="","",(VLOOKUP($B103,所属・種目コード!$E$3:$F$119,2)))</f>
        <v>岩手自衛隊</v>
      </c>
      <c r="K103" s="41" t="e">
        <f>IF($B103="","",(VLOOKUP($B103,所属・種目コード!L103:M186,2)))</f>
        <v>#N/A</v>
      </c>
      <c r="L103" s="38" t="e">
        <f>IF($B103="","",(VLOOKUP($B103,所属・種目コード!$I$3:$J$59,2)))</f>
        <v>#N/A</v>
      </c>
    </row>
    <row r="104" spans="1:12">
      <c r="A104" s="23">
        <v>1017</v>
      </c>
      <c r="B104" s="23">
        <v>1003</v>
      </c>
      <c r="C104" s="23">
        <v>9</v>
      </c>
      <c r="E104" s="23" t="s">
        <v>607</v>
      </c>
      <c r="F104" s="23" t="s">
        <v>608</v>
      </c>
      <c r="G104" s="23">
        <v>2</v>
      </c>
      <c r="I104" s="39" t="e">
        <f>IF($B104="","",(VLOOKUP($B104,所属・種目コード!$A$3:$B$68,2)))</f>
        <v>#N/A</v>
      </c>
      <c r="J104" s="40" t="str">
        <f>IF($B104="","",(VLOOKUP($B104,所属・種目コード!$E$3:$F$119,2)))</f>
        <v>岩手自衛隊</v>
      </c>
      <c r="K104" s="41" t="e">
        <f>IF($B104="","",(VLOOKUP($B104,所属・種目コード!L103:M187,2)))</f>
        <v>#N/A</v>
      </c>
      <c r="L104" s="38" t="e">
        <f>IF($B104="","",(VLOOKUP($B104,所属・種目コード!$I$3:$J$59,2)))</f>
        <v>#N/A</v>
      </c>
    </row>
    <row r="105" spans="1:12">
      <c r="A105" s="23">
        <v>1019</v>
      </c>
      <c r="B105" s="23">
        <v>1003</v>
      </c>
      <c r="C105" s="23">
        <v>10</v>
      </c>
      <c r="E105" s="23" t="s">
        <v>611</v>
      </c>
      <c r="F105" s="23" t="s">
        <v>612</v>
      </c>
      <c r="G105" s="23">
        <v>2</v>
      </c>
      <c r="I105" s="39" t="e">
        <f>IF($B105="","",(VLOOKUP($B105,所属・種目コード!$A$3:$B$68,2)))</f>
        <v>#N/A</v>
      </c>
      <c r="J105" s="40" t="str">
        <f>IF($B105="","",(VLOOKUP($B105,所属・種目コード!$E$3:$F$119,2)))</f>
        <v>岩手自衛隊</v>
      </c>
      <c r="K105" s="41" t="e">
        <f>IF($B105="","",(VLOOKUP($B105,所属・種目コード!L103:M188,2)))</f>
        <v>#N/A</v>
      </c>
      <c r="L105" s="38" t="e">
        <f>IF($B105="","",(VLOOKUP($B105,所属・種目コード!$I$3:$J$59,2)))</f>
        <v>#N/A</v>
      </c>
    </row>
    <row r="106" spans="1:12">
      <c r="A106" s="23">
        <v>1075</v>
      </c>
      <c r="B106" s="23">
        <v>1003</v>
      </c>
      <c r="C106" s="23">
        <v>40</v>
      </c>
      <c r="E106" s="23" t="s">
        <v>723</v>
      </c>
      <c r="F106" s="23" t="s">
        <v>724</v>
      </c>
      <c r="G106" s="23">
        <v>1</v>
      </c>
      <c r="I106" s="39" t="e">
        <f>IF($B106="","",(VLOOKUP($B106,所属・種目コード!$A$3:$B$68,2)))</f>
        <v>#N/A</v>
      </c>
      <c r="J106" s="40" t="str">
        <f>IF($B106="","",(VLOOKUP($B106,所属・種目コード!$E$3:$F$119,2)))</f>
        <v>岩手自衛隊</v>
      </c>
      <c r="K106" s="41" t="e">
        <f>IF($B106="","",(VLOOKUP($B106,所属・種目コード!L103:M189,2)))</f>
        <v>#N/A</v>
      </c>
      <c r="L106" s="38" t="e">
        <f>IF($B106="","",(VLOOKUP($B106,所属・種目コード!$I$3:$J$59,2)))</f>
        <v>#N/A</v>
      </c>
    </row>
    <row r="107" spans="1:12">
      <c r="A107" s="23">
        <v>1077</v>
      </c>
      <c r="B107" s="23">
        <v>1003</v>
      </c>
      <c r="C107" s="23">
        <v>41</v>
      </c>
      <c r="E107" s="23" t="s">
        <v>727</v>
      </c>
      <c r="F107" s="23" t="s">
        <v>728</v>
      </c>
      <c r="G107" s="23">
        <v>1</v>
      </c>
      <c r="I107" s="39" t="e">
        <f>IF($B107="","",(VLOOKUP($B107,所属・種目コード!$A$3:$B$68,2)))</f>
        <v>#N/A</v>
      </c>
      <c r="J107" s="40" t="str">
        <f>IF($B107="","",(VLOOKUP($B107,所属・種目コード!$E$3:$F$119,2)))</f>
        <v>岩手自衛隊</v>
      </c>
      <c r="K107" s="41" t="e">
        <f>IF($B107="","",(VLOOKUP($B107,所属・種目コード!L103:M190,2)))</f>
        <v>#N/A</v>
      </c>
      <c r="L107" s="38" t="e">
        <f>IF($B107="","",(VLOOKUP($B107,所属・種目コード!$I$3:$J$59,2)))</f>
        <v>#N/A</v>
      </c>
    </row>
    <row r="108" spans="1:12">
      <c r="A108" s="23">
        <v>1079</v>
      </c>
      <c r="B108" s="23">
        <v>1003</v>
      </c>
      <c r="C108" s="23">
        <v>42</v>
      </c>
      <c r="E108" s="23" t="s">
        <v>731</v>
      </c>
      <c r="F108" s="23" t="s">
        <v>676</v>
      </c>
      <c r="G108" s="23">
        <v>1</v>
      </c>
      <c r="I108" s="39" t="e">
        <f>IF($B108="","",(VLOOKUP($B108,所属・種目コード!$A$3:$B$68,2)))</f>
        <v>#N/A</v>
      </c>
      <c r="J108" s="40" t="str">
        <f>IF($B108="","",(VLOOKUP($B108,所属・種目コード!$E$3:$F$119,2)))</f>
        <v>岩手自衛隊</v>
      </c>
      <c r="K108" s="41" t="e">
        <f>IF($B108="","",(VLOOKUP($B108,所属・種目コード!L103:M191,2)))</f>
        <v>#N/A</v>
      </c>
      <c r="L108" s="38" t="e">
        <f>IF($B108="","",(VLOOKUP($B108,所属・種目コード!$I$3:$J$59,2)))</f>
        <v>#N/A</v>
      </c>
    </row>
    <row r="109" spans="1:12">
      <c r="A109" s="23">
        <v>1081</v>
      </c>
      <c r="B109" s="23">
        <v>1003</v>
      </c>
      <c r="C109" s="23">
        <v>43</v>
      </c>
      <c r="E109" s="23" t="s">
        <v>734</v>
      </c>
      <c r="F109" s="23" t="s">
        <v>735</v>
      </c>
      <c r="G109" s="23">
        <v>1</v>
      </c>
      <c r="I109" s="39" t="e">
        <f>IF($B109="","",(VLOOKUP($B109,所属・種目コード!$A$3:$B$68,2)))</f>
        <v>#N/A</v>
      </c>
      <c r="J109" s="40" t="str">
        <f>IF($B109="","",(VLOOKUP($B109,所属・種目コード!$E$3:$F$119,2)))</f>
        <v>岩手自衛隊</v>
      </c>
      <c r="K109" s="41" t="e">
        <f>IF($B109="","",(VLOOKUP($B109,所属・種目コード!L103:M192,2)))</f>
        <v>#N/A</v>
      </c>
      <c r="L109" s="38" t="e">
        <f>IF($B109="","",(VLOOKUP($B109,所属・種目コード!$I$3:$J$59,2)))</f>
        <v>#N/A</v>
      </c>
    </row>
    <row r="110" spans="1:12">
      <c r="A110" s="23">
        <v>1083</v>
      </c>
      <c r="B110" s="23">
        <v>1003</v>
      </c>
      <c r="C110" s="23">
        <v>44</v>
      </c>
      <c r="E110" s="23" t="s">
        <v>738</v>
      </c>
      <c r="F110" s="23" t="s">
        <v>739</v>
      </c>
      <c r="G110" s="23">
        <v>1</v>
      </c>
      <c r="I110" s="39" t="e">
        <f>IF($B110="","",(VLOOKUP($B110,所属・種目コード!$A$3:$B$68,2)))</f>
        <v>#N/A</v>
      </c>
      <c r="J110" s="40" t="str">
        <f>IF($B110="","",(VLOOKUP($B110,所属・種目コード!$E$3:$F$119,2)))</f>
        <v>岩手自衛隊</v>
      </c>
      <c r="K110" s="41" t="e">
        <f>IF($B110="","",(VLOOKUP($B110,所属・種目コード!L103:M193,2)))</f>
        <v>#N/A</v>
      </c>
      <c r="L110" s="38" t="e">
        <f>IF($B110="","",(VLOOKUP($B110,所属・種目コード!$I$3:$J$59,2)))</f>
        <v>#N/A</v>
      </c>
    </row>
    <row r="111" spans="1:12">
      <c r="A111" s="23">
        <v>1085</v>
      </c>
      <c r="B111" s="23">
        <v>1003</v>
      </c>
      <c r="C111" s="23">
        <v>45</v>
      </c>
      <c r="E111" s="23" t="s">
        <v>742</v>
      </c>
      <c r="F111" s="23" t="s">
        <v>743</v>
      </c>
      <c r="G111" s="23">
        <v>1</v>
      </c>
      <c r="I111" s="39" t="e">
        <f>IF($B111="","",(VLOOKUP($B111,所属・種目コード!$A$3:$B$68,2)))</f>
        <v>#N/A</v>
      </c>
      <c r="J111" s="40" t="str">
        <f>IF($B111="","",(VLOOKUP($B111,所属・種目コード!$E$3:$F$119,2)))</f>
        <v>岩手自衛隊</v>
      </c>
      <c r="K111" s="41" t="e">
        <f>IF($B111="","",(VLOOKUP($B111,所属・種目コード!L103:M194,2)))</f>
        <v>#N/A</v>
      </c>
      <c r="L111" s="38" t="e">
        <f>IF($B111="","",(VLOOKUP($B111,所属・種目コード!$I$3:$J$59,2)))</f>
        <v>#N/A</v>
      </c>
    </row>
    <row r="112" spans="1:12">
      <c r="A112" s="23">
        <v>1087</v>
      </c>
      <c r="B112" s="23">
        <v>1003</v>
      </c>
      <c r="C112" s="23">
        <v>46</v>
      </c>
      <c r="E112" s="23" t="s">
        <v>746</v>
      </c>
      <c r="F112" s="23" t="s">
        <v>747</v>
      </c>
      <c r="G112" s="23">
        <v>1</v>
      </c>
      <c r="I112" s="39" t="e">
        <f>IF($B112="","",(VLOOKUP($B112,所属・種目コード!$A$3:$B$68,2)))</f>
        <v>#N/A</v>
      </c>
      <c r="J112" s="40" t="str">
        <f>IF($B112="","",(VLOOKUP($B112,所属・種目コード!$E$3:$F$119,2)))</f>
        <v>岩手自衛隊</v>
      </c>
      <c r="K112" s="41" t="e">
        <f>IF($B112="","",(VLOOKUP($B112,所属・種目コード!L103:M195,2)))</f>
        <v>#N/A</v>
      </c>
      <c r="L112" s="38" t="e">
        <f>IF($B112="","",(VLOOKUP($B112,所属・種目コード!$I$3:$J$59,2)))</f>
        <v>#N/A</v>
      </c>
    </row>
    <row r="113" spans="1:12">
      <c r="A113" s="23">
        <v>1088</v>
      </c>
      <c r="B113" s="23">
        <v>1003</v>
      </c>
      <c r="C113" s="23">
        <v>47</v>
      </c>
      <c r="E113" s="23" t="s">
        <v>748</v>
      </c>
      <c r="F113" s="23" t="s">
        <v>749</v>
      </c>
      <c r="G113" s="23">
        <v>1</v>
      </c>
      <c r="I113" s="39" t="e">
        <f>IF($B113="","",(VLOOKUP($B113,所属・種目コード!$A$3:$B$68,2)))</f>
        <v>#N/A</v>
      </c>
      <c r="J113" s="40" t="str">
        <f>IF($B113="","",(VLOOKUP($B113,所属・種目コード!$E$3:$F$119,2)))</f>
        <v>岩手自衛隊</v>
      </c>
      <c r="K113" s="41" t="e">
        <f>IF($B113="","",(VLOOKUP($B113,所属・種目コード!L103:M196,2)))</f>
        <v>#N/A</v>
      </c>
      <c r="L113" s="38" t="e">
        <f>IF($B113="","",(VLOOKUP($B113,所属・種目コード!$I$3:$J$59,2)))</f>
        <v>#N/A</v>
      </c>
    </row>
    <row r="114" spans="1:12">
      <c r="A114" s="23">
        <v>1091</v>
      </c>
      <c r="B114" s="23">
        <v>1003</v>
      </c>
      <c r="C114" s="23">
        <v>48</v>
      </c>
      <c r="E114" s="23" t="s">
        <v>754</v>
      </c>
      <c r="F114" s="23" t="s">
        <v>755</v>
      </c>
      <c r="G114" s="23">
        <v>1</v>
      </c>
      <c r="I114" s="39" t="e">
        <f>IF($B114="","",(VLOOKUP($B114,所属・種目コード!$A$3:$B$68,2)))</f>
        <v>#N/A</v>
      </c>
      <c r="J114" s="40" t="str">
        <f>IF($B114="","",(VLOOKUP($B114,所属・種目コード!$E$3:$F$119,2)))</f>
        <v>岩手自衛隊</v>
      </c>
      <c r="K114" s="41" t="e">
        <f>IF($B114="","",(VLOOKUP($B114,所属・種目コード!L103:M197,2)))</f>
        <v>#N/A</v>
      </c>
      <c r="L114" s="38" t="e">
        <f>IF($B114="","",(VLOOKUP($B114,所属・種目コード!$I$3:$J$59,2)))</f>
        <v>#N/A</v>
      </c>
    </row>
    <row r="115" spans="1:12">
      <c r="A115" s="23">
        <v>1093</v>
      </c>
      <c r="B115" s="23">
        <v>1003</v>
      </c>
      <c r="C115" s="23">
        <v>49</v>
      </c>
      <c r="E115" s="23" t="s">
        <v>758</v>
      </c>
      <c r="F115" s="23" t="s">
        <v>759</v>
      </c>
      <c r="G115" s="23">
        <v>1</v>
      </c>
      <c r="I115" s="39" t="e">
        <f>IF($B115="","",(VLOOKUP($B115,所属・種目コード!$A$3:$B$68,2)))</f>
        <v>#N/A</v>
      </c>
      <c r="J115" s="40" t="str">
        <f>IF($B115="","",(VLOOKUP($B115,所属・種目コード!$E$3:$F$119,2)))</f>
        <v>岩手自衛隊</v>
      </c>
      <c r="K115" s="41" t="e">
        <f>IF($B115="","",(VLOOKUP($B115,所属・種目コード!L103:M198,2)))</f>
        <v>#N/A</v>
      </c>
      <c r="L115" s="38" t="e">
        <f>IF($B115="","",(VLOOKUP($B115,所属・種目コード!$I$3:$J$59,2)))</f>
        <v>#N/A</v>
      </c>
    </row>
    <row r="116" spans="1:12">
      <c r="A116" s="23">
        <v>1095</v>
      </c>
      <c r="B116" s="23">
        <v>1003</v>
      </c>
      <c r="C116" s="23">
        <v>50</v>
      </c>
      <c r="E116" s="23" t="s">
        <v>762</v>
      </c>
      <c r="F116" s="23" t="s">
        <v>763</v>
      </c>
      <c r="G116" s="23">
        <v>1</v>
      </c>
      <c r="I116" s="39" t="e">
        <f>IF($B116="","",(VLOOKUP($B116,所属・種目コード!$A$3:$B$68,2)))</f>
        <v>#N/A</v>
      </c>
      <c r="J116" s="40" t="str">
        <f>IF($B116="","",(VLOOKUP($B116,所属・種目コード!$E$3:$F$119,2)))</f>
        <v>岩手自衛隊</v>
      </c>
      <c r="K116" s="41" t="e">
        <f>IF($B116="","",(VLOOKUP($B116,所属・種目コード!L103:M199,2)))</f>
        <v>#N/A</v>
      </c>
      <c r="L116" s="38" t="e">
        <f>IF($B116="","",(VLOOKUP($B116,所属・種目コード!$I$3:$J$59,2)))</f>
        <v>#N/A</v>
      </c>
    </row>
    <row r="117" spans="1:12">
      <c r="A117" s="23">
        <v>1096</v>
      </c>
      <c r="B117" s="23">
        <v>1003</v>
      </c>
      <c r="C117" s="23">
        <v>51</v>
      </c>
      <c r="E117" s="23" t="s">
        <v>764</v>
      </c>
      <c r="F117" s="23" t="s">
        <v>765</v>
      </c>
      <c r="G117" s="23">
        <v>1</v>
      </c>
      <c r="I117" s="39" t="e">
        <f>IF($B117="","",(VLOOKUP($B117,所属・種目コード!$A$3:$B$68,2)))</f>
        <v>#N/A</v>
      </c>
      <c r="J117" s="40" t="str">
        <f>IF($B117="","",(VLOOKUP($B117,所属・種目コード!$E$3:$F$119,2)))</f>
        <v>岩手自衛隊</v>
      </c>
      <c r="K117" s="41" t="e">
        <f>IF($B117="","",(VLOOKUP($B117,所属・種目コード!L103:M200,2)))</f>
        <v>#N/A</v>
      </c>
      <c r="L117" s="38" t="e">
        <f>IF($B117="","",(VLOOKUP($B117,所属・種目コード!$I$3:$J$59,2)))</f>
        <v>#N/A</v>
      </c>
    </row>
    <row r="118" spans="1:12">
      <c r="A118" s="23">
        <v>1098</v>
      </c>
      <c r="B118" s="23">
        <v>1003</v>
      </c>
      <c r="C118" s="23">
        <v>52</v>
      </c>
      <c r="E118" s="23" t="s">
        <v>768</v>
      </c>
      <c r="F118" s="23" t="s">
        <v>769</v>
      </c>
      <c r="G118" s="23">
        <v>1</v>
      </c>
      <c r="I118" s="39" t="e">
        <f>IF($B118="","",(VLOOKUP($B118,所属・種目コード!$A$3:$B$68,2)))</f>
        <v>#N/A</v>
      </c>
      <c r="J118" s="40" t="str">
        <f>IF($B118="","",(VLOOKUP($B118,所属・種目コード!$E$3:$F$119,2)))</f>
        <v>岩手自衛隊</v>
      </c>
      <c r="K118" s="41" t="e">
        <f>IF($B118="","",(VLOOKUP($B118,所属・種目コード!L103:M201,2)))</f>
        <v>#N/A</v>
      </c>
      <c r="L118" s="38" t="e">
        <f>IF($B118="","",(VLOOKUP($B118,所属・種目コード!$I$3:$J$59,2)))</f>
        <v>#N/A</v>
      </c>
    </row>
    <row r="119" spans="1:12">
      <c r="A119" s="23">
        <v>1100</v>
      </c>
      <c r="B119" s="23">
        <v>1003</v>
      </c>
      <c r="C119" s="23">
        <v>53</v>
      </c>
      <c r="E119" s="23" t="s">
        <v>772</v>
      </c>
      <c r="F119" s="23" t="s">
        <v>773</v>
      </c>
      <c r="G119" s="23">
        <v>1</v>
      </c>
      <c r="I119" s="39" t="e">
        <f>IF($B119="","",(VLOOKUP($B119,所属・種目コード!$A$3:$B$68,2)))</f>
        <v>#N/A</v>
      </c>
      <c r="J119" s="40" t="str">
        <f>IF($B119="","",(VLOOKUP($B119,所属・種目コード!$E$3:$F$119,2)))</f>
        <v>岩手自衛隊</v>
      </c>
      <c r="K119" s="41" t="e">
        <f>IF($B119="","",(VLOOKUP($B119,所属・種目コード!L103:M202,2)))</f>
        <v>#N/A</v>
      </c>
      <c r="L119" s="38" t="e">
        <f>IF($B119="","",(VLOOKUP($B119,所属・種目コード!$I$3:$J$59,2)))</f>
        <v>#N/A</v>
      </c>
    </row>
    <row r="120" spans="1:12">
      <c r="A120" s="23">
        <v>1101</v>
      </c>
      <c r="B120" s="23">
        <v>1003</v>
      </c>
      <c r="C120" s="23">
        <v>54</v>
      </c>
      <c r="E120" s="23" t="s">
        <v>774</v>
      </c>
      <c r="F120" s="23" t="s">
        <v>775</v>
      </c>
      <c r="G120" s="23">
        <v>1</v>
      </c>
      <c r="I120" s="39" t="e">
        <f>IF($B120="","",(VLOOKUP($B120,所属・種目コード!$A$3:$B$68,2)))</f>
        <v>#N/A</v>
      </c>
      <c r="J120" s="40" t="str">
        <f>IF($B120="","",(VLOOKUP($B120,所属・種目コード!$E$3:$F$119,2)))</f>
        <v>岩手自衛隊</v>
      </c>
      <c r="K120" s="41" t="e">
        <f>IF($B120="","",(VLOOKUP($B120,所属・種目コード!L103:M203,2)))</f>
        <v>#N/A</v>
      </c>
      <c r="L120" s="38" t="e">
        <f>IF($B120="","",(VLOOKUP($B120,所属・種目コード!$I$3:$J$59,2)))</f>
        <v>#N/A</v>
      </c>
    </row>
    <row r="121" spans="1:12">
      <c r="A121" s="23">
        <v>1102</v>
      </c>
      <c r="B121" s="23">
        <v>1003</v>
      </c>
      <c r="C121" s="23">
        <v>55</v>
      </c>
      <c r="E121" s="23" t="s">
        <v>776</v>
      </c>
      <c r="F121" s="23" t="s">
        <v>777</v>
      </c>
      <c r="G121" s="23">
        <v>1</v>
      </c>
      <c r="I121" s="39" t="e">
        <f>IF($B121="","",(VLOOKUP($B121,所属・種目コード!$A$3:$B$68,2)))</f>
        <v>#N/A</v>
      </c>
      <c r="J121" s="40" t="str">
        <f>IF($B121="","",(VLOOKUP($B121,所属・種目コード!$E$3:$F$119,2)))</f>
        <v>岩手自衛隊</v>
      </c>
      <c r="K121" s="41" t="e">
        <f>IF($B121="","",(VLOOKUP($B121,所属・種目コード!L104:M204,2)))</f>
        <v>#N/A</v>
      </c>
      <c r="L121" s="38" t="e">
        <f>IF($B121="","",(VLOOKUP($B121,所属・種目コード!$I$3:$J$59,2)))</f>
        <v>#N/A</v>
      </c>
    </row>
    <row r="122" spans="1:12">
      <c r="A122" s="23">
        <v>1103</v>
      </c>
      <c r="B122" s="23">
        <v>1003</v>
      </c>
      <c r="C122" s="23">
        <v>56</v>
      </c>
      <c r="E122" s="23" t="s">
        <v>778</v>
      </c>
      <c r="F122" s="23" t="s">
        <v>779</v>
      </c>
      <c r="G122" s="23">
        <v>1</v>
      </c>
      <c r="I122" s="39" t="e">
        <f>IF($B122="","",(VLOOKUP($B122,所属・種目コード!$A$3:$B$68,2)))</f>
        <v>#N/A</v>
      </c>
      <c r="J122" s="40" t="str">
        <f>IF($B122="","",(VLOOKUP($B122,所属・種目コード!$E$3:$F$119,2)))</f>
        <v>岩手自衛隊</v>
      </c>
      <c r="K122" s="41" t="e">
        <f>IF($B122="","",(VLOOKUP($B122,所属・種目コード!L105:M205,2)))</f>
        <v>#N/A</v>
      </c>
      <c r="L122" s="38" t="e">
        <f>IF($B122="","",(VLOOKUP($B122,所属・種目コード!$I$3:$J$59,2)))</f>
        <v>#N/A</v>
      </c>
    </row>
    <row r="123" spans="1:12">
      <c r="A123" s="23">
        <v>1104</v>
      </c>
      <c r="B123" s="23">
        <v>1003</v>
      </c>
      <c r="C123" s="23">
        <v>57</v>
      </c>
      <c r="E123" s="23" t="s">
        <v>780</v>
      </c>
      <c r="F123" s="23" t="s">
        <v>781</v>
      </c>
      <c r="G123" s="23">
        <v>1</v>
      </c>
      <c r="I123" s="39" t="e">
        <f>IF($B123="","",(VLOOKUP($B123,所属・種目コード!$A$3:$B$68,2)))</f>
        <v>#N/A</v>
      </c>
      <c r="J123" s="40" t="str">
        <f>IF($B123="","",(VLOOKUP($B123,所属・種目コード!$E$3:$F$119,2)))</f>
        <v>岩手自衛隊</v>
      </c>
      <c r="K123" s="41" t="e">
        <f>IF($B123="","",(VLOOKUP($B123,所属・種目コード!L106:M206,2)))</f>
        <v>#N/A</v>
      </c>
      <c r="L123" s="38" t="e">
        <f>IF($B123="","",(VLOOKUP($B123,所属・種目コード!$I$3:$J$59,2)))</f>
        <v>#N/A</v>
      </c>
    </row>
    <row r="124" spans="1:12">
      <c r="A124" s="23">
        <v>1105</v>
      </c>
      <c r="B124" s="23">
        <v>1003</v>
      </c>
      <c r="C124" s="23">
        <v>58</v>
      </c>
      <c r="E124" s="23" t="s">
        <v>782</v>
      </c>
      <c r="F124" s="23" t="s">
        <v>783</v>
      </c>
      <c r="G124" s="23">
        <v>1</v>
      </c>
      <c r="I124" s="39" t="e">
        <f>IF($B124="","",(VLOOKUP($B124,所属・種目コード!$A$3:$B$68,2)))</f>
        <v>#N/A</v>
      </c>
      <c r="J124" s="40" t="str">
        <f>IF($B124="","",(VLOOKUP($B124,所属・種目コード!$E$3:$F$119,2)))</f>
        <v>岩手自衛隊</v>
      </c>
      <c r="K124" s="41" t="e">
        <f>IF($B124="","",(VLOOKUP($B124,所属・種目コード!L107:M207,2)))</f>
        <v>#N/A</v>
      </c>
      <c r="L124" s="38" t="e">
        <f>IF($B124="","",(VLOOKUP($B124,所属・種目コード!$I$3:$J$59,2)))</f>
        <v>#N/A</v>
      </c>
    </row>
    <row r="125" spans="1:12">
      <c r="A125" s="23">
        <v>1106</v>
      </c>
      <c r="B125" s="23">
        <v>1003</v>
      </c>
      <c r="C125" s="23">
        <v>59</v>
      </c>
      <c r="E125" s="23" t="s">
        <v>784</v>
      </c>
      <c r="F125" s="23" t="s">
        <v>785</v>
      </c>
      <c r="G125" s="23">
        <v>1</v>
      </c>
      <c r="I125" s="39" t="e">
        <f>IF($B125="","",(VLOOKUP($B125,所属・種目コード!$A$3:$B$68,2)))</f>
        <v>#N/A</v>
      </c>
      <c r="J125" s="40" t="str">
        <f>IF($B125="","",(VLOOKUP($B125,所属・種目コード!$E$3:$F$119,2)))</f>
        <v>岩手自衛隊</v>
      </c>
      <c r="K125" s="41" t="e">
        <f>IF($B125="","",(VLOOKUP($B125,所属・種目コード!L108:M208,2)))</f>
        <v>#N/A</v>
      </c>
      <c r="L125" s="38" t="e">
        <f>IF($B125="","",(VLOOKUP($B125,所属・種目コード!$I$3:$J$59,2)))</f>
        <v>#N/A</v>
      </c>
    </row>
    <row r="126" spans="1:12">
      <c r="A126" s="23">
        <v>1107</v>
      </c>
      <c r="B126" s="23">
        <v>1003</v>
      </c>
      <c r="C126" s="23">
        <v>60</v>
      </c>
      <c r="E126" s="23" t="s">
        <v>786</v>
      </c>
      <c r="F126" s="23" t="s">
        <v>787</v>
      </c>
      <c r="G126" s="23">
        <v>1</v>
      </c>
      <c r="I126" s="39" t="e">
        <f>IF($B126="","",(VLOOKUP($B126,所属・種目コード!$A$3:$B$68,2)))</f>
        <v>#N/A</v>
      </c>
      <c r="J126" s="40" t="str">
        <f>IF($B126="","",(VLOOKUP($B126,所属・種目コード!$E$3:$F$119,2)))</f>
        <v>岩手自衛隊</v>
      </c>
      <c r="K126" s="41" t="e">
        <f>IF($B126="","",(VLOOKUP($B126,所属・種目コード!L109:M209,2)))</f>
        <v>#N/A</v>
      </c>
      <c r="L126" s="38" t="e">
        <f>IF($B126="","",(VLOOKUP($B126,所属・種目コード!$I$3:$J$59,2)))</f>
        <v>#N/A</v>
      </c>
    </row>
    <row r="127" spans="1:12">
      <c r="A127" s="23">
        <v>1108</v>
      </c>
      <c r="B127" s="23">
        <v>1003</v>
      </c>
      <c r="C127" s="23">
        <v>61</v>
      </c>
      <c r="E127" s="23" t="s">
        <v>788</v>
      </c>
      <c r="F127" s="23" t="s">
        <v>789</v>
      </c>
      <c r="G127" s="23">
        <v>1</v>
      </c>
      <c r="I127" s="39" t="e">
        <f>IF($B127="","",(VLOOKUP($B127,所属・種目コード!$A$3:$B$68,2)))</f>
        <v>#N/A</v>
      </c>
      <c r="J127" s="40" t="str">
        <f>IF($B127="","",(VLOOKUP($B127,所属・種目コード!$E$3:$F$119,2)))</f>
        <v>岩手自衛隊</v>
      </c>
      <c r="K127" s="41" t="e">
        <f>IF($B127="","",(VLOOKUP($B127,所属・種目コード!L110:M210,2)))</f>
        <v>#N/A</v>
      </c>
      <c r="L127" s="38" t="e">
        <f>IF($B127="","",(VLOOKUP($B127,所属・種目コード!$I$3:$J$59,2)))</f>
        <v>#N/A</v>
      </c>
    </row>
    <row r="128" spans="1:12">
      <c r="A128" s="23">
        <v>1109</v>
      </c>
      <c r="B128" s="23">
        <v>1003</v>
      </c>
      <c r="C128" s="23">
        <v>62</v>
      </c>
      <c r="E128" s="23" t="s">
        <v>790</v>
      </c>
      <c r="F128" s="23" t="s">
        <v>791</v>
      </c>
      <c r="G128" s="23">
        <v>1</v>
      </c>
      <c r="I128" s="39" t="e">
        <f>IF($B128="","",(VLOOKUP($B128,所属・種目コード!$A$3:$B$68,2)))</f>
        <v>#N/A</v>
      </c>
      <c r="J128" s="40" t="str">
        <f>IF($B128="","",(VLOOKUP($B128,所属・種目コード!$E$3:$F$119,2)))</f>
        <v>岩手自衛隊</v>
      </c>
      <c r="K128" s="41" t="e">
        <f>IF($B128="","",(VLOOKUP($B128,所属・種目コード!L111:M211,2)))</f>
        <v>#N/A</v>
      </c>
      <c r="L128" s="38" t="e">
        <f>IF($B128="","",(VLOOKUP($B128,所属・種目コード!$I$3:$J$59,2)))</f>
        <v>#N/A</v>
      </c>
    </row>
    <row r="129" spans="1:12">
      <c r="A129" s="23">
        <v>1110</v>
      </c>
      <c r="B129" s="23">
        <v>1003</v>
      </c>
      <c r="C129" s="23">
        <v>63</v>
      </c>
      <c r="E129" s="23" t="s">
        <v>792</v>
      </c>
      <c r="F129" s="23" t="s">
        <v>793</v>
      </c>
      <c r="G129" s="23">
        <v>1</v>
      </c>
      <c r="I129" s="39" t="e">
        <f>IF($B129="","",(VLOOKUP($B129,所属・種目コード!$A$3:$B$68,2)))</f>
        <v>#N/A</v>
      </c>
      <c r="J129" s="40" t="str">
        <f>IF($B129="","",(VLOOKUP($B129,所属・種目コード!$E$3:$F$119,2)))</f>
        <v>岩手自衛隊</v>
      </c>
      <c r="K129" s="41" t="e">
        <f>IF($B129="","",(VLOOKUP($B129,所属・種目コード!L112:M212,2)))</f>
        <v>#N/A</v>
      </c>
      <c r="L129" s="38" t="e">
        <f>IF($B129="","",(VLOOKUP($B129,所属・種目コード!$I$3:$J$59,2)))</f>
        <v>#N/A</v>
      </c>
    </row>
    <row r="130" spans="1:12">
      <c r="A130" s="23">
        <v>1159</v>
      </c>
      <c r="B130" s="23">
        <v>1003</v>
      </c>
      <c r="C130" s="23">
        <v>89</v>
      </c>
      <c r="E130" s="23" t="s">
        <v>890</v>
      </c>
      <c r="F130" s="23" t="s">
        <v>891</v>
      </c>
      <c r="G130" s="23">
        <v>2</v>
      </c>
      <c r="I130" s="39" t="e">
        <f>IF($B130="","",(VLOOKUP($B130,所属・種目コード!$A$3:$B$68,2)))</f>
        <v>#N/A</v>
      </c>
      <c r="J130" s="40" t="str">
        <f>IF($B130="","",(VLOOKUP($B130,所属・種目コード!$E$3:$F$119,2)))</f>
        <v>岩手自衛隊</v>
      </c>
      <c r="K130" s="41" t="e">
        <f>IF($B130="","",(VLOOKUP($B130,所属・種目コード!L113:M213,2)))</f>
        <v>#N/A</v>
      </c>
      <c r="L130" s="38" t="e">
        <f>IF($B130="","",(VLOOKUP($B130,所属・種目コード!$I$3:$J$59,2)))</f>
        <v>#N/A</v>
      </c>
    </row>
    <row r="131" spans="1:12">
      <c r="A131" s="23">
        <v>1577</v>
      </c>
      <c r="B131" s="23">
        <v>1003</v>
      </c>
      <c r="C131" s="23">
        <v>545</v>
      </c>
      <c r="E131" s="23" t="s">
        <v>1713</v>
      </c>
      <c r="F131" s="23" t="s">
        <v>1714</v>
      </c>
      <c r="G131" s="23">
        <v>1</v>
      </c>
      <c r="I131" s="39" t="e">
        <f>IF($B131="","",(VLOOKUP($B131,所属・種目コード!$A$3:$B$68,2)))</f>
        <v>#N/A</v>
      </c>
      <c r="J131" s="40" t="str">
        <f>IF($B131="","",(VLOOKUP($B131,所属・種目コード!$E$3:$F$119,2)))</f>
        <v>岩手自衛隊</v>
      </c>
      <c r="K131" s="41" t="e">
        <f>IF($B131="","",(VLOOKUP($B131,所属・種目コード!L114:M214,2)))</f>
        <v>#N/A</v>
      </c>
      <c r="L131" s="38" t="e">
        <f>IF($B131="","",(VLOOKUP($B131,所属・種目コード!$I$3:$J$59,2)))</f>
        <v>#N/A</v>
      </c>
    </row>
    <row r="132" spans="1:12">
      <c r="A132" s="23">
        <v>1578</v>
      </c>
      <c r="B132" s="23">
        <v>1003</v>
      </c>
      <c r="C132" s="23">
        <v>546</v>
      </c>
      <c r="E132" s="23" t="s">
        <v>1715</v>
      </c>
      <c r="F132" s="23" t="s">
        <v>1716</v>
      </c>
      <c r="G132" s="23">
        <v>1</v>
      </c>
      <c r="I132" s="39" t="e">
        <f>IF($B132="","",(VLOOKUP($B132,所属・種目コード!$A$3:$B$68,2)))</f>
        <v>#N/A</v>
      </c>
      <c r="J132" s="40" t="str">
        <f>IF($B132="","",(VLOOKUP($B132,所属・種目コード!$E$3:$F$119,2)))</f>
        <v>岩手自衛隊</v>
      </c>
      <c r="K132" s="41" t="e">
        <f>IF($B132="","",(VLOOKUP($B132,所属・種目コード!L115:M215,2)))</f>
        <v>#N/A</v>
      </c>
      <c r="L132" s="38" t="e">
        <f>IF($B132="","",(VLOOKUP($B132,所属・種目コード!$I$3:$J$59,2)))</f>
        <v>#N/A</v>
      </c>
    </row>
    <row r="133" spans="1:12">
      <c r="A133" s="23">
        <v>1579</v>
      </c>
      <c r="B133" s="23">
        <v>1003</v>
      </c>
      <c r="C133" s="23">
        <v>547</v>
      </c>
      <c r="E133" s="23" t="s">
        <v>1717</v>
      </c>
      <c r="F133" s="23" t="s">
        <v>1718</v>
      </c>
      <c r="G133" s="23">
        <v>1</v>
      </c>
      <c r="I133" s="39" t="e">
        <f>IF($B133="","",(VLOOKUP($B133,所属・種目コード!$A$3:$B$68,2)))</f>
        <v>#N/A</v>
      </c>
      <c r="J133" s="40" t="str">
        <f>IF($B133="","",(VLOOKUP($B133,所属・種目コード!$E$3:$F$119,2)))</f>
        <v>岩手自衛隊</v>
      </c>
      <c r="K133" s="41" t="e">
        <f>IF($B133="","",(VLOOKUP($B133,所属・種目コード!L116:M216,2)))</f>
        <v>#N/A</v>
      </c>
      <c r="L133" s="38" t="e">
        <f>IF($B133="","",(VLOOKUP($B133,所属・種目コード!$I$3:$J$59,2)))</f>
        <v>#N/A</v>
      </c>
    </row>
    <row r="134" spans="1:12">
      <c r="A134" s="23">
        <v>1580</v>
      </c>
      <c r="B134" s="23">
        <v>1003</v>
      </c>
      <c r="C134" s="23">
        <v>548</v>
      </c>
      <c r="E134" s="23" t="s">
        <v>1719</v>
      </c>
      <c r="F134" s="23" t="s">
        <v>1720</v>
      </c>
      <c r="G134" s="23">
        <v>1</v>
      </c>
      <c r="I134" s="39" t="e">
        <f>IF($B134="","",(VLOOKUP($B134,所属・種目コード!$A$3:$B$68,2)))</f>
        <v>#N/A</v>
      </c>
      <c r="J134" s="40" t="str">
        <f>IF($B134="","",(VLOOKUP($B134,所属・種目コード!$E$3:$F$119,2)))</f>
        <v>岩手自衛隊</v>
      </c>
      <c r="K134" s="41" t="e">
        <f>IF($B134="","",(VLOOKUP($B134,所属・種目コード!L117:M217,2)))</f>
        <v>#N/A</v>
      </c>
      <c r="L134" s="38" t="e">
        <f>IF($B134="","",(VLOOKUP($B134,所属・種目コード!$I$3:$J$59,2)))</f>
        <v>#N/A</v>
      </c>
    </row>
    <row r="135" spans="1:12">
      <c r="A135" s="23">
        <v>1023</v>
      </c>
      <c r="B135" s="23">
        <v>1004</v>
      </c>
      <c r="C135" s="23">
        <v>12</v>
      </c>
      <c r="E135" s="23" t="s">
        <v>619</v>
      </c>
      <c r="F135" s="23" t="s">
        <v>620</v>
      </c>
      <c r="G135" s="23">
        <v>2</v>
      </c>
      <c r="I135" s="39" t="e">
        <f>IF($B135="","",(VLOOKUP($B135,所属・種目コード!$A$3:$B$68,2)))</f>
        <v>#N/A</v>
      </c>
      <c r="J135" s="40" t="str">
        <f>IF($B135="","",(VLOOKUP($B135,所属・種目コード!$E$3:$F$119,2)))</f>
        <v>しらゆりﾚﾃﾞｨｰｽｸﾗﾌﾞ</v>
      </c>
      <c r="K135" s="41" t="e">
        <f>IF($B135="","",(VLOOKUP($B135,所属・種目コード!L118:M218,2)))</f>
        <v>#N/A</v>
      </c>
      <c r="L135" s="38" t="e">
        <f>IF($B135="","",(VLOOKUP($B135,所属・種目コード!$I$3:$J$59,2)))</f>
        <v>#N/A</v>
      </c>
    </row>
    <row r="136" spans="1:12">
      <c r="A136" s="23">
        <v>1024</v>
      </c>
      <c r="B136" s="23">
        <v>1004</v>
      </c>
      <c r="C136" s="23">
        <v>13</v>
      </c>
      <c r="E136" s="23" t="s">
        <v>621</v>
      </c>
      <c r="F136" s="23" t="s">
        <v>622</v>
      </c>
      <c r="G136" s="23">
        <v>2</v>
      </c>
      <c r="I136" s="39" t="e">
        <f>IF($B136="","",(VLOOKUP($B136,所属・種目コード!$A$3:$B$68,2)))</f>
        <v>#N/A</v>
      </c>
      <c r="J136" s="40" t="str">
        <f>IF($B136="","",(VLOOKUP($B136,所属・種目コード!$E$3:$F$119,2)))</f>
        <v>しらゆりﾚﾃﾞｨｰｽｸﾗﾌﾞ</v>
      </c>
      <c r="K136" s="41" t="e">
        <f>IF($B136="","",(VLOOKUP($B136,所属・種目コード!L119:M219,2)))</f>
        <v>#N/A</v>
      </c>
      <c r="L136" s="38" t="e">
        <f>IF($B136="","",(VLOOKUP($B136,所属・種目コード!$I$3:$J$59,2)))</f>
        <v>#N/A</v>
      </c>
    </row>
    <row r="137" spans="1:12">
      <c r="A137" s="23">
        <v>1026</v>
      </c>
      <c r="B137" s="23">
        <v>1004</v>
      </c>
      <c r="C137" s="23">
        <v>14</v>
      </c>
      <c r="E137" s="23" t="s">
        <v>625</v>
      </c>
      <c r="F137" s="23" t="s">
        <v>626</v>
      </c>
      <c r="G137" s="23">
        <v>2</v>
      </c>
      <c r="I137" s="39" t="e">
        <f>IF($B137="","",(VLOOKUP($B137,所属・種目コード!$A$3:$B$68,2)))</f>
        <v>#N/A</v>
      </c>
      <c r="J137" s="40" t="str">
        <f>IF($B137="","",(VLOOKUP($B137,所属・種目コード!$E$3:$F$119,2)))</f>
        <v>しらゆりﾚﾃﾞｨｰｽｸﾗﾌﾞ</v>
      </c>
      <c r="K137" s="41" t="e">
        <f>IF($B137="","",(VLOOKUP($B137,所属・種目コード!L120:M220,2)))</f>
        <v>#N/A</v>
      </c>
      <c r="L137" s="38" t="e">
        <f>IF($B137="","",(VLOOKUP($B137,所属・種目コード!$I$3:$J$59,2)))</f>
        <v>#N/A</v>
      </c>
    </row>
    <row r="138" spans="1:12">
      <c r="A138" s="23">
        <v>1029</v>
      </c>
      <c r="B138" s="23">
        <v>1004</v>
      </c>
      <c r="C138" s="23">
        <v>15</v>
      </c>
      <c r="E138" s="23" t="s">
        <v>631</v>
      </c>
      <c r="F138" s="23" t="s">
        <v>632</v>
      </c>
      <c r="G138" s="23">
        <v>2</v>
      </c>
      <c r="I138" s="39" t="e">
        <f>IF($B138="","",(VLOOKUP($B138,所属・種目コード!$A$3:$B$68,2)))</f>
        <v>#N/A</v>
      </c>
      <c r="J138" s="40" t="str">
        <f>IF($B138="","",(VLOOKUP($B138,所属・種目コード!$E$3:$F$119,2)))</f>
        <v>しらゆりﾚﾃﾞｨｰｽｸﾗﾌﾞ</v>
      </c>
      <c r="K138" s="41" t="e">
        <f>IF($B138="","",(VLOOKUP($B138,所属・種目コード!L121:M221,2)))</f>
        <v>#N/A</v>
      </c>
      <c r="L138" s="38" t="e">
        <f>IF($B138="","",(VLOOKUP($B138,所属・種目コード!$I$3:$J$59,2)))</f>
        <v>#N/A</v>
      </c>
    </row>
    <row r="139" spans="1:12">
      <c r="A139" s="23">
        <v>1030</v>
      </c>
      <c r="B139" s="23">
        <v>1004</v>
      </c>
      <c r="C139" s="23">
        <v>16</v>
      </c>
      <c r="E139" s="23" t="s">
        <v>633</v>
      </c>
      <c r="F139" s="23" t="s">
        <v>634</v>
      </c>
      <c r="G139" s="23">
        <v>2</v>
      </c>
      <c r="I139" s="39" t="e">
        <f>IF($B139="","",(VLOOKUP($B139,所属・種目コード!$A$3:$B$68,2)))</f>
        <v>#N/A</v>
      </c>
      <c r="J139" s="40" t="str">
        <f>IF($B139="","",(VLOOKUP($B139,所属・種目コード!$E$3:$F$119,2)))</f>
        <v>しらゆりﾚﾃﾞｨｰｽｸﾗﾌﾞ</v>
      </c>
      <c r="K139" s="41" t="e">
        <f>IF($B139="","",(VLOOKUP($B139,所属・種目コード!L122:M222,2)))</f>
        <v>#N/A</v>
      </c>
      <c r="L139" s="38" t="e">
        <f>IF($B139="","",(VLOOKUP($B139,所属・種目コード!$I$3:$J$59,2)))</f>
        <v>#N/A</v>
      </c>
    </row>
    <row r="140" spans="1:12">
      <c r="A140" s="23">
        <v>1032</v>
      </c>
      <c r="B140" s="23">
        <v>1004</v>
      </c>
      <c r="C140" s="23">
        <v>17</v>
      </c>
      <c r="E140" s="23" t="s">
        <v>637</v>
      </c>
      <c r="F140" s="23" t="s">
        <v>638</v>
      </c>
      <c r="G140" s="23">
        <v>2</v>
      </c>
      <c r="I140" s="39" t="e">
        <f>IF($B140="","",(VLOOKUP($B140,所属・種目コード!$A$3:$B$68,2)))</f>
        <v>#N/A</v>
      </c>
      <c r="J140" s="40" t="str">
        <f>IF($B140="","",(VLOOKUP($B140,所属・種目コード!$E$3:$F$119,2)))</f>
        <v>しらゆりﾚﾃﾞｨｰｽｸﾗﾌﾞ</v>
      </c>
      <c r="K140" s="41" t="e">
        <f>IF($B140="","",(VLOOKUP($B140,所属・種目コード!L123:M223,2)))</f>
        <v>#N/A</v>
      </c>
      <c r="L140" s="38" t="e">
        <f>IF($B140="","",(VLOOKUP($B140,所属・種目コード!$I$3:$J$59,2)))</f>
        <v>#N/A</v>
      </c>
    </row>
    <row r="141" spans="1:12">
      <c r="A141" s="23">
        <v>1034</v>
      </c>
      <c r="B141" s="23">
        <v>1004</v>
      </c>
      <c r="C141" s="23">
        <v>18</v>
      </c>
      <c r="E141" s="23" t="s">
        <v>641</v>
      </c>
      <c r="F141" s="23" t="s">
        <v>642</v>
      </c>
      <c r="G141" s="23">
        <v>2</v>
      </c>
      <c r="I141" s="39" t="e">
        <f>IF($B141="","",(VLOOKUP($B141,所属・種目コード!$A$3:$B$68,2)))</f>
        <v>#N/A</v>
      </c>
      <c r="J141" s="40" t="str">
        <f>IF($B141="","",(VLOOKUP($B141,所属・種目コード!$E$3:$F$119,2)))</f>
        <v>しらゆりﾚﾃﾞｨｰｽｸﾗﾌﾞ</v>
      </c>
      <c r="K141" s="41" t="e">
        <f>IF($B141="","",(VLOOKUP($B141,所属・種目コード!L124:M224,2)))</f>
        <v>#N/A</v>
      </c>
      <c r="L141" s="38" t="e">
        <f>IF($B141="","",(VLOOKUP($B141,所属・種目コード!$I$3:$J$59,2)))</f>
        <v>#N/A</v>
      </c>
    </row>
    <row r="142" spans="1:12">
      <c r="A142" s="23">
        <v>1036</v>
      </c>
      <c r="B142" s="23">
        <v>1004</v>
      </c>
      <c r="C142" s="23">
        <v>19</v>
      </c>
      <c r="E142" s="23" t="s">
        <v>645</v>
      </c>
      <c r="F142" s="23" t="s">
        <v>646</v>
      </c>
      <c r="G142" s="23">
        <v>2</v>
      </c>
      <c r="I142" s="39" t="e">
        <f>IF($B142="","",(VLOOKUP($B142,所属・種目コード!$A$3:$B$68,2)))</f>
        <v>#N/A</v>
      </c>
      <c r="J142" s="40" t="str">
        <f>IF($B142="","",(VLOOKUP($B142,所属・種目コード!$E$3:$F$119,2)))</f>
        <v>しらゆりﾚﾃﾞｨｰｽｸﾗﾌﾞ</v>
      </c>
      <c r="K142" s="41" t="e">
        <f>IF($B142="","",(VLOOKUP($B142,所属・種目コード!L125:M225,2)))</f>
        <v>#N/A</v>
      </c>
      <c r="L142" s="38" t="e">
        <f>IF($B142="","",(VLOOKUP($B142,所属・種目コード!$I$3:$J$59,2)))</f>
        <v>#N/A</v>
      </c>
    </row>
    <row r="143" spans="1:12">
      <c r="A143" s="23">
        <v>1039</v>
      </c>
      <c r="B143" s="23">
        <v>1004</v>
      </c>
      <c r="C143" s="23">
        <v>20</v>
      </c>
      <c r="E143" s="23" t="s">
        <v>651</v>
      </c>
      <c r="F143" s="23" t="s">
        <v>652</v>
      </c>
      <c r="G143" s="23">
        <v>2</v>
      </c>
      <c r="I143" s="39" t="e">
        <f>IF($B143="","",(VLOOKUP($B143,所属・種目コード!$A$3:$B$68,2)))</f>
        <v>#N/A</v>
      </c>
      <c r="J143" s="40" t="str">
        <f>IF($B143="","",(VLOOKUP($B143,所属・種目コード!$E$3:$F$119,2)))</f>
        <v>しらゆりﾚﾃﾞｨｰｽｸﾗﾌﾞ</v>
      </c>
      <c r="K143" s="41" t="e">
        <f>IF($B143="","",(VLOOKUP($B143,所属・種目コード!L126:M226,2)))</f>
        <v>#N/A</v>
      </c>
      <c r="L143" s="38" t="e">
        <f>IF($B143="","",(VLOOKUP($B143,所属・種目コード!$I$3:$J$59,2)))</f>
        <v>#N/A</v>
      </c>
    </row>
    <row r="144" spans="1:12">
      <c r="A144" s="23">
        <v>1041</v>
      </c>
      <c r="B144" s="23">
        <v>1004</v>
      </c>
      <c r="C144" s="23">
        <v>21</v>
      </c>
      <c r="E144" s="23" t="s">
        <v>655</v>
      </c>
      <c r="F144" s="23" t="s">
        <v>656</v>
      </c>
      <c r="G144" s="23">
        <v>2</v>
      </c>
      <c r="I144" s="39" t="e">
        <f>IF($B144="","",(VLOOKUP($B144,所属・種目コード!$A$3:$B$68,2)))</f>
        <v>#N/A</v>
      </c>
      <c r="J144" s="40" t="str">
        <f>IF($B144="","",(VLOOKUP($B144,所属・種目コード!$E$3:$F$119,2)))</f>
        <v>しらゆりﾚﾃﾞｨｰｽｸﾗﾌﾞ</v>
      </c>
      <c r="K144" s="41" t="e">
        <f>IF($B144="","",(VLOOKUP($B144,所属・種目コード!L127:M227,2)))</f>
        <v>#N/A</v>
      </c>
      <c r="L144" s="38" t="e">
        <f>IF($B144="","",(VLOOKUP($B144,所属・種目コード!$I$3:$J$59,2)))</f>
        <v>#N/A</v>
      </c>
    </row>
    <row r="145" spans="1:12">
      <c r="A145" s="23">
        <v>1033</v>
      </c>
      <c r="B145" s="23">
        <v>1005</v>
      </c>
      <c r="C145" s="23">
        <v>17</v>
      </c>
      <c r="E145" s="23" t="s">
        <v>639</v>
      </c>
      <c r="F145" s="23" t="s">
        <v>640</v>
      </c>
      <c r="G145" s="23">
        <v>1</v>
      </c>
      <c r="I145" s="39" t="e">
        <f>IF($B145="","",(VLOOKUP($B145,所属・種目コード!$A$3:$B$68,2)))</f>
        <v>#N/A</v>
      </c>
      <c r="J145" s="40" t="str">
        <f>IF($B145="","",(VLOOKUP($B145,所属・種目コード!$E$3:$F$119,2)))</f>
        <v>笹間クラブ</v>
      </c>
      <c r="K145" s="41" t="e">
        <f>IF($B145="","",(VLOOKUP($B145,所属・種目コード!L128:M228,2)))</f>
        <v>#N/A</v>
      </c>
      <c r="L145" s="38" t="e">
        <f>IF($B145="","",(VLOOKUP($B145,所属・種目コード!$I$3:$J$59,2)))</f>
        <v>#N/A</v>
      </c>
    </row>
    <row r="146" spans="1:12">
      <c r="A146" s="23">
        <v>1035</v>
      </c>
      <c r="B146" s="23">
        <v>1005</v>
      </c>
      <c r="C146" s="23">
        <v>18</v>
      </c>
      <c r="E146" s="23" t="s">
        <v>643</v>
      </c>
      <c r="F146" s="23" t="s">
        <v>644</v>
      </c>
      <c r="G146" s="23">
        <v>1</v>
      </c>
      <c r="I146" s="39" t="e">
        <f>IF($B146="","",(VLOOKUP($B146,所属・種目コード!$A$3:$B$68,2)))</f>
        <v>#N/A</v>
      </c>
      <c r="J146" s="40" t="str">
        <f>IF($B146="","",(VLOOKUP($B146,所属・種目コード!$E$3:$F$119,2)))</f>
        <v>笹間クラブ</v>
      </c>
      <c r="K146" s="41" t="e">
        <f>IF($B146="","",(VLOOKUP($B146,所属・種目コード!L129:M229,2)))</f>
        <v>#N/A</v>
      </c>
      <c r="L146" s="38" t="e">
        <f>IF($B146="","",(VLOOKUP($B146,所属・種目コード!$I$3:$J$59,2)))</f>
        <v>#N/A</v>
      </c>
    </row>
    <row r="147" spans="1:12">
      <c r="A147" s="23">
        <v>1037</v>
      </c>
      <c r="B147" s="23">
        <v>1005</v>
      </c>
      <c r="C147" s="23">
        <v>19</v>
      </c>
      <c r="E147" s="23" t="s">
        <v>647</v>
      </c>
      <c r="F147" s="23" t="s">
        <v>648</v>
      </c>
      <c r="G147" s="23">
        <v>1</v>
      </c>
      <c r="I147" s="39" t="e">
        <f>IF($B147="","",(VLOOKUP($B147,所属・種目コード!$A$3:$B$68,2)))</f>
        <v>#N/A</v>
      </c>
      <c r="J147" s="40" t="str">
        <f>IF($B147="","",(VLOOKUP($B147,所属・種目コード!$E$3:$F$119,2)))</f>
        <v>笹間クラブ</v>
      </c>
      <c r="K147" s="41" t="e">
        <f>IF($B147="","",(VLOOKUP($B147,所属・種目コード!L130:M230,2)))</f>
        <v>#N/A</v>
      </c>
      <c r="L147" s="38" t="e">
        <f>IF($B147="","",(VLOOKUP($B147,所属・種目コード!$I$3:$J$59,2)))</f>
        <v>#N/A</v>
      </c>
    </row>
    <row r="148" spans="1:12">
      <c r="A148" s="23">
        <v>1038</v>
      </c>
      <c r="B148" s="23">
        <v>1005</v>
      </c>
      <c r="C148" s="23">
        <v>20</v>
      </c>
      <c r="E148" s="23" t="s">
        <v>649</v>
      </c>
      <c r="F148" s="23" t="s">
        <v>650</v>
      </c>
      <c r="G148" s="23">
        <v>1</v>
      </c>
      <c r="I148" s="39" t="e">
        <f>IF($B148="","",(VLOOKUP($B148,所属・種目コード!$A$3:$B$68,2)))</f>
        <v>#N/A</v>
      </c>
      <c r="J148" s="40" t="str">
        <f>IF($B148="","",(VLOOKUP($B148,所属・種目コード!$E$3:$F$119,2)))</f>
        <v>笹間クラブ</v>
      </c>
      <c r="K148" s="41" t="e">
        <f>IF($B148="","",(VLOOKUP($B148,所属・種目コード!L131:M231,2)))</f>
        <v>#N/A</v>
      </c>
      <c r="L148" s="38" t="e">
        <f>IF($B148="","",(VLOOKUP($B148,所属・種目コード!$I$3:$J$59,2)))</f>
        <v>#N/A</v>
      </c>
    </row>
    <row r="149" spans="1:12">
      <c r="A149" s="23">
        <v>1040</v>
      </c>
      <c r="B149" s="23">
        <v>1005</v>
      </c>
      <c r="C149" s="23">
        <v>21</v>
      </c>
      <c r="E149" s="23" t="s">
        <v>653</v>
      </c>
      <c r="F149" s="23" t="s">
        <v>654</v>
      </c>
      <c r="G149" s="23">
        <v>1</v>
      </c>
      <c r="I149" s="39" t="e">
        <f>IF($B149="","",(VLOOKUP($B149,所属・種目コード!$A$3:$B$68,2)))</f>
        <v>#N/A</v>
      </c>
      <c r="J149" s="40" t="str">
        <f>IF($B149="","",(VLOOKUP($B149,所属・種目コード!$E$3:$F$119,2)))</f>
        <v>笹間クラブ</v>
      </c>
      <c r="K149" s="41" t="e">
        <f>IF($B149="","",(VLOOKUP($B149,所属・種目コード!L132:M232,2)))</f>
        <v>#N/A</v>
      </c>
      <c r="L149" s="38" t="e">
        <f>IF($B149="","",(VLOOKUP($B149,所属・種目コード!$I$3:$J$59,2)))</f>
        <v>#N/A</v>
      </c>
    </row>
    <row r="150" spans="1:12">
      <c r="A150" s="23">
        <v>1043</v>
      </c>
      <c r="B150" s="23">
        <v>1005</v>
      </c>
      <c r="C150" s="23">
        <v>22</v>
      </c>
      <c r="E150" s="23" t="s">
        <v>659</v>
      </c>
      <c r="F150" s="23" t="s">
        <v>660</v>
      </c>
      <c r="G150" s="23">
        <v>1</v>
      </c>
      <c r="I150" s="39" t="e">
        <f>IF($B150="","",(VLOOKUP($B150,所属・種目コード!$A$3:$B$68,2)))</f>
        <v>#N/A</v>
      </c>
      <c r="J150" s="40" t="str">
        <f>IF($B150="","",(VLOOKUP($B150,所属・種目コード!$E$3:$F$119,2)))</f>
        <v>笹間クラブ</v>
      </c>
      <c r="K150" s="41" t="e">
        <f>IF($B150="","",(VLOOKUP($B150,所属・種目コード!L133:M233,2)))</f>
        <v>#N/A</v>
      </c>
      <c r="L150" s="38" t="e">
        <f>IF($B150="","",(VLOOKUP($B150,所属・種目コード!$I$3:$J$59,2)))</f>
        <v>#N/A</v>
      </c>
    </row>
    <row r="151" spans="1:12">
      <c r="A151" s="23">
        <v>1045</v>
      </c>
      <c r="B151" s="23">
        <v>1005</v>
      </c>
      <c r="C151" s="23">
        <v>23</v>
      </c>
      <c r="E151" s="23" t="s">
        <v>663</v>
      </c>
      <c r="F151" s="23" t="s">
        <v>664</v>
      </c>
      <c r="G151" s="23">
        <v>1</v>
      </c>
      <c r="I151" s="39" t="e">
        <f>IF($B151="","",(VLOOKUP($B151,所属・種目コード!$A$3:$B$68,2)))</f>
        <v>#N/A</v>
      </c>
      <c r="J151" s="40" t="str">
        <f>IF($B151="","",(VLOOKUP($B151,所属・種目コード!$E$3:$F$119,2)))</f>
        <v>笹間クラブ</v>
      </c>
      <c r="K151" s="41" t="e">
        <f>IF($B151="","",(VLOOKUP($B151,所属・種目コード!L134:M234,2)))</f>
        <v>#N/A</v>
      </c>
      <c r="L151" s="38" t="e">
        <f>IF($B151="","",(VLOOKUP($B151,所属・種目コード!$I$3:$J$59,2)))</f>
        <v>#N/A</v>
      </c>
    </row>
    <row r="152" spans="1:12">
      <c r="A152" s="23">
        <v>1046</v>
      </c>
      <c r="B152" s="23">
        <v>1005</v>
      </c>
      <c r="C152" s="23">
        <v>24</v>
      </c>
      <c r="E152" s="23" t="s">
        <v>665</v>
      </c>
      <c r="F152" s="23" t="s">
        <v>666</v>
      </c>
      <c r="G152" s="23">
        <v>1</v>
      </c>
      <c r="I152" s="39" t="e">
        <f>IF($B152="","",(VLOOKUP($B152,所属・種目コード!$A$3:$B$68,2)))</f>
        <v>#N/A</v>
      </c>
      <c r="J152" s="40" t="str">
        <f>IF($B152="","",(VLOOKUP($B152,所属・種目コード!$E$3:$F$119,2)))</f>
        <v>笹間クラブ</v>
      </c>
      <c r="K152" s="41" t="e">
        <f>IF($B152="","",(VLOOKUP($B152,所属・種目コード!L135:M235,2)))</f>
        <v>#N/A</v>
      </c>
      <c r="L152" s="38" t="e">
        <f>IF($B152="","",(VLOOKUP($B152,所属・種目コード!$I$3:$J$59,2)))</f>
        <v>#N/A</v>
      </c>
    </row>
    <row r="153" spans="1:12">
      <c r="A153" s="23">
        <v>1049</v>
      </c>
      <c r="B153" s="23">
        <v>1005</v>
      </c>
      <c r="C153" s="23">
        <v>25</v>
      </c>
      <c r="E153" s="23" t="s">
        <v>671</v>
      </c>
      <c r="F153" s="23" t="s">
        <v>672</v>
      </c>
      <c r="G153" s="23">
        <v>1</v>
      </c>
      <c r="I153" s="39" t="e">
        <f>IF($B153="","",(VLOOKUP($B153,所属・種目コード!$A$3:$B$68,2)))</f>
        <v>#N/A</v>
      </c>
      <c r="J153" s="40" t="str">
        <f>IF($B153="","",(VLOOKUP($B153,所属・種目コード!$E$3:$F$119,2)))</f>
        <v>笹間クラブ</v>
      </c>
      <c r="K153" s="41" t="e">
        <f>IF($B153="","",(VLOOKUP($B153,所属・種目コード!L136:M236,2)))</f>
        <v>#N/A</v>
      </c>
      <c r="L153" s="38" t="e">
        <f>IF($B153="","",(VLOOKUP($B153,所属・種目コード!$I$3:$J$59,2)))</f>
        <v>#N/A</v>
      </c>
    </row>
    <row r="154" spans="1:12">
      <c r="A154" s="23">
        <v>1051</v>
      </c>
      <c r="B154" s="23">
        <v>1005</v>
      </c>
      <c r="C154" s="23">
        <v>26</v>
      </c>
      <c r="E154" s="23" t="s">
        <v>675</v>
      </c>
      <c r="F154" s="23" t="s">
        <v>676</v>
      </c>
      <c r="G154" s="23">
        <v>1</v>
      </c>
      <c r="I154" s="39" t="e">
        <f>IF($B154="","",(VLOOKUP($B154,所属・種目コード!$A$3:$B$68,2)))</f>
        <v>#N/A</v>
      </c>
      <c r="J154" s="40" t="str">
        <f>IF($B154="","",(VLOOKUP($B154,所属・種目コード!$E$3:$F$119,2)))</f>
        <v>笹間クラブ</v>
      </c>
      <c r="K154" s="41" t="e">
        <f>IF($B154="","",(VLOOKUP($B154,所属・種目コード!L137:M237,2)))</f>
        <v>#N/A</v>
      </c>
      <c r="L154" s="38" t="e">
        <f>IF($B154="","",(VLOOKUP($B154,所属・種目コード!$I$3:$J$59,2)))</f>
        <v>#N/A</v>
      </c>
    </row>
    <row r="155" spans="1:12">
      <c r="A155" s="23">
        <v>1052</v>
      </c>
      <c r="B155" s="23">
        <v>1005</v>
      </c>
      <c r="C155" s="23">
        <v>27</v>
      </c>
      <c r="E155" s="23" t="s">
        <v>677</v>
      </c>
      <c r="F155" s="23" t="s">
        <v>678</v>
      </c>
      <c r="G155" s="23">
        <v>1</v>
      </c>
      <c r="I155" s="39" t="e">
        <f>IF($B155="","",(VLOOKUP($B155,所属・種目コード!$A$3:$B$68,2)))</f>
        <v>#N/A</v>
      </c>
      <c r="J155" s="40" t="str">
        <f>IF($B155="","",(VLOOKUP($B155,所属・種目コード!$E$3:$F$119,2)))</f>
        <v>笹間クラブ</v>
      </c>
      <c r="K155" s="41" t="e">
        <f>IF($B155="","",(VLOOKUP($B155,所属・種目コード!L138:M238,2)))</f>
        <v>#N/A</v>
      </c>
      <c r="L155" s="38" t="e">
        <f>IF($B155="","",(VLOOKUP($B155,所属・種目コード!$I$3:$J$59,2)))</f>
        <v>#N/A</v>
      </c>
    </row>
    <row r="156" spans="1:12">
      <c r="A156" s="23">
        <v>1054</v>
      </c>
      <c r="B156" s="23">
        <v>1005</v>
      </c>
      <c r="C156" s="23">
        <v>28</v>
      </c>
      <c r="E156" s="23" t="s">
        <v>681</v>
      </c>
      <c r="F156" s="23" t="s">
        <v>682</v>
      </c>
      <c r="G156" s="23">
        <v>1</v>
      </c>
      <c r="I156" s="39" t="e">
        <f>IF($B156="","",(VLOOKUP($B156,所属・種目コード!$A$3:$B$68,2)))</f>
        <v>#N/A</v>
      </c>
      <c r="J156" s="40" t="str">
        <f>IF($B156="","",(VLOOKUP($B156,所属・種目コード!$E$3:$F$119,2)))</f>
        <v>笹間クラブ</v>
      </c>
      <c r="K156" s="41" t="e">
        <f>IF($B156="","",(VLOOKUP($B156,所属・種目コード!L139:M239,2)))</f>
        <v>#N/A</v>
      </c>
      <c r="L156" s="38" t="e">
        <f>IF($B156="","",(VLOOKUP($B156,所属・種目コード!$I$3:$J$59,2)))</f>
        <v>#N/A</v>
      </c>
    </row>
    <row r="157" spans="1:12">
      <c r="A157" s="23">
        <v>1055</v>
      </c>
      <c r="B157" s="23">
        <v>1005</v>
      </c>
      <c r="C157" s="23">
        <v>29</v>
      </c>
      <c r="E157" s="23" t="s">
        <v>683</v>
      </c>
      <c r="F157" s="23" t="s">
        <v>684</v>
      </c>
      <c r="G157" s="23">
        <v>1</v>
      </c>
      <c r="I157" s="39" t="e">
        <f>IF($B157="","",(VLOOKUP($B157,所属・種目コード!$A$3:$B$68,2)))</f>
        <v>#N/A</v>
      </c>
      <c r="J157" s="40" t="str">
        <f>IF($B157="","",(VLOOKUP($B157,所属・種目コード!$E$3:$F$119,2)))</f>
        <v>笹間クラブ</v>
      </c>
      <c r="K157" s="41" t="e">
        <f>IF($B157="","",(VLOOKUP($B157,所属・種目コード!L140:M240,2)))</f>
        <v>#N/A</v>
      </c>
      <c r="L157" s="38" t="e">
        <f>IF($B157="","",(VLOOKUP($B157,所属・種目コード!$I$3:$J$59,2)))</f>
        <v>#N/A</v>
      </c>
    </row>
    <row r="158" spans="1:12">
      <c r="A158" s="23">
        <v>1056</v>
      </c>
      <c r="B158" s="23">
        <v>1005</v>
      </c>
      <c r="C158" s="23">
        <v>30</v>
      </c>
      <c r="E158" s="23" t="s">
        <v>685</v>
      </c>
      <c r="F158" s="23" t="s">
        <v>686</v>
      </c>
      <c r="G158" s="23">
        <v>1</v>
      </c>
      <c r="I158" s="39" t="e">
        <f>IF($B158="","",(VLOOKUP($B158,所属・種目コード!$A$3:$B$68,2)))</f>
        <v>#N/A</v>
      </c>
      <c r="J158" s="40" t="str">
        <f>IF($B158="","",(VLOOKUP($B158,所属・種目コード!$E$3:$F$119,2)))</f>
        <v>笹間クラブ</v>
      </c>
      <c r="K158" s="41" t="e">
        <f>IF($B158="","",(VLOOKUP($B158,所属・種目コード!L141:M241,2)))</f>
        <v>#N/A</v>
      </c>
      <c r="L158" s="38" t="e">
        <f>IF($B158="","",(VLOOKUP($B158,所属・種目コード!$I$3:$J$59,2)))</f>
        <v>#N/A</v>
      </c>
    </row>
    <row r="159" spans="1:12">
      <c r="A159" s="23">
        <v>1057</v>
      </c>
      <c r="B159" s="23">
        <v>1005</v>
      </c>
      <c r="C159" s="23">
        <v>31</v>
      </c>
      <c r="E159" s="23" t="s">
        <v>687</v>
      </c>
      <c r="F159" s="23" t="s">
        <v>688</v>
      </c>
      <c r="G159" s="23">
        <v>1</v>
      </c>
      <c r="I159" s="39" t="e">
        <f>IF($B159="","",(VLOOKUP($B159,所属・種目コード!$A$3:$B$68,2)))</f>
        <v>#N/A</v>
      </c>
      <c r="J159" s="40" t="str">
        <f>IF($B159="","",(VLOOKUP($B159,所属・種目コード!$E$3:$F$119,2)))</f>
        <v>笹間クラブ</v>
      </c>
      <c r="K159" s="41" t="e">
        <f>IF($B159="","",(VLOOKUP($B159,所属・種目コード!L142:M242,2)))</f>
        <v>#N/A</v>
      </c>
      <c r="L159" s="38" t="e">
        <f>IF($B159="","",(VLOOKUP($B159,所属・種目コード!$I$3:$J$59,2)))</f>
        <v>#N/A</v>
      </c>
    </row>
    <row r="160" spans="1:12">
      <c r="A160" s="23">
        <v>1058</v>
      </c>
      <c r="B160" s="23">
        <v>1005</v>
      </c>
      <c r="C160" s="23">
        <v>32</v>
      </c>
      <c r="E160" s="23" t="s">
        <v>689</v>
      </c>
      <c r="F160" s="23" t="s">
        <v>690</v>
      </c>
      <c r="G160" s="23">
        <v>1</v>
      </c>
      <c r="I160" s="39" t="e">
        <f>IF($B160="","",(VLOOKUP($B160,所属・種目コード!$A$3:$B$68,2)))</f>
        <v>#N/A</v>
      </c>
      <c r="J160" s="40" t="str">
        <f>IF($B160="","",(VLOOKUP($B160,所属・種目コード!$E$3:$F$119,2)))</f>
        <v>笹間クラブ</v>
      </c>
      <c r="K160" s="41" t="e">
        <f>IF($B160="","",(VLOOKUP($B160,所属・種目コード!L143:M243,2)))</f>
        <v>#N/A</v>
      </c>
      <c r="L160" s="38" t="e">
        <f>IF($B160="","",(VLOOKUP($B160,所属・種目コード!$I$3:$J$59,2)))</f>
        <v>#N/A</v>
      </c>
    </row>
    <row r="161" spans="1:12">
      <c r="A161" s="23">
        <v>1042</v>
      </c>
      <c r="B161" s="23">
        <v>1006</v>
      </c>
      <c r="C161" s="23">
        <v>22</v>
      </c>
      <c r="E161" s="23" t="s">
        <v>657</v>
      </c>
      <c r="F161" s="23" t="s">
        <v>658</v>
      </c>
      <c r="G161" s="23">
        <v>2</v>
      </c>
      <c r="I161" s="39" t="e">
        <f>IF($B161="","",(VLOOKUP($B161,所属・種目コード!$A$3:$B$68,2)))</f>
        <v>#N/A</v>
      </c>
      <c r="J161" s="40" t="str">
        <f>IF($B161="","",(VLOOKUP($B161,所属・種目コード!$E$3:$F$119,2)))</f>
        <v>胆沢南走会</v>
      </c>
      <c r="K161" s="41" t="e">
        <f>IF($B161="","",(VLOOKUP($B161,所属・種目コード!L144:M244,2)))</f>
        <v>#N/A</v>
      </c>
      <c r="L161" s="38" t="e">
        <f>IF($B161="","",(VLOOKUP($B161,所属・種目コード!$I$3:$J$59,2)))</f>
        <v>#N/A</v>
      </c>
    </row>
    <row r="162" spans="1:12">
      <c r="A162" s="23">
        <v>1044</v>
      </c>
      <c r="B162" s="23">
        <v>1006</v>
      </c>
      <c r="C162" s="23">
        <v>23</v>
      </c>
      <c r="E162" s="23" t="s">
        <v>661</v>
      </c>
      <c r="F162" s="23" t="s">
        <v>662</v>
      </c>
      <c r="G162" s="23">
        <v>2</v>
      </c>
      <c r="I162" s="39" t="e">
        <f>IF($B162="","",(VLOOKUP($B162,所属・種目コード!$A$3:$B$68,2)))</f>
        <v>#N/A</v>
      </c>
      <c r="J162" s="40" t="str">
        <f>IF($B162="","",(VLOOKUP($B162,所属・種目コード!$E$3:$F$119,2)))</f>
        <v>胆沢南走会</v>
      </c>
      <c r="K162" s="41" t="e">
        <f>IF($B162="","",(VLOOKUP($B162,所属・種目コード!L145:M245,2)))</f>
        <v>#N/A</v>
      </c>
      <c r="L162" s="38" t="e">
        <f>IF($B162="","",(VLOOKUP($B162,所属・種目コード!$I$3:$J$59,2)))</f>
        <v>#N/A</v>
      </c>
    </row>
    <row r="163" spans="1:12">
      <c r="A163" s="23">
        <v>1047</v>
      </c>
      <c r="B163" s="23">
        <v>1006</v>
      </c>
      <c r="C163" s="23">
        <v>24</v>
      </c>
      <c r="E163" s="23" t="s">
        <v>667</v>
      </c>
      <c r="F163" s="23" t="s">
        <v>668</v>
      </c>
      <c r="G163" s="23">
        <v>2</v>
      </c>
      <c r="I163" s="39" t="e">
        <f>IF($B163="","",(VLOOKUP($B163,所属・種目コード!$A$3:$B$68,2)))</f>
        <v>#N/A</v>
      </c>
      <c r="J163" s="40" t="str">
        <f>IF($B163="","",(VLOOKUP($B163,所属・種目コード!$E$3:$F$119,2)))</f>
        <v>胆沢南走会</v>
      </c>
      <c r="K163" s="41" t="e">
        <f>IF($B163="","",(VLOOKUP($B163,所属・種目コード!L146:M246,2)))</f>
        <v>#N/A</v>
      </c>
      <c r="L163" s="38" t="e">
        <f>IF($B163="","",(VLOOKUP($B163,所属・種目コード!$I$3:$J$59,2)))</f>
        <v>#N/A</v>
      </c>
    </row>
    <row r="164" spans="1:12">
      <c r="A164" s="23">
        <v>1048</v>
      </c>
      <c r="B164" s="23">
        <v>1006</v>
      </c>
      <c r="C164" s="23">
        <v>25</v>
      </c>
      <c r="E164" s="23" t="s">
        <v>669</v>
      </c>
      <c r="F164" s="23" t="s">
        <v>670</v>
      </c>
      <c r="G164" s="23">
        <v>2</v>
      </c>
      <c r="I164" s="39" t="e">
        <f>IF($B164="","",(VLOOKUP($B164,所属・種目コード!$A$3:$B$68,2)))</f>
        <v>#N/A</v>
      </c>
      <c r="J164" s="40" t="str">
        <f>IF($B164="","",(VLOOKUP($B164,所属・種目コード!$E$3:$F$119,2)))</f>
        <v>胆沢南走会</v>
      </c>
      <c r="K164" s="41" t="e">
        <f>IF($B164="","",(VLOOKUP($B164,所属・種目コード!L147:M247,2)))</f>
        <v>#N/A</v>
      </c>
      <c r="L164" s="38" t="e">
        <f>IF($B164="","",(VLOOKUP($B164,所属・種目コード!$I$3:$J$59,2)))</f>
        <v>#N/A</v>
      </c>
    </row>
    <row r="165" spans="1:12">
      <c r="A165" s="23">
        <v>1269</v>
      </c>
      <c r="B165" s="23">
        <v>1006</v>
      </c>
      <c r="C165" s="23">
        <v>196</v>
      </c>
      <c r="E165" s="23" t="s">
        <v>1105</v>
      </c>
      <c r="F165" s="23" t="s">
        <v>1106</v>
      </c>
      <c r="G165" s="23">
        <v>1</v>
      </c>
      <c r="I165" s="39" t="e">
        <f>IF($B165="","",(VLOOKUP($B165,所属・種目コード!$A$3:$B$68,2)))</f>
        <v>#N/A</v>
      </c>
      <c r="J165" s="40" t="str">
        <f>IF($B165="","",(VLOOKUP($B165,所属・種目コード!$E$3:$F$119,2)))</f>
        <v>胆沢南走会</v>
      </c>
      <c r="K165" s="41" t="e">
        <f>IF($B165="","",(VLOOKUP($B165,所属・種目コード!L148:M248,2)))</f>
        <v>#N/A</v>
      </c>
      <c r="L165" s="38" t="e">
        <f>IF($B165="","",(VLOOKUP($B165,所属・種目コード!$I$3:$J$59,2)))</f>
        <v>#N/A</v>
      </c>
    </row>
    <row r="166" spans="1:12">
      <c r="A166" s="23">
        <v>1270</v>
      </c>
      <c r="B166" s="23">
        <v>1006</v>
      </c>
      <c r="C166" s="23">
        <v>197</v>
      </c>
      <c r="E166" s="23" t="s">
        <v>1067</v>
      </c>
      <c r="F166" s="23" t="s">
        <v>1068</v>
      </c>
      <c r="G166" s="23">
        <v>1</v>
      </c>
      <c r="I166" s="39" t="e">
        <f>IF($B166="","",(VLOOKUP($B166,所属・種目コード!$A$3:$B$68,2)))</f>
        <v>#N/A</v>
      </c>
      <c r="J166" s="40" t="str">
        <f>IF($B166="","",(VLOOKUP($B166,所属・種目コード!$E$3:$F$119,2)))</f>
        <v>胆沢南走会</v>
      </c>
      <c r="K166" s="41" t="e">
        <f>IF($B166="","",(VLOOKUP($B166,所属・種目コード!L149:M249,2)))</f>
        <v>#N/A</v>
      </c>
      <c r="L166" s="38" t="e">
        <f>IF($B166="","",(VLOOKUP($B166,所属・種目コード!$I$3:$J$59,2)))</f>
        <v>#N/A</v>
      </c>
    </row>
    <row r="167" spans="1:12">
      <c r="A167" s="23">
        <v>1271</v>
      </c>
      <c r="B167" s="23">
        <v>1006</v>
      </c>
      <c r="C167" s="23">
        <v>198</v>
      </c>
      <c r="E167" s="23" t="s">
        <v>1107</v>
      </c>
      <c r="F167" s="23" t="s">
        <v>1108</v>
      </c>
      <c r="G167" s="23">
        <v>1</v>
      </c>
      <c r="I167" s="39" t="e">
        <f>IF($B167="","",(VLOOKUP($B167,所属・種目コード!$A$3:$B$68,2)))</f>
        <v>#N/A</v>
      </c>
      <c r="J167" s="40" t="str">
        <f>IF($B167="","",(VLOOKUP($B167,所属・種目コード!$E$3:$F$119,2)))</f>
        <v>胆沢南走会</v>
      </c>
      <c r="K167" s="41" t="e">
        <f>IF($B167="","",(VLOOKUP($B167,所属・種目コード!L150:M250,2)))</f>
        <v>#N/A</v>
      </c>
      <c r="L167" s="38" t="e">
        <f>IF($B167="","",(VLOOKUP($B167,所属・種目コード!$I$3:$J$59,2)))</f>
        <v>#N/A</v>
      </c>
    </row>
    <row r="168" spans="1:12">
      <c r="A168" s="23">
        <v>1272</v>
      </c>
      <c r="B168" s="23">
        <v>1006</v>
      </c>
      <c r="C168" s="23">
        <v>199</v>
      </c>
      <c r="E168" s="23" t="s">
        <v>1109</v>
      </c>
      <c r="F168" s="23" t="s">
        <v>1110</v>
      </c>
      <c r="G168" s="23">
        <v>1</v>
      </c>
      <c r="I168" s="39" t="e">
        <f>IF($B168="","",(VLOOKUP($B168,所属・種目コード!$A$3:$B$68,2)))</f>
        <v>#N/A</v>
      </c>
      <c r="J168" s="40" t="str">
        <f>IF($B168="","",(VLOOKUP($B168,所属・種目コード!$E$3:$F$119,2)))</f>
        <v>胆沢南走会</v>
      </c>
      <c r="K168" s="41" t="e">
        <f>IF($B168="","",(VLOOKUP($B168,所属・種目コード!L151:M251,2)))</f>
        <v>#N/A</v>
      </c>
      <c r="L168" s="38" t="e">
        <f>IF($B168="","",(VLOOKUP($B168,所属・種目コード!$I$3:$J$59,2)))</f>
        <v>#N/A</v>
      </c>
    </row>
    <row r="169" spans="1:12">
      <c r="A169" s="23">
        <v>1273</v>
      </c>
      <c r="B169" s="23">
        <v>1006</v>
      </c>
      <c r="C169" s="23">
        <v>200</v>
      </c>
      <c r="E169" s="23" t="s">
        <v>1111</v>
      </c>
      <c r="F169" s="23" t="s">
        <v>1112</v>
      </c>
      <c r="G169" s="23">
        <v>1</v>
      </c>
      <c r="I169" s="39" t="e">
        <f>IF($B169="","",(VLOOKUP($B169,所属・種目コード!$A$3:$B$68,2)))</f>
        <v>#N/A</v>
      </c>
      <c r="J169" s="40" t="str">
        <f>IF($B169="","",(VLOOKUP($B169,所属・種目コード!$E$3:$F$119,2)))</f>
        <v>胆沢南走会</v>
      </c>
      <c r="K169" s="41" t="e">
        <f>IF($B169="","",(VLOOKUP($B169,所属・種目コード!L152:M252,2)))</f>
        <v>#N/A</v>
      </c>
      <c r="L169" s="38" t="e">
        <f>IF($B169="","",(VLOOKUP($B169,所属・種目コード!$I$3:$J$59,2)))</f>
        <v>#N/A</v>
      </c>
    </row>
    <row r="170" spans="1:12">
      <c r="A170" s="23">
        <v>1274</v>
      </c>
      <c r="B170" s="23">
        <v>1006</v>
      </c>
      <c r="C170" s="23">
        <v>201</v>
      </c>
      <c r="E170" s="23" t="s">
        <v>1113</v>
      </c>
      <c r="F170" s="23" t="s">
        <v>1114</v>
      </c>
      <c r="G170" s="23">
        <v>1</v>
      </c>
      <c r="I170" s="39" t="e">
        <f>IF($B170="","",(VLOOKUP($B170,所属・種目コード!$A$3:$B$68,2)))</f>
        <v>#N/A</v>
      </c>
      <c r="J170" s="40" t="str">
        <f>IF($B170="","",(VLOOKUP($B170,所属・種目コード!$E$3:$F$119,2)))</f>
        <v>胆沢南走会</v>
      </c>
      <c r="K170" s="41" t="e">
        <f>IF($B170="","",(VLOOKUP($B170,所属・種目コード!L153:M253,2)))</f>
        <v>#N/A</v>
      </c>
      <c r="L170" s="38" t="e">
        <f>IF($B170="","",(VLOOKUP($B170,所属・種目コード!$I$3:$J$59,2)))</f>
        <v>#N/A</v>
      </c>
    </row>
    <row r="171" spans="1:12">
      <c r="A171" s="23">
        <v>1275</v>
      </c>
      <c r="B171" s="23">
        <v>1006</v>
      </c>
      <c r="C171" s="23">
        <v>202</v>
      </c>
      <c r="E171" s="23" t="s">
        <v>1115</v>
      </c>
      <c r="F171" s="23" t="s">
        <v>1116</v>
      </c>
      <c r="G171" s="23">
        <v>1</v>
      </c>
      <c r="I171" s="39" t="e">
        <f>IF($B171="","",(VLOOKUP($B171,所属・種目コード!$A$3:$B$68,2)))</f>
        <v>#N/A</v>
      </c>
      <c r="J171" s="40" t="str">
        <f>IF($B171="","",(VLOOKUP($B171,所属・種目コード!$E$3:$F$119,2)))</f>
        <v>胆沢南走会</v>
      </c>
      <c r="K171" s="41" t="e">
        <f>IF($B171="","",(VLOOKUP($B171,所属・種目コード!L154:M254,2)))</f>
        <v>#N/A</v>
      </c>
      <c r="L171" s="38" t="e">
        <f>IF($B171="","",(VLOOKUP($B171,所属・種目コード!$I$3:$J$59,2)))</f>
        <v>#N/A</v>
      </c>
    </row>
    <row r="172" spans="1:12">
      <c r="A172" s="23">
        <v>1276</v>
      </c>
      <c r="B172" s="23">
        <v>1006</v>
      </c>
      <c r="C172" s="23">
        <v>203</v>
      </c>
      <c r="E172" s="23" t="s">
        <v>1117</v>
      </c>
      <c r="F172" s="23" t="s">
        <v>1118</v>
      </c>
      <c r="G172" s="23">
        <v>1</v>
      </c>
      <c r="I172" s="39" t="e">
        <f>IF($B172="","",(VLOOKUP($B172,所属・種目コード!$A$3:$B$68,2)))</f>
        <v>#N/A</v>
      </c>
      <c r="J172" s="40" t="str">
        <f>IF($B172="","",(VLOOKUP($B172,所属・種目コード!$E$3:$F$119,2)))</f>
        <v>胆沢南走会</v>
      </c>
      <c r="K172" s="41" t="e">
        <f>IF($B172="","",(VLOOKUP($B172,所属・種目コード!L155:M255,2)))</f>
        <v>#N/A</v>
      </c>
      <c r="L172" s="38" t="e">
        <f>IF($B172="","",(VLOOKUP($B172,所属・種目コード!$I$3:$J$59,2)))</f>
        <v>#N/A</v>
      </c>
    </row>
    <row r="173" spans="1:12">
      <c r="A173" s="23">
        <v>1277</v>
      </c>
      <c r="B173" s="23">
        <v>1006</v>
      </c>
      <c r="C173" s="23">
        <v>204</v>
      </c>
      <c r="E173" s="23" t="s">
        <v>1119</v>
      </c>
      <c r="F173" s="23" t="s">
        <v>1120</v>
      </c>
      <c r="G173" s="23">
        <v>1</v>
      </c>
      <c r="I173" s="39" t="e">
        <f>IF($B173="","",(VLOOKUP($B173,所属・種目コード!$A$3:$B$68,2)))</f>
        <v>#N/A</v>
      </c>
      <c r="J173" s="40" t="str">
        <f>IF($B173="","",(VLOOKUP($B173,所属・種目コード!$E$3:$F$119,2)))</f>
        <v>胆沢南走会</v>
      </c>
      <c r="K173" s="41" t="e">
        <f>IF($B173="","",(VLOOKUP($B173,所属・種目コード!L156:M256,2)))</f>
        <v>#N/A</v>
      </c>
      <c r="L173" s="38" t="e">
        <f>IF($B173="","",(VLOOKUP($B173,所属・種目コード!$I$3:$J$59,2)))</f>
        <v>#N/A</v>
      </c>
    </row>
    <row r="174" spans="1:12">
      <c r="A174" s="23">
        <v>1050</v>
      </c>
      <c r="B174" s="23">
        <v>1007</v>
      </c>
      <c r="C174" s="23">
        <v>26</v>
      </c>
      <c r="E174" s="23" t="s">
        <v>673</v>
      </c>
      <c r="F174" s="23" t="s">
        <v>674</v>
      </c>
      <c r="G174" s="23">
        <v>2</v>
      </c>
      <c r="I174" s="39" t="e">
        <f>IF($B174="","",(VLOOKUP($B174,所属・種目コード!$A$3:$B$68,2)))</f>
        <v>#N/A</v>
      </c>
      <c r="J174" s="40" t="str">
        <f>IF($B174="","",(VLOOKUP($B174,所属・種目コード!$E$3:$F$119,2)))</f>
        <v>ＴＭＥＪ</v>
      </c>
      <c r="K174" s="41" t="e">
        <f>IF($B174="","",(VLOOKUP($B174,所属・種目コード!L157:M257,2)))</f>
        <v>#N/A</v>
      </c>
      <c r="L174" s="38" t="e">
        <f>IF($B174="","",(VLOOKUP($B174,所属・種目コード!$I$3:$J$59,2)))</f>
        <v>#N/A</v>
      </c>
    </row>
    <row r="175" spans="1:12">
      <c r="A175" s="23">
        <v>1278</v>
      </c>
      <c r="B175" s="23">
        <v>1007</v>
      </c>
      <c r="C175" s="23">
        <v>205</v>
      </c>
      <c r="E175" s="23" t="s">
        <v>1121</v>
      </c>
      <c r="F175" s="23" t="s">
        <v>1122</v>
      </c>
      <c r="G175" s="23">
        <v>1</v>
      </c>
      <c r="I175" s="39" t="e">
        <f>IF($B175="","",(VLOOKUP($B175,所属・種目コード!$A$3:$B$68,2)))</f>
        <v>#N/A</v>
      </c>
      <c r="J175" s="40" t="str">
        <f>IF($B175="","",(VLOOKUP($B175,所属・種目コード!$E$3:$F$119,2)))</f>
        <v>ＴＭＥＪ</v>
      </c>
      <c r="K175" s="41" t="e">
        <f>IF($B175="","",(VLOOKUP($B175,所属・種目コード!L158:M258,2)))</f>
        <v>#N/A</v>
      </c>
      <c r="L175" s="38" t="e">
        <f>IF($B175="","",(VLOOKUP($B175,所属・種目コード!$I$3:$J$59,2)))</f>
        <v>#N/A</v>
      </c>
    </row>
    <row r="176" spans="1:12">
      <c r="A176" s="23">
        <v>1279</v>
      </c>
      <c r="B176" s="23">
        <v>1007</v>
      </c>
      <c r="C176" s="23">
        <v>206</v>
      </c>
      <c r="E176" s="23" t="s">
        <v>1123</v>
      </c>
      <c r="F176" s="23" t="s">
        <v>1124</v>
      </c>
      <c r="G176" s="23">
        <v>1</v>
      </c>
      <c r="I176" s="39" t="e">
        <f>IF($B176="","",(VLOOKUP($B176,所属・種目コード!$A$3:$B$68,2)))</f>
        <v>#N/A</v>
      </c>
      <c r="J176" s="40" t="str">
        <f>IF($B176="","",(VLOOKUP($B176,所属・種目コード!$E$3:$F$119,2)))</f>
        <v>ＴＭＥＪ</v>
      </c>
      <c r="K176" s="41" t="e">
        <f>IF($B176="","",(VLOOKUP($B176,所属・種目コード!L159:M259,2)))</f>
        <v>#N/A</v>
      </c>
      <c r="L176" s="38" t="e">
        <f>IF($B176="","",(VLOOKUP($B176,所属・種目コード!$I$3:$J$59,2)))</f>
        <v>#N/A</v>
      </c>
    </row>
    <row r="177" spans="1:12">
      <c r="A177" s="23">
        <v>1280</v>
      </c>
      <c r="B177" s="23">
        <v>1007</v>
      </c>
      <c r="C177" s="23">
        <v>207</v>
      </c>
      <c r="E177" s="23" t="s">
        <v>1125</v>
      </c>
      <c r="F177" s="23" t="s">
        <v>1126</v>
      </c>
      <c r="G177" s="23">
        <v>1</v>
      </c>
      <c r="I177" s="39" t="e">
        <f>IF($B177="","",(VLOOKUP($B177,所属・種目コード!$A$3:$B$68,2)))</f>
        <v>#N/A</v>
      </c>
      <c r="J177" s="40" t="str">
        <f>IF($B177="","",(VLOOKUP($B177,所属・種目コード!$E$3:$F$119,2)))</f>
        <v>ＴＭＥＪ</v>
      </c>
      <c r="K177" s="41" t="e">
        <f>IF($B177="","",(VLOOKUP($B177,所属・種目コード!L160:M260,2)))</f>
        <v>#N/A</v>
      </c>
      <c r="L177" s="38" t="e">
        <f>IF($B177="","",(VLOOKUP($B177,所属・種目コード!$I$3:$J$59,2)))</f>
        <v>#N/A</v>
      </c>
    </row>
    <row r="178" spans="1:12">
      <c r="A178" s="23">
        <v>1281</v>
      </c>
      <c r="B178" s="23">
        <v>1007</v>
      </c>
      <c r="C178" s="23">
        <v>208</v>
      </c>
      <c r="E178" s="23" t="s">
        <v>1127</v>
      </c>
      <c r="F178" s="23" t="s">
        <v>1128</v>
      </c>
      <c r="G178" s="23">
        <v>1</v>
      </c>
      <c r="I178" s="39" t="e">
        <f>IF($B178="","",(VLOOKUP($B178,所属・種目コード!$A$3:$B$68,2)))</f>
        <v>#N/A</v>
      </c>
      <c r="J178" s="40" t="str">
        <f>IF($B178="","",(VLOOKUP($B178,所属・種目コード!$E$3:$F$119,2)))</f>
        <v>ＴＭＥＪ</v>
      </c>
      <c r="K178" s="41" t="e">
        <f>IF($B178="","",(VLOOKUP($B178,所属・種目コード!L161:M261,2)))</f>
        <v>#N/A</v>
      </c>
      <c r="L178" s="38" t="e">
        <f>IF($B178="","",(VLOOKUP($B178,所属・種目コード!$I$3:$J$59,2)))</f>
        <v>#N/A</v>
      </c>
    </row>
    <row r="179" spans="1:12">
      <c r="A179" s="23">
        <v>1282</v>
      </c>
      <c r="B179" s="23">
        <v>1007</v>
      </c>
      <c r="C179" s="23">
        <v>209</v>
      </c>
      <c r="E179" s="23" t="s">
        <v>1129</v>
      </c>
      <c r="F179" s="23" t="s">
        <v>1130</v>
      </c>
      <c r="G179" s="23">
        <v>1</v>
      </c>
      <c r="I179" s="39" t="e">
        <f>IF($B179="","",(VLOOKUP($B179,所属・種目コード!$A$3:$B$68,2)))</f>
        <v>#N/A</v>
      </c>
      <c r="J179" s="40" t="str">
        <f>IF($B179="","",(VLOOKUP($B179,所属・種目コード!$E$3:$F$119,2)))</f>
        <v>ＴＭＥＪ</v>
      </c>
      <c r="K179" s="41" t="e">
        <f>IF($B179="","",(VLOOKUP($B179,所属・種目コード!L162:M262,2)))</f>
        <v>#N/A</v>
      </c>
      <c r="L179" s="38" t="e">
        <f>IF($B179="","",(VLOOKUP($B179,所属・種目コード!$I$3:$J$59,2)))</f>
        <v>#N/A</v>
      </c>
    </row>
    <row r="180" spans="1:12">
      <c r="A180" s="23">
        <v>1283</v>
      </c>
      <c r="B180" s="23">
        <v>1007</v>
      </c>
      <c r="C180" s="23">
        <v>210</v>
      </c>
      <c r="E180" s="23" t="s">
        <v>1131</v>
      </c>
      <c r="F180" s="23" t="s">
        <v>1132</v>
      </c>
      <c r="G180" s="23">
        <v>1</v>
      </c>
      <c r="I180" s="39" t="e">
        <f>IF($B180="","",(VLOOKUP($B180,所属・種目コード!$A$3:$B$68,2)))</f>
        <v>#N/A</v>
      </c>
      <c r="J180" s="40" t="str">
        <f>IF($B180="","",(VLOOKUP($B180,所属・種目コード!$E$3:$F$119,2)))</f>
        <v>ＴＭＥＪ</v>
      </c>
      <c r="K180" s="41" t="e">
        <f>IF($B180="","",(VLOOKUP($B180,所属・種目コード!L163:M263,2)))</f>
        <v>#N/A</v>
      </c>
      <c r="L180" s="38" t="e">
        <f>IF($B180="","",(VLOOKUP($B180,所属・種目コード!$I$3:$J$59,2)))</f>
        <v>#N/A</v>
      </c>
    </row>
    <row r="181" spans="1:12">
      <c r="A181" s="23">
        <v>1284</v>
      </c>
      <c r="B181" s="23">
        <v>1007</v>
      </c>
      <c r="C181" s="23">
        <v>211</v>
      </c>
      <c r="E181" s="23" t="s">
        <v>1133</v>
      </c>
      <c r="F181" s="23" t="s">
        <v>1134</v>
      </c>
      <c r="G181" s="23">
        <v>1</v>
      </c>
      <c r="I181" s="39" t="e">
        <f>IF($B181="","",(VLOOKUP($B181,所属・種目コード!$A$3:$B$68,2)))</f>
        <v>#N/A</v>
      </c>
      <c r="J181" s="40" t="str">
        <f>IF($B181="","",(VLOOKUP($B181,所属・種目コード!$E$3:$F$119,2)))</f>
        <v>ＴＭＥＪ</v>
      </c>
      <c r="K181" s="41" t="e">
        <f>IF($B181="","",(VLOOKUP($B181,所属・種目コード!L164:M264,2)))</f>
        <v>#N/A</v>
      </c>
      <c r="L181" s="38" t="e">
        <f>IF($B181="","",(VLOOKUP($B181,所属・種目コード!$I$3:$J$59,2)))</f>
        <v>#N/A</v>
      </c>
    </row>
    <row r="182" spans="1:12">
      <c r="A182" s="23">
        <v>1285</v>
      </c>
      <c r="B182" s="23">
        <v>1007</v>
      </c>
      <c r="C182" s="23">
        <v>212</v>
      </c>
      <c r="E182" s="23" t="s">
        <v>1135</v>
      </c>
      <c r="F182" s="23" t="s">
        <v>1136</v>
      </c>
      <c r="G182" s="23">
        <v>1</v>
      </c>
      <c r="I182" s="39" t="e">
        <f>IF($B182="","",(VLOOKUP($B182,所属・種目コード!$A$3:$B$68,2)))</f>
        <v>#N/A</v>
      </c>
      <c r="J182" s="40" t="str">
        <f>IF($B182="","",(VLOOKUP($B182,所属・種目コード!$E$3:$F$119,2)))</f>
        <v>ＴＭＥＪ</v>
      </c>
      <c r="K182" s="41" t="e">
        <f>IF($B182="","",(VLOOKUP($B182,所属・種目コード!L165:M265,2)))</f>
        <v>#N/A</v>
      </c>
      <c r="L182" s="38" t="e">
        <f>IF($B182="","",(VLOOKUP($B182,所属・種目コード!$I$3:$J$59,2)))</f>
        <v>#N/A</v>
      </c>
    </row>
    <row r="183" spans="1:12">
      <c r="A183" s="23">
        <v>1286</v>
      </c>
      <c r="B183" s="23">
        <v>1007</v>
      </c>
      <c r="C183" s="23">
        <v>213</v>
      </c>
      <c r="E183" s="23" t="s">
        <v>1137</v>
      </c>
      <c r="F183" s="23" t="s">
        <v>1138</v>
      </c>
      <c r="G183" s="23">
        <v>1</v>
      </c>
      <c r="I183" s="39" t="e">
        <f>IF($B183="","",(VLOOKUP($B183,所属・種目コード!$A$3:$B$68,2)))</f>
        <v>#N/A</v>
      </c>
      <c r="J183" s="40" t="str">
        <f>IF($B183="","",(VLOOKUP($B183,所属・種目コード!$E$3:$F$119,2)))</f>
        <v>ＴＭＥＪ</v>
      </c>
      <c r="K183" s="41" t="e">
        <f>IF($B183="","",(VLOOKUP($B183,所属・種目コード!L166:M266,2)))</f>
        <v>#N/A</v>
      </c>
      <c r="L183" s="38" t="e">
        <f>IF($B183="","",(VLOOKUP($B183,所属・種目コード!$I$3:$J$59,2)))</f>
        <v>#N/A</v>
      </c>
    </row>
    <row r="184" spans="1:12">
      <c r="A184" s="23">
        <v>1287</v>
      </c>
      <c r="B184" s="23">
        <v>1007</v>
      </c>
      <c r="C184" s="23">
        <v>214</v>
      </c>
      <c r="E184" s="23" t="s">
        <v>1139</v>
      </c>
      <c r="F184" s="23" t="s">
        <v>1140</v>
      </c>
      <c r="G184" s="23">
        <v>1</v>
      </c>
      <c r="I184" s="39" t="e">
        <f>IF($B184="","",(VLOOKUP($B184,所属・種目コード!$A$3:$B$68,2)))</f>
        <v>#N/A</v>
      </c>
      <c r="J184" s="40" t="str">
        <f>IF($B184="","",(VLOOKUP($B184,所属・種目コード!$E$3:$F$119,2)))</f>
        <v>ＴＭＥＪ</v>
      </c>
      <c r="K184" s="41" t="e">
        <f>IF($B184="","",(VLOOKUP($B184,所属・種目コード!L167:M267,2)))</f>
        <v>#N/A</v>
      </c>
      <c r="L184" s="38" t="e">
        <f>IF($B184="","",(VLOOKUP($B184,所属・種目コード!$I$3:$J$59,2)))</f>
        <v>#N/A</v>
      </c>
    </row>
    <row r="185" spans="1:12">
      <c r="A185" s="23">
        <v>1059</v>
      </c>
      <c r="B185" s="23">
        <v>1008</v>
      </c>
      <c r="C185" s="23">
        <v>32</v>
      </c>
      <c r="E185" s="23" t="s">
        <v>691</v>
      </c>
      <c r="F185" s="23" t="s">
        <v>692</v>
      </c>
      <c r="G185" s="23">
        <v>2</v>
      </c>
      <c r="I185" s="39" t="e">
        <f>IF($B185="","",(VLOOKUP($B185,所属・種目コード!$A$3:$B$68,2)))</f>
        <v>#N/A</v>
      </c>
      <c r="J185" s="40" t="str">
        <f>IF($B185="","",(VLOOKUP($B185,所属・種目コード!$E$3:$F$119,2)))</f>
        <v>一関高専INCT</v>
      </c>
      <c r="K185" s="41" t="e">
        <f>IF($B185="","",(VLOOKUP($B185,所属・種目コード!L168:M268,2)))</f>
        <v>#N/A</v>
      </c>
      <c r="L185" s="38" t="e">
        <f>IF($B185="","",(VLOOKUP($B185,所属・種目コード!$I$3:$J$59,2)))</f>
        <v>#N/A</v>
      </c>
    </row>
    <row r="186" spans="1:12">
      <c r="A186" s="23">
        <v>1061</v>
      </c>
      <c r="B186" s="23">
        <v>1008</v>
      </c>
      <c r="C186" s="23">
        <v>33</v>
      </c>
      <c r="E186" s="23" t="s">
        <v>695</v>
      </c>
      <c r="F186" s="23" t="s">
        <v>696</v>
      </c>
      <c r="G186" s="23">
        <v>2</v>
      </c>
      <c r="I186" s="39" t="e">
        <f>IF($B186="","",(VLOOKUP($B186,所属・種目コード!$A$3:$B$68,2)))</f>
        <v>#N/A</v>
      </c>
      <c r="J186" s="40" t="str">
        <f>IF($B186="","",(VLOOKUP($B186,所属・種目コード!$E$3:$F$119,2)))</f>
        <v>一関高専INCT</v>
      </c>
      <c r="K186" s="41" t="e">
        <f>IF($B186="","",(VLOOKUP($B186,所属・種目コード!L169:M269,2)))</f>
        <v>#N/A</v>
      </c>
      <c r="L186" s="38" t="e">
        <f>IF($B186="","",(VLOOKUP($B186,所属・種目コード!$I$3:$J$59,2)))</f>
        <v>#N/A</v>
      </c>
    </row>
    <row r="187" spans="1:12">
      <c r="A187" s="23">
        <v>1314</v>
      </c>
      <c r="B187" s="23">
        <v>1008</v>
      </c>
      <c r="C187" s="23">
        <v>249</v>
      </c>
      <c r="E187" s="23" t="s">
        <v>1192</v>
      </c>
      <c r="F187" s="23" t="s">
        <v>1193</v>
      </c>
      <c r="G187" s="23">
        <v>1</v>
      </c>
      <c r="I187" s="39" t="e">
        <f>IF($B187="","",(VLOOKUP($B187,所属・種目コード!$A$3:$B$68,2)))</f>
        <v>#N/A</v>
      </c>
      <c r="J187" s="40" t="str">
        <f>IF($B187="","",(VLOOKUP($B187,所属・種目コード!$E$3:$F$119,2)))</f>
        <v>一関高専INCT</v>
      </c>
      <c r="K187" s="41" t="e">
        <f>IF($B187="","",(VLOOKUP($B187,所属・種目コード!L170:M270,2)))</f>
        <v>#N/A</v>
      </c>
      <c r="L187" s="38" t="e">
        <f>IF($B187="","",(VLOOKUP($B187,所属・種目コード!$I$3:$J$59,2)))</f>
        <v>#N/A</v>
      </c>
    </row>
    <row r="188" spans="1:12">
      <c r="A188" s="23">
        <v>1315</v>
      </c>
      <c r="B188" s="23">
        <v>1008</v>
      </c>
      <c r="C188" s="23">
        <v>250</v>
      </c>
      <c r="E188" s="23" t="s">
        <v>1194</v>
      </c>
      <c r="F188" s="23" t="s">
        <v>1195</v>
      </c>
      <c r="G188" s="23">
        <v>1</v>
      </c>
      <c r="I188" s="39" t="e">
        <f>IF($B188="","",(VLOOKUP($B188,所属・種目コード!$A$3:$B$68,2)))</f>
        <v>#N/A</v>
      </c>
      <c r="J188" s="40" t="str">
        <f>IF($B188="","",(VLOOKUP($B188,所属・種目コード!$E$3:$F$119,2)))</f>
        <v>一関高専INCT</v>
      </c>
      <c r="K188" s="41" t="e">
        <f>IF($B188="","",(VLOOKUP($B188,所属・種目コード!L171:M271,2)))</f>
        <v>#N/A</v>
      </c>
      <c r="L188" s="38" t="e">
        <f>IF($B188="","",(VLOOKUP($B188,所属・種目コード!$I$3:$J$59,2)))</f>
        <v>#N/A</v>
      </c>
    </row>
    <row r="189" spans="1:12">
      <c r="A189" s="23">
        <v>1316</v>
      </c>
      <c r="B189" s="23">
        <v>1008</v>
      </c>
      <c r="C189" s="23">
        <v>251</v>
      </c>
      <c r="E189" s="23" t="s">
        <v>1196</v>
      </c>
      <c r="F189" s="23" t="s">
        <v>1197</v>
      </c>
      <c r="G189" s="23">
        <v>1</v>
      </c>
      <c r="I189" s="39" t="e">
        <f>IF($B189="","",(VLOOKUP($B189,所属・種目コード!$A$3:$B$68,2)))</f>
        <v>#N/A</v>
      </c>
      <c r="J189" s="40" t="str">
        <f>IF($B189="","",(VLOOKUP($B189,所属・種目コード!$E$3:$F$119,2)))</f>
        <v>一関高専INCT</v>
      </c>
      <c r="K189" s="41" t="e">
        <f>IF($B189="","",(VLOOKUP($B189,所属・種目コード!L172:M272,2)))</f>
        <v>#N/A</v>
      </c>
      <c r="L189" s="38" t="e">
        <f>IF($B189="","",(VLOOKUP($B189,所属・種目コード!$I$3:$J$59,2)))</f>
        <v>#N/A</v>
      </c>
    </row>
    <row r="190" spans="1:12">
      <c r="A190" s="23">
        <v>1317</v>
      </c>
      <c r="B190" s="23">
        <v>1008</v>
      </c>
      <c r="C190" s="23">
        <v>252</v>
      </c>
      <c r="E190" s="23" t="s">
        <v>1198</v>
      </c>
      <c r="F190" s="23" t="s">
        <v>1199</v>
      </c>
      <c r="G190" s="23">
        <v>1</v>
      </c>
      <c r="I190" s="39" t="e">
        <f>IF($B190="","",(VLOOKUP($B190,所属・種目コード!$A$3:$B$68,2)))</f>
        <v>#N/A</v>
      </c>
      <c r="J190" s="40" t="str">
        <f>IF($B190="","",(VLOOKUP($B190,所属・種目コード!$E$3:$F$119,2)))</f>
        <v>一関高専INCT</v>
      </c>
      <c r="K190" s="41" t="e">
        <f>IF($B190="","",(VLOOKUP($B190,所属・種目コード!L173:M273,2)))</f>
        <v>#N/A</v>
      </c>
      <c r="L190" s="38" t="e">
        <f>IF($B190="","",(VLOOKUP($B190,所属・種目コード!$I$3:$J$59,2)))</f>
        <v>#N/A</v>
      </c>
    </row>
    <row r="191" spans="1:12">
      <c r="A191" s="23">
        <v>1318</v>
      </c>
      <c r="B191" s="23">
        <v>1008</v>
      </c>
      <c r="C191" s="23">
        <v>253</v>
      </c>
      <c r="E191" s="23" t="s">
        <v>1200</v>
      </c>
      <c r="F191" s="23" t="s">
        <v>1201</v>
      </c>
      <c r="G191" s="23">
        <v>1</v>
      </c>
      <c r="I191" s="39" t="e">
        <f>IF($B191="","",(VLOOKUP($B191,所属・種目コード!$A$3:$B$68,2)))</f>
        <v>#N/A</v>
      </c>
      <c r="J191" s="40" t="str">
        <f>IF($B191="","",(VLOOKUP($B191,所属・種目コード!$E$3:$F$119,2)))</f>
        <v>一関高専INCT</v>
      </c>
      <c r="K191" s="41" t="e">
        <f>IF($B191="","",(VLOOKUP($B191,所属・種目コード!L174:M274,2)))</f>
        <v>#N/A</v>
      </c>
      <c r="L191" s="38" t="e">
        <f>IF($B191="","",(VLOOKUP($B191,所属・種目コード!$I$3:$J$59,2)))</f>
        <v>#N/A</v>
      </c>
    </row>
    <row r="192" spans="1:12">
      <c r="A192" s="23">
        <v>1319</v>
      </c>
      <c r="B192" s="23">
        <v>1008</v>
      </c>
      <c r="C192" s="23">
        <v>254</v>
      </c>
      <c r="E192" s="23" t="s">
        <v>1202</v>
      </c>
      <c r="F192" s="23" t="s">
        <v>1203</v>
      </c>
      <c r="G192" s="23">
        <v>1</v>
      </c>
      <c r="I192" s="39" t="e">
        <f>IF($B192="","",(VLOOKUP($B192,所属・種目コード!$A$3:$B$68,2)))</f>
        <v>#N/A</v>
      </c>
      <c r="J192" s="40" t="str">
        <f>IF($B192="","",(VLOOKUP($B192,所属・種目コード!$E$3:$F$119,2)))</f>
        <v>一関高専INCT</v>
      </c>
      <c r="K192" s="41" t="e">
        <f>IF($B192="","",(VLOOKUP($B192,所属・種目コード!L175:M275,2)))</f>
        <v>#N/A</v>
      </c>
      <c r="L192" s="38" t="e">
        <f>IF($B192="","",(VLOOKUP($B192,所属・種目コード!$I$3:$J$59,2)))</f>
        <v>#N/A</v>
      </c>
    </row>
    <row r="193" spans="1:12">
      <c r="A193" s="23">
        <v>1320</v>
      </c>
      <c r="B193" s="23">
        <v>1008</v>
      </c>
      <c r="C193" s="23">
        <v>255</v>
      </c>
      <c r="E193" s="23" t="s">
        <v>1204</v>
      </c>
      <c r="F193" s="23" t="s">
        <v>1205</v>
      </c>
      <c r="G193" s="23">
        <v>1</v>
      </c>
      <c r="I193" s="39" t="e">
        <f>IF($B193="","",(VLOOKUP($B193,所属・種目コード!$A$3:$B$68,2)))</f>
        <v>#N/A</v>
      </c>
      <c r="J193" s="40" t="str">
        <f>IF($B193="","",(VLOOKUP($B193,所属・種目コード!$E$3:$F$119,2)))</f>
        <v>一関高専INCT</v>
      </c>
      <c r="K193" s="41" t="e">
        <f>IF($B193="","",(VLOOKUP($B193,所属・種目コード!L176:M276,2)))</f>
        <v>#N/A</v>
      </c>
      <c r="L193" s="38" t="e">
        <f>IF($B193="","",(VLOOKUP($B193,所属・種目コード!$I$3:$J$59,2)))</f>
        <v>#N/A</v>
      </c>
    </row>
    <row r="194" spans="1:12">
      <c r="A194" s="23">
        <v>1321</v>
      </c>
      <c r="B194" s="23">
        <v>1008</v>
      </c>
      <c r="C194" s="23">
        <v>256</v>
      </c>
      <c r="E194" s="23" t="s">
        <v>1206</v>
      </c>
      <c r="F194" s="23" t="s">
        <v>1207</v>
      </c>
      <c r="G194" s="23">
        <v>1</v>
      </c>
      <c r="I194" s="39" t="e">
        <f>IF($B194="","",(VLOOKUP($B194,所属・種目コード!$A$3:$B$68,2)))</f>
        <v>#N/A</v>
      </c>
      <c r="J194" s="40" t="str">
        <f>IF($B194="","",(VLOOKUP($B194,所属・種目コード!$E$3:$F$119,2)))</f>
        <v>一関高専INCT</v>
      </c>
      <c r="K194" s="41" t="e">
        <f>IF($B194="","",(VLOOKUP($B194,所属・種目コード!L177:M277,2)))</f>
        <v>#N/A</v>
      </c>
      <c r="L194" s="38" t="e">
        <f>IF($B194="","",(VLOOKUP($B194,所属・種目コード!$I$3:$J$59,2)))</f>
        <v>#N/A</v>
      </c>
    </row>
    <row r="195" spans="1:12">
      <c r="A195" s="23">
        <v>1060</v>
      </c>
      <c r="B195" s="23">
        <v>1009</v>
      </c>
      <c r="C195" s="23">
        <v>33</v>
      </c>
      <c r="E195" s="23" t="s">
        <v>693</v>
      </c>
      <c r="F195" s="23" t="s">
        <v>694</v>
      </c>
      <c r="G195" s="23">
        <v>1</v>
      </c>
      <c r="I195" s="39" t="e">
        <f>IF($B195="","",(VLOOKUP($B195,所属・種目コード!$A$3:$B$68,2)))</f>
        <v>#N/A</v>
      </c>
      <c r="J195" s="40" t="str">
        <f>IF($B195="","",(VLOOKUP($B195,所属・種目コード!$E$3:$F$119,2)))</f>
        <v>岩手銀行</v>
      </c>
      <c r="K195" s="41" t="e">
        <f>IF($B195="","",(VLOOKUP($B195,所属・種目コード!L178:M278,2)))</f>
        <v>#N/A</v>
      </c>
      <c r="L195" s="38" t="e">
        <f>IF($B195="","",(VLOOKUP($B195,所属・種目コード!$I$3:$J$59,2)))</f>
        <v>#N/A</v>
      </c>
    </row>
    <row r="196" spans="1:12">
      <c r="A196" s="23">
        <v>1062</v>
      </c>
      <c r="B196" s="23">
        <v>1009</v>
      </c>
      <c r="C196" s="23">
        <v>34</v>
      </c>
      <c r="E196" s="23" t="s">
        <v>697</v>
      </c>
      <c r="F196" s="23" t="s">
        <v>698</v>
      </c>
      <c r="G196" s="23">
        <v>1</v>
      </c>
      <c r="I196" s="39" t="e">
        <f>IF($B196="","",(VLOOKUP($B196,所属・種目コード!$A$3:$B$68,2)))</f>
        <v>#N/A</v>
      </c>
      <c r="J196" s="40" t="str">
        <f>IF($B196="","",(VLOOKUP($B196,所属・種目コード!$E$3:$F$119,2)))</f>
        <v>岩手銀行</v>
      </c>
      <c r="K196" s="41" t="e">
        <f>IF($B196="","",(VLOOKUP($B196,所属・種目コード!L179:M279,2)))</f>
        <v>#N/A</v>
      </c>
      <c r="L196" s="38" t="e">
        <f>IF($B196="","",(VLOOKUP($B196,所属・種目コード!$I$3:$J$59,2)))</f>
        <v>#N/A</v>
      </c>
    </row>
    <row r="197" spans="1:12">
      <c r="A197" s="23">
        <v>1065</v>
      </c>
      <c r="B197" s="23">
        <v>1009</v>
      </c>
      <c r="C197" s="23">
        <v>35</v>
      </c>
      <c r="E197" s="23" t="s">
        <v>703</v>
      </c>
      <c r="F197" s="23" t="s">
        <v>704</v>
      </c>
      <c r="G197" s="23">
        <v>1</v>
      </c>
      <c r="I197" s="39" t="e">
        <f>IF($B197="","",(VLOOKUP($B197,所属・種目コード!$A$3:$B$68,2)))</f>
        <v>#N/A</v>
      </c>
      <c r="J197" s="40" t="str">
        <f>IF($B197="","",(VLOOKUP($B197,所属・種目コード!$E$3:$F$119,2)))</f>
        <v>岩手銀行</v>
      </c>
      <c r="K197" s="41" t="e">
        <f>IF($B197="","",(VLOOKUP($B197,所属・種目コード!L180:M280,2)))</f>
        <v>#N/A</v>
      </c>
      <c r="L197" s="38" t="e">
        <f>IF($B197="","",(VLOOKUP($B197,所属・種目コード!$I$3:$J$59,2)))</f>
        <v>#N/A</v>
      </c>
    </row>
    <row r="198" spans="1:12">
      <c r="A198" s="23">
        <v>1067</v>
      </c>
      <c r="B198" s="23">
        <v>1009</v>
      </c>
      <c r="C198" s="23">
        <v>36</v>
      </c>
      <c r="E198" s="23" t="s">
        <v>707</v>
      </c>
      <c r="F198" s="23" t="s">
        <v>708</v>
      </c>
      <c r="G198" s="23">
        <v>1</v>
      </c>
      <c r="I198" s="39" t="e">
        <f>IF($B198="","",(VLOOKUP($B198,所属・種目コード!$A$3:$B$68,2)))</f>
        <v>#N/A</v>
      </c>
      <c r="J198" s="40" t="str">
        <f>IF($B198="","",(VLOOKUP($B198,所属・種目コード!$E$3:$F$119,2)))</f>
        <v>岩手銀行</v>
      </c>
      <c r="K198" s="41" t="e">
        <f>IF($B198="","",(VLOOKUP($B198,所属・種目コード!L181:M281,2)))</f>
        <v>#N/A</v>
      </c>
      <c r="L198" s="38" t="e">
        <f>IF($B198="","",(VLOOKUP($B198,所属・種目コード!$I$3:$J$59,2)))</f>
        <v>#N/A</v>
      </c>
    </row>
    <row r="199" spans="1:12">
      <c r="A199" s="23">
        <v>1068</v>
      </c>
      <c r="B199" s="23">
        <v>1009</v>
      </c>
      <c r="C199" s="23">
        <v>37</v>
      </c>
      <c r="E199" s="23" t="s">
        <v>709</v>
      </c>
      <c r="F199" s="23" t="s">
        <v>710</v>
      </c>
      <c r="G199" s="23">
        <v>1</v>
      </c>
      <c r="I199" s="39" t="e">
        <f>IF($B199="","",(VLOOKUP($B199,所属・種目コード!$A$3:$B$68,2)))</f>
        <v>#N/A</v>
      </c>
      <c r="J199" s="40" t="str">
        <f>IF($B199="","",(VLOOKUP($B199,所属・種目コード!$E$3:$F$119,2)))</f>
        <v>岩手銀行</v>
      </c>
      <c r="K199" s="41" t="e">
        <f>IF($B199="","",(VLOOKUP($B199,所属・種目コード!L182:M282,2)))</f>
        <v>#N/A</v>
      </c>
      <c r="L199" s="38" t="e">
        <f>IF($B199="","",(VLOOKUP($B199,所属・種目コード!$I$3:$J$59,2)))</f>
        <v>#N/A</v>
      </c>
    </row>
    <row r="200" spans="1:12">
      <c r="A200" s="23">
        <v>1071</v>
      </c>
      <c r="B200" s="23">
        <v>1009</v>
      </c>
      <c r="C200" s="23">
        <v>38</v>
      </c>
      <c r="E200" s="23" t="s">
        <v>715</v>
      </c>
      <c r="F200" s="23" t="s">
        <v>716</v>
      </c>
      <c r="G200" s="23">
        <v>1</v>
      </c>
      <c r="I200" s="39" t="e">
        <f>IF($B200="","",(VLOOKUP($B200,所属・種目コード!$A$3:$B$68,2)))</f>
        <v>#N/A</v>
      </c>
      <c r="J200" s="40" t="str">
        <f>IF($B200="","",(VLOOKUP($B200,所属・種目コード!$E$3:$F$119,2)))</f>
        <v>岩手銀行</v>
      </c>
      <c r="K200" s="41" t="e">
        <f>IF($B200="","",(VLOOKUP($B200,所属・種目コード!L183:M283,2)))</f>
        <v>#N/A</v>
      </c>
      <c r="L200" s="38" t="e">
        <f>IF($B200="","",(VLOOKUP($B200,所属・種目コード!$I$3:$J$59,2)))</f>
        <v>#N/A</v>
      </c>
    </row>
    <row r="201" spans="1:12">
      <c r="A201" s="23">
        <v>1073</v>
      </c>
      <c r="B201" s="23">
        <v>1009</v>
      </c>
      <c r="C201" s="23">
        <v>39</v>
      </c>
      <c r="E201" s="23" t="s">
        <v>719</v>
      </c>
      <c r="F201" s="23" t="s">
        <v>720</v>
      </c>
      <c r="G201" s="23">
        <v>1</v>
      </c>
      <c r="I201" s="39" t="e">
        <f>IF($B201="","",(VLOOKUP($B201,所属・種目コード!$A$3:$B$68,2)))</f>
        <v>#N/A</v>
      </c>
      <c r="J201" s="40" t="str">
        <f>IF($B201="","",(VLOOKUP($B201,所属・種目コード!$E$3:$F$119,2)))</f>
        <v>岩手銀行</v>
      </c>
      <c r="K201" s="41" t="e">
        <f>IF($B201="","",(VLOOKUP($B201,所属・種目コード!L184:M284,2)))</f>
        <v>#N/A</v>
      </c>
      <c r="L201" s="38" t="e">
        <f>IF($B201="","",(VLOOKUP($B201,所属・種目コード!$I$3:$J$59,2)))</f>
        <v>#N/A</v>
      </c>
    </row>
    <row r="202" spans="1:12">
      <c r="A202" s="23">
        <v>1066</v>
      </c>
      <c r="B202" s="23">
        <v>1010</v>
      </c>
      <c r="C202" s="23">
        <v>36</v>
      </c>
      <c r="E202" s="23" t="s">
        <v>705</v>
      </c>
      <c r="F202" s="23" t="s">
        <v>706</v>
      </c>
      <c r="G202" s="23">
        <v>2</v>
      </c>
      <c r="I202" s="39" t="e">
        <f>IF($B202="","",(VLOOKUP($B202,所属・種目コード!$A$3:$B$68,2)))</f>
        <v>#N/A</v>
      </c>
      <c r="J202" s="40" t="str">
        <f>IF($B202="","",(VLOOKUP($B202,所属・種目コード!$E$3:$F$119,2)))</f>
        <v>岩手県庁走友会</v>
      </c>
      <c r="K202" s="41" t="e">
        <f>IF($B202="","",(VLOOKUP($B202,所属・種目コード!L185:M285,2)))</f>
        <v>#N/A</v>
      </c>
      <c r="L202" s="38" t="e">
        <f>IF($B202="","",(VLOOKUP($B202,所属・種目コード!$I$3:$J$59,2)))</f>
        <v>#N/A</v>
      </c>
    </row>
    <row r="203" spans="1:12">
      <c r="A203" s="23">
        <v>1069</v>
      </c>
      <c r="B203" s="23">
        <v>1010</v>
      </c>
      <c r="C203" s="23">
        <v>37</v>
      </c>
      <c r="E203" s="23" t="s">
        <v>711</v>
      </c>
      <c r="F203" s="23" t="s">
        <v>712</v>
      </c>
      <c r="G203" s="23">
        <v>2</v>
      </c>
      <c r="I203" s="39" t="e">
        <f>IF($B203="","",(VLOOKUP($B203,所属・種目コード!$A$3:$B$68,2)))</f>
        <v>#N/A</v>
      </c>
      <c r="J203" s="40" t="str">
        <f>IF($B203="","",(VLOOKUP($B203,所属・種目コード!$E$3:$F$119,2)))</f>
        <v>岩手県庁走友会</v>
      </c>
      <c r="K203" s="41" t="e">
        <f>IF($B203="","",(VLOOKUP($B203,所属・種目コード!L186:M286,2)))</f>
        <v>#N/A</v>
      </c>
      <c r="L203" s="38" t="e">
        <f>IF($B203="","",(VLOOKUP($B203,所属・種目コード!$I$3:$J$59,2)))</f>
        <v>#N/A</v>
      </c>
    </row>
    <row r="204" spans="1:12">
      <c r="A204" s="23">
        <v>1070</v>
      </c>
      <c r="B204" s="23">
        <v>1010</v>
      </c>
      <c r="C204" s="23">
        <v>38</v>
      </c>
      <c r="E204" s="23" t="s">
        <v>713</v>
      </c>
      <c r="F204" s="23" t="s">
        <v>714</v>
      </c>
      <c r="G204" s="23">
        <v>2</v>
      </c>
      <c r="I204" s="39" t="e">
        <f>IF($B204="","",(VLOOKUP($B204,所属・種目コード!$A$3:$B$68,2)))</f>
        <v>#N/A</v>
      </c>
      <c r="J204" s="40" t="str">
        <f>IF($B204="","",(VLOOKUP($B204,所属・種目コード!$E$3:$F$119,2)))</f>
        <v>岩手県庁走友会</v>
      </c>
      <c r="K204" s="41" t="e">
        <f>IF($B204="","",(VLOOKUP($B204,所属・種目コード!L187:M287,2)))</f>
        <v>#N/A</v>
      </c>
      <c r="L204" s="38" t="e">
        <f>IF($B204="","",(VLOOKUP($B204,所属・種目コード!$I$3:$J$59,2)))</f>
        <v>#N/A</v>
      </c>
    </row>
    <row r="205" spans="1:12">
      <c r="A205" s="23">
        <v>1072</v>
      </c>
      <c r="B205" s="23">
        <v>1010</v>
      </c>
      <c r="C205" s="23">
        <v>39</v>
      </c>
      <c r="E205" s="23" t="s">
        <v>717</v>
      </c>
      <c r="F205" s="23" t="s">
        <v>718</v>
      </c>
      <c r="G205" s="23">
        <v>2</v>
      </c>
      <c r="I205" s="39" t="e">
        <f>IF($B205="","",(VLOOKUP($B205,所属・種目コード!$A$3:$B$68,2)))</f>
        <v>#N/A</v>
      </c>
      <c r="J205" s="40" t="str">
        <f>IF($B205="","",(VLOOKUP($B205,所属・種目コード!$E$3:$F$119,2)))</f>
        <v>岩手県庁走友会</v>
      </c>
      <c r="K205" s="41" t="e">
        <f>IF($B205="","",(VLOOKUP($B205,所属・種目コード!L188:M288,2)))</f>
        <v>#N/A</v>
      </c>
      <c r="L205" s="38" t="e">
        <f>IF($B205="","",(VLOOKUP($B205,所属・種目コード!$I$3:$J$59,2)))</f>
        <v>#N/A</v>
      </c>
    </row>
    <row r="206" spans="1:12">
      <c r="A206" s="23">
        <v>1074</v>
      </c>
      <c r="B206" s="23">
        <v>1010</v>
      </c>
      <c r="C206" s="23">
        <v>40</v>
      </c>
      <c r="E206" s="23" t="s">
        <v>721</v>
      </c>
      <c r="F206" s="23" t="s">
        <v>722</v>
      </c>
      <c r="G206" s="23">
        <v>2</v>
      </c>
      <c r="I206" s="39" t="e">
        <f>IF($B206="","",(VLOOKUP($B206,所属・種目コード!$A$3:$B$68,2)))</f>
        <v>#N/A</v>
      </c>
      <c r="J206" s="40" t="str">
        <f>IF($B206="","",(VLOOKUP($B206,所属・種目コード!$E$3:$F$119,2)))</f>
        <v>岩手県庁走友会</v>
      </c>
      <c r="K206" s="41" t="e">
        <f>IF($B206="","",(VLOOKUP($B206,所属・種目コード!L189:M289,2)))</f>
        <v>#N/A</v>
      </c>
      <c r="L206" s="38" t="e">
        <f>IF($B206="","",(VLOOKUP($B206,所属・種目コード!$I$3:$J$59,2)))</f>
        <v>#N/A</v>
      </c>
    </row>
    <row r="207" spans="1:12">
      <c r="A207" s="23">
        <v>1076</v>
      </c>
      <c r="B207" s="23">
        <v>1010</v>
      </c>
      <c r="C207" s="23">
        <v>41</v>
      </c>
      <c r="E207" s="23" t="s">
        <v>725</v>
      </c>
      <c r="F207" s="23" t="s">
        <v>726</v>
      </c>
      <c r="G207" s="23">
        <v>2</v>
      </c>
      <c r="I207" s="39" t="e">
        <f>IF($B207="","",(VLOOKUP($B207,所属・種目コード!$A$3:$B$68,2)))</f>
        <v>#N/A</v>
      </c>
      <c r="J207" s="40" t="str">
        <f>IF($B207="","",(VLOOKUP($B207,所属・種目コード!$E$3:$F$119,2)))</f>
        <v>岩手県庁走友会</v>
      </c>
      <c r="K207" s="41" t="e">
        <f>IF($B207="","",(VLOOKUP($B207,所属・種目コード!L190:M290,2)))</f>
        <v>#N/A</v>
      </c>
      <c r="L207" s="38" t="e">
        <f>IF($B207="","",(VLOOKUP($B207,所属・種目コード!$I$3:$J$59,2)))</f>
        <v>#N/A</v>
      </c>
    </row>
    <row r="208" spans="1:12">
      <c r="A208" s="23">
        <v>1358</v>
      </c>
      <c r="B208" s="23">
        <v>1010</v>
      </c>
      <c r="C208" s="23">
        <v>293</v>
      </c>
      <c r="E208" s="23" t="s">
        <v>1280</v>
      </c>
      <c r="F208" s="23" t="s">
        <v>1281</v>
      </c>
      <c r="G208" s="23">
        <v>1</v>
      </c>
      <c r="I208" s="39" t="e">
        <f>IF($B208="","",(VLOOKUP($B208,所属・種目コード!$A$3:$B$68,2)))</f>
        <v>#N/A</v>
      </c>
      <c r="J208" s="40" t="str">
        <f>IF($B208="","",(VLOOKUP($B208,所属・種目コード!$E$3:$F$119,2)))</f>
        <v>岩手県庁走友会</v>
      </c>
      <c r="K208" s="41" t="e">
        <f>IF($B208="","",(VLOOKUP($B208,所属・種目コード!L191:M291,2)))</f>
        <v>#N/A</v>
      </c>
      <c r="L208" s="38" t="e">
        <f>IF($B208="","",(VLOOKUP($B208,所属・種目コード!$I$3:$J$59,2)))</f>
        <v>#N/A</v>
      </c>
    </row>
    <row r="209" spans="1:12">
      <c r="A209" s="23">
        <v>1359</v>
      </c>
      <c r="B209" s="23">
        <v>1010</v>
      </c>
      <c r="C209" s="23">
        <v>294</v>
      </c>
      <c r="E209" s="23" t="s">
        <v>1282</v>
      </c>
      <c r="F209" s="23" t="s">
        <v>1283</v>
      </c>
      <c r="G209" s="23">
        <v>1</v>
      </c>
      <c r="I209" s="39" t="e">
        <f>IF($B209="","",(VLOOKUP($B209,所属・種目コード!$A$3:$B$68,2)))</f>
        <v>#N/A</v>
      </c>
      <c r="J209" s="40" t="str">
        <f>IF($B209="","",(VLOOKUP($B209,所属・種目コード!$E$3:$F$119,2)))</f>
        <v>岩手県庁走友会</v>
      </c>
      <c r="K209" s="41" t="e">
        <f>IF($B209="","",(VLOOKUP($B209,所属・種目コード!L192:M292,2)))</f>
        <v>#N/A</v>
      </c>
      <c r="L209" s="38" t="e">
        <f>IF($B209="","",(VLOOKUP($B209,所属・種目コード!$I$3:$J$59,2)))</f>
        <v>#N/A</v>
      </c>
    </row>
    <row r="210" spans="1:12">
      <c r="A210" s="23">
        <v>1360</v>
      </c>
      <c r="B210" s="23">
        <v>1010</v>
      </c>
      <c r="C210" s="23">
        <v>295</v>
      </c>
      <c r="E210" s="23" t="s">
        <v>1284</v>
      </c>
      <c r="F210" s="23" t="s">
        <v>1285</v>
      </c>
      <c r="G210" s="23">
        <v>1</v>
      </c>
      <c r="I210" s="39" t="e">
        <f>IF($B210="","",(VLOOKUP($B210,所属・種目コード!$A$3:$B$68,2)))</f>
        <v>#N/A</v>
      </c>
      <c r="J210" s="40" t="str">
        <f>IF($B210="","",(VLOOKUP($B210,所属・種目コード!$E$3:$F$119,2)))</f>
        <v>岩手県庁走友会</v>
      </c>
      <c r="K210" s="41" t="e">
        <f>IF($B210="","",(VLOOKUP($B210,所属・種目コード!L193:M293,2)))</f>
        <v>#N/A</v>
      </c>
      <c r="L210" s="38" t="e">
        <f>IF($B210="","",(VLOOKUP($B210,所属・種目コード!$I$3:$J$59,2)))</f>
        <v>#N/A</v>
      </c>
    </row>
    <row r="211" spans="1:12">
      <c r="A211" s="23">
        <v>1361</v>
      </c>
      <c r="B211" s="23">
        <v>1010</v>
      </c>
      <c r="C211" s="23">
        <v>296</v>
      </c>
      <c r="E211" s="23" t="s">
        <v>1286</v>
      </c>
      <c r="F211" s="23" t="s">
        <v>1287</v>
      </c>
      <c r="G211" s="23">
        <v>1</v>
      </c>
      <c r="I211" s="39" t="e">
        <f>IF($B211="","",(VLOOKUP($B211,所属・種目コード!$A$3:$B$68,2)))</f>
        <v>#N/A</v>
      </c>
      <c r="J211" s="40" t="str">
        <f>IF($B211="","",(VLOOKUP($B211,所属・種目コード!$E$3:$F$119,2)))</f>
        <v>岩手県庁走友会</v>
      </c>
      <c r="K211" s="41" t="e">
        <f>IF($B211="","",(VLOOKUP($B211,所属・種目コード!L194:M294,2)))</f>
        <v>#N/A</v>
      </c>
      <c r="L211" s="38" t="e">
        <f>IF($B211="","",(VLOOKUP($B211,所属・種目コード!$I$3:$J$59,2)))</f>
        <v>#N/A</v>
      </c>
    </row>
    <row r="212" spans="1:12">
      <c r="A212" s="23">
        <v>1362</v>
      </c>
      <c r="B212" s="23">
        <v>1010</v>
      </c>
      <c r="C212" s="23">
        <v>297</v>
      </c>
      <c r="E212" s="23" t="s">
        <v>1288</v>
      </c>
      <c r="F212" s="23" t="s">
        <v>1289</v>
      </c>
      <c r="G212" s="23">
        <v>1</v>
      </c>
      <c r="I212" s="39" t="e">
        <f>IF($B212="","",(VLOOKUP($B212,所属・種目コード!$A$3:$B$68,2)))</f>
        <v>#N/A</v>
      </c>
      <c r="J212" s="40" t="str">
        <f>IF($B212="","",(VLOOKUP($B212,所属・種目コード!$E$3:$F$119,2)))</f>
        <v>岩手県庁走友会</v>
      </c>
      <c r="K212" s="41" t="e">
        <f>IF($B212="","",(VLOOKUP($B212,所属・種目コード!L195:M295,2)))</f>
        <v>#N/A</v>
      </c>
      <c r="L212" s="38" t="e">
        <f>IF($B212="","",(VLOOKUP($B212,所属・種目コード!$I$3:$J$59,2)))</f>
        <v>#N/A</v>
      </c>
    </row>
    <row r="213" spans="1:12">
      <c r="A213" s="23">
        <v>1363</v>
      </c>
      <c r="B213" s="23">
        <v>1010</v>
      </c>
      <c r="C213" s="23">
        <v>298</v>
      </c>
      <c r="E213" s="23" t="s">
        <v>1290</v>
      </c>
      <c r="F213" s="23" t="s">
        <v>1291</v>
      </c>
      <c r="G213" s="23">
        <v>1</v>
      </c>
      <c r="I213" s="39" t="e">
        <f>IF($B213="","",(VLOOKUP($B213,所属・種目コード!$A$3:$B$68,2)))</f>
        <v>#N/A</v>
      </c>
      <c r="J213" s="40" t="str">
        <f>IF($B213="","",(VLOOKUP($B213,所属・種目コード!$E$3:$F$119,2)))</f>
        <v>岩手県庁走友会</v>
      </c>
      <c r="K213" s="41" t="e">
        <f>IF($B213="","",(VLOOKUP($B213,所属・種目コード!L196:M296,2)))</f>
        <v>#N/A</v>
      </c>
      <c r="L213" s="38" t="e">
        <f>IF($B213="","",(VLOOKUP($B213,所属・種目コード!$I$3:$J$59,2)))</f>
        <v>#N/A</v>
      </c>
    </row>
    <row r="214" spans="1:12">
      <c r="A214" s="23">
        <v>1364</v>
      </c>
      <c r="B214" s="23">
        <v>1010</v>
      </c>
      <c r="C214" s="23">
        <v>299</v>
      </c>
      <c r="E214" s="23" t="s">
        <v>1292</v>
      </c>
      <c r="F214" s="23" t="s">
        <v>1293</v>
      </c>
      <c r="G214" s="23">
        <v>1</v>
      </c>
      <c r="I214" s="39" t="e">
        <f>IF($B214="","",(VLOOKUP($B214,所属・種目コード!$A$3:$B$68,2)))</f>
        <v>#N/A</v>
      </c>
      <c r="J214" s="40" t="str">
        <f>IF($B214="","",(VLOOKUP($B214,所属・種目コード!$E$3:$F$119,2)))</f>
        <v>岩手県庁走友会</v>
      </c>
      <c r="K214" s="41" t="e">
        <f>IF($B214="","",(VLOOKUP($B214,所属・種目コード!L197:M297,2)))</f>
        <v>#N/A</v>
      </c>
      <c r="L214" s="38" t="e">
        <f>IF($B214="","",(VLOOKUP($B214,所属・種目コード!$I$3:$J$59,2)))</f>
        <v>#N/A</v>
      </c>
    </row>
    <row r="215" spans="1:12">
      <c r="A215" s="23">
        <v>1365</v>
      </c>
      <c r="B215" s="23">
        <v>1010</v>
      </c>
      <c r="C215" s="23">
        <v>300</v>
      </c>
      <c r="E215" s="23" t="s">
        <v>1294</v>
      </c>
      <c r="F215" s="23" t="s">
        <v>1295</v>
      </c>
      <c r="G215" s="23">
        <v>1</v>
      </c>
      <c r="I215" s="39" t="e">
        <f>IF($B215="","",(VLOOKUP($B215,所属・種目コード!$A$3:$B$68,2)))</f>
        <v>#N/A</v>
      </c>
      <c r="J215" s="40" t="str">
        <f>IF($B215="","",(VLOOKUP($B215,所属・種目コード!$E$3:$F$119,2)))</f>
        <v>岩手県庁走友会</v>
      </c>
      <c r="K215" s="41" t="e">
        <f>IF($B215="","",(VLOOKUP($B215,所属・種目コード!L198:M298,2)))</f>
        <v>#N/A</v>
      </c>
      <c r="L215" s="38" t="e">
        <f>IF($B215="","",(VLOOKUP($B215,所属・種目コード!$I$3:$J$59,2)))</f>
        <v>#N/A</v>
      </c>
    </row>
    <row r="216" spans="1:12">
      <c r="A216" s="23">
        <v>1366</v>
      </c>
      <c r="B216" s="23">
        <v>1010</v>
      </c>
      <c r="C216" s="23">
        <v>301</v>
      </c>
      <c r="E216" s="23" t="s">
        <v>1296</v>
      </c>
      <c r="F216" s="23" t="s">
        <v>1297</v>
      </c>
      <c r="G216" s="23">
        <v>1</v>
      </c>
      <c r="I216" s="39" t="e">
        <f>IF($B216="","",(VLOOKUP($B216,所属・種目コード!$A$3:$B$68,2)))</f>
        <v>#N/A</v>
      </c>
      <c r="J216" s="40" t="str">
        <f>IF($B216="","",(VLOOKUP($B216,所属・種目コード!$E$3:$F$119,2)))</f>
        <v>岩手県庁走友会</v>
      </c>
      <c r="K216" s="41" t="e">
        <f>IF($B216="","",(VLOOKUP($B216,所属・種目コード!L199:M299,2)))</f>
        <v>#N/A</v>
      </c>
      <c r="L216" s="38" t="e">
        <f>IF($B216="","",(VLOOKUP($B216,所属・種目コード!$I$3:$J$59,2)))</f>
        <v>#N/A</v>
      </c>
    </row>
    <row r="217" spans="1:12">
      <c r="A217" s="23">
        <v>1581</v>
      </c>
      <c r="B217" s="23">
        <v>1010</v>
      </c>
      <c r="C217" s="23">
        <v>549</v>
      </c>
      <c r="E217" s="23" t="s">
        <v>1721</v>
      </c>
      <c r="F217" s="23" t="s">
        <v>1722</v>
      </c>
      <c r="G217" s="23">
        <v>1</v>
      </c>
      <c r="I217" s="39" t="e">
        <f>IF($B217="","",(VLOOKUP($B217,所属・種目コード!$A$3:$B$68,2)))</f>
        <v>#N/A</v>
      </c>
      <c r="J217" s="40" t="str">
        <f>IF($B217="","",(VLOOKUP($B217,所属・種目コード!$E$3:$F$119,2)))</f>
        <v>岩手県庁走友会</v>
      </c>
      <c r="K217" s="41" t="e">
        <f>IF($B217="","",(VLOOKUP($B217,所属・種目コード!L200:M300,2)))</f>
        <v>#N/A</v>
      </c>
      <c r="L217" s="38" t="e">
        <f>IF($B217="","",(VLOOKUP($B217,所属・種目コード!$I$3:$J$59,2)))</f>
        <v>#N/A</v>
      </c>
    </row>
    <row r="218" spans="1:12">
      <c r="A218" s="23">
        <v>1078</v>
      </c>
      <c r="B218" s="23">
        <v>1011</v>
      </c>
      <c r="C218" s="23">
        <v>42</v>
      </c>
      <c r="E218" s="23" t="s">
        <v>729</v>
      </c>
      <c r="F218" s="23" t="s">
        <v>730</v>
      </c>
      <c r="G218" s="23">
        <v>2</v>
      </c>
      <c r="I218" s="39" t="e">
        <f>IF($B218="","",(VLOOKUP($B218,所属・種目コード!$A$3:$B$68,2)))</f>
        <v>#N/A</v>
      </c>
      <c r="J218" s="40" t="str">
        <f>IF($B218="","",(VLOOKUP($B218,所属・種目コード!$E$3:$F$119,2)))</f>
        <v>ｅＡ東北</v>
      </c>
      <c r="K218" s="41" t="e">
        <f>IF($B218="","",(VLOOKUP($B218,所属・種目コード!L201:M301,2)))</f>
        <v>#N/A</v>
      </c>
      <c r="L218" s="38" t="e">
        <f>IF($B218="","",(VLOOKUP($B218,所属・種目コード!$I$3:$J$59,2)))</f>
        <v>#N/A</v>
      </c>
    </row>
    <row r="219" spans="1:12">
      <c r="A219" s="23">
        <v>1380</v>
      </c>
      <c r="B219" s="23">
        <v>1011</v>
      </c>
      <c r="C219" s="23">
        <v>317</v>
      </c>
      <c r="E219" s="23" t="s">
        <v>1324</v>
      </c>
      <c r="F219" s="23" t="s">
        <v>1325</v>
      </c>
      <c r="G219" s="23">
        <v>1</v>
      </c>
      <c r="I219" s="39" t="e">
        <f>IF($B219="","",(VLOOKUP($B219,所属・種目コード!$A$3:$B$68,2)))</f>
        <v>#N/A</v>
      </c>
      <c r="J219" s="40" t="str">
        <f>IF($B219="","",(VLOOKUP($B219,所属・種目コード!$E$3:$F$119,2)))</f>
        <v>ｅＡ東北</v>
      </c>
      <c r="K219" s="41" t="e">
        <f>IF($B219="","",(VLOOKUP($B219,所属・種目コード!L202:M302,2)))</f>
        <v>#N/A</v>
      </c>
      <c r="L219" s="38" t="e">
        <f>IF($B219="","",(VLOOKUP($B219,所属・種目コード!$I$3:$J$59,2)))</f>
        <v>#N/A</v>
      </c>
    </row>
    <row r="220" spans="1:12">
      <c r="A220" s="23">
        <v>1381</v>
      </c>
      <c r="B220" s="23">
        <v>1011</v>
      </c>
      <c r="C220" s="23">
        <v>318</v>
      </c>
      <c r="E220" s="23" t="s">
        <v>1326</v>
      </c>
      <c r="F220" s="23" t="s">
        <v>1327</v>
      </c>
      <c r="G220" s="23">
        <v>1</v>
      </c>
      <c r="I220" s="39" t="e">
        <f>IF($B220="","",(VLOOKUP($B220,所属・種目コード!$A$3:$B$68,2)))</f>
        <v>#N/A</v>
      </c>
      <c r="J220" s="40" t="str">
        <f>IF($B220="","",(VLOOKUP($B220,所属・種目コード!$E$3:$F$119,2)))</f>
        <v>ｅＡ東北</v>
      </c>
      <c r="K220" s="41" t="e">
        <f>IF($B220="","",(VLOOKUP($B220,所属・種目コード!L203:M303,2)))</f>
        <v>#N/A</v>
      </c>
      <c r="L220" s="38" t="e">
        <f>IF($B220="","",(VLOOKUP($B220,所属・種目コード!$I$3:$J$59,2)))</f>
        <v>#N/A</v>
      </c>
    </row>
    <row r="221" spans="1:12">
      <c r="A221" s="23">
        <v>1382</v>
      </c>
      <c r="B221" s="23">
        <v>1011</v>
      </c>
      <c r="C221" s="23">
        <v>319</v>
      </c>
      <c r="E221" s="23" t="s">
        <v>1328</v>
      </c>
      <c r="F221" s="23" t="s">
        <v>1329</v>
      </c>
      <c r="G221" s="23">
        <v>1</v>
      </c>
      <c r="I221" s="39" t="e">
        <f>IF($B221="","",(VLOOKUP($B221,所属・種目コード!$A$3:$B$68,2)))</f>
        <v>#N/A</v>
      </c>
      <c r="J221" s="40" t="str">
        <f>IF($B221="","",(VLOOKUP($B221,所属・種目コード!$E$3:$F$119,2)))</f>
        <v>ｅＡ東北</v>
      </c>
      <c r="K221" s="41" t="e">
        <f>IF($B221="","",(VLOOKUP($B221,所属・種目コード!L204:M304,2)))</f>
        <v>#N/A</v>
      </c>
      <c r="L221" s="38" t="e">
        <f>IF($B221="","",(VLOOKUP($B221,所属・種目コード!$I$3:$J$59,2)))</f>
        <v>#N/A</v>
      </c>
    </row>
    <row r="222" spans="1:12">
      <c r="A222" s="23">
        <v>1383</v>
      </c>
      <c r="B222" s="23">
        <v>1011</v>
      </c>
      <c r="C222" s="23">
        <v>320</v>
      </c>
      <c r="E222" s="23" t="s">
        <v>1330</v>
      </c>
      <c r="F222" s="23" t="s">
        <v>1331</v>
      </c>
      <c r="G222" s="23">
        <v>1</v>
      </c>
      <c r="I222" s="39" t="e">
        <f>IF($B222="","",(VLOOKUP($B222,所属・種目コード!$A$3:$B$68,2)))</f>
        <v>#N/A</v>
      </c>
      <c r="J222" s="40" t="str">
        <f>IF($B222="","",(VLOOKUP($B222,所属・種目コード!$E$3:$F$119,2)))</f>
        <v>ｅＡ東北</v>
      </c>
      <c r="K222" s="41" t="e">
        <f>IF($B222="","",(VLOOKUP($B222,所属・種目コード!L205:M305,2)))</f>
        <v>#N/A</v>
      </c>
      <c r="L222" s="38" t="e">
        <f>IF($B222="","",(VLOOKUP($B222,所属・種目コード!$I$3:$J$59,2)))</f>
        <v>#N/A</v>
      </c>
    </row>
    <row r="223" spans="1:12">
      <c r="A223" s="23">
        <v>1384</v>
      </c>
      <c r="B223" s="23">
        <v>1011</v>
      </c>
      <c r="C223" s="23">
        <v>321</v>
      </c>
      <c r="E223" s="23" t="s">
        <v>1332</v>
      </c>
      <c r="F223" s="23" t="s">
        <v>1333</v>
      </c>
      <c r="G223" s="23">
        <v>1</v>
      </c>
      <c r="I223" s="39" t="e">
        <f>IF($B223="","",(VLOOKUP($B223,所属・種目コード!$A$3:$B$68,2)))</f>
        <v>#N/A</v>
      </c>
      <c r="J223" s="40" t="str">
        <f>IF($B223="","",(VLOOKUP($B223,所属・種目コード!$E$3:$F$119,2)))</f>
        <v>ｅＡ東北</v>
      </c>
      <c r="K223" s="41" t="e">
        <f>IF($B223="","",(VLOOKUP($B223,所属・種目コード!L206:M306,2)))</f>
        <v>#N/A</v>
      </c>
      <c r="L223" s="38" t="e">
        <f>IF($B223="","",(VLOOKUP($B223,所属・種目コード!$I$3:$J$59,2)))</f>
        <v>#N/A</v>
      </c>
    </row>
    <row r="224" spans="1:12">
      <c r="A224" s="23">
        <v>1385</v>
      </c>
      <c r="B224" s="23">
        <v>1011</v>
      </c>
      <c r="C224" s="23">
        <v>322</v>
      </c>
      <c r="E224" s="23" t="s">
        <v>1334</v>
      </c>
      <c r="F224" s="23" t="s">
        <v>1335</v>
      </c>
      <c r="G224" s="23">
        <v>1</v>
      </c>
      <c r="I224" s="39" t="e">
        <f>IF($B224="","",(VLOOKUP($B224,所属・種目コード!$A$3:$B$68,2)))</f>
        <v>#N/A</v>
      </c>
      <c r="J224" s="40" t="str">
        <f>IF($B224="","",(VLOOKUP($B224,所属・種目コード!$E$3:$F$119,2)))</f>
        <v>ｅＡ東北</v>
      </c>
      <c r="K224" s="41" t="e">
        <f>IF($B224="","",(VLOOKUP($B224,所属・種目コード!L207:M307,2)))</f>
        <v>#N/A</v>
      </c>
      <c r="L224" s="38" t="e">
        <f>IF($B224="","",(VLOOKUP($B224,所属・種目コード!$I$3:$J$59,2)))</f>
        <v>#N/A</v>
      </c>
    </row>
    <row r="225" spans="1:12">
      <c r="A225" s="23">
        <v>1386</v>
      </c>
      <c r="B225" s="23">
        <v>1011</v>
      </c>
      <c r="C225" s="23">
        <v>323</v>
      </c>
      <c r="E225" s="23" t="s">
        <v>1336</v>
      </c>
      <c r="F225" s="23" t="s">
        <v>1337</v>
      </c>
      <c r="G225" s="23">
        <v>1</v>
      </c>
      <c r="I225" s="39" t="e">
        <f>IF($B225="","",(VLOOKUP($B225,所属・種目コード!$A$3:$B$68,2)))</f>
        <v>#N/A</v>
      </c>
      <c r="J225" s="40" t="str">
        <f>IF($B225="","",(VLOOKUP($B225,所属・種目コード!$E$3:$F$119,2)))</f>
        <v>ｅＡ東北</v>
      </c>
      <c r="K225" s="41" t="e">
        <f>IF($B225="","",(VLOOKUP($B225,所属・種目コード!L208:M308,2)))</f>
        <v>#N/A</v>
      </c>
      <c r="L225" s="38" t="e">
        <f>IF($B225="","",(VLOOKUP($B225,所属・種目コード!$I$3:$J$59,2)))</f>
        <v>#N/A</v>
      </c>
    </row>
    <row r="226" spans="1:12">
      <c r="A226" s="23">
        <v>1387</v>
      </c>
      <c r="B226" s="23">
        <v>1011</v>
      </c>
      <c r="C226" s="23">
        <v>324</v>
      </c>
      <c r="E226" s="23" t="s">
        <v>1338</v>
      </c>
      <c r="F226" s="23" t="s">
        <v>1339</v>
      </c>
      <c r="G226" s="23">
        <v>1</v>
      </c>
      <c r="I226" s="39" t="e">
        <f>IF($B226="","",(VLOOKUP($B226,所属・種目コード!$A$3:$B$68,2)))</f>
        <v>#N/A</v>
      </c>
      <c r="J226" s="40" t="str">
        <f>IF($B226="","",(VLOOKUP($B226,所属・種目コード!$E$3:$F$119,2)))</f>
        <v>ｅＡ東北</v>
      </c>
      <c r="K226" s="41" t="e">
        <f>IF($B226="","",(VLOOKUP($B226,所属・種目コード!L209:M309,2)))</f>
        <v>#N/A</v>
      </c>
      <c r="L226" s="38" t="e">
        <f>IF($B226="","",(VLOOKUP($B226,所属・種目コード!$I$3:$J$59,2)))</f>
        <v>#N/A</v>
      </c>
    </row>
    <row r="227" spans="1:12">
      <c r="A227" s="23">
        <v>1388</v>
      </c>
      <c r="B227" s="23">
        <v>1011</v>
      </c>
      <c r="C227" s="23">
        <v>325</v>
      </c>
      <c r="E227" s="23" t="s">
        <v>1340</v>
      </c>
      <c r="F227" s="23" t="s">
        <v>920</v>
      </c>
      <c r="G227" s="23">
        <v>1</v>
      </c>
      <c r="I227" s="39" t="e">
        <f>IF($B227="","",(VLOOKUP($B227,所属・種目コード!$A$3:$B$68,2)))</f>
        <v>#N/A</v>
      </c>
      <c r="J227" s="40" t="str">
        <f>IF($B227="","",(VLOOKUP($B227,所属・種目コード!$E$3:$F$119,2)))</f>
        <v>ｅＡ東北</v>
      </c>
      <c r="K227" s="41" t="e">
        <f>IF($B227="","",(VLOOKUP($B227,所属・種目コード!L210:M310,2)))</f>
        <v>#N/A</v>
      </c>
      <c r="L227" s="38" t="e">
        <f>IF($B227="","",(VLOOKUP($B227,所属・種目コード!$I$3:$J$59,2)))</f>
        <v>#N/A</v>
      </c>
    </row>
    <row r="228" spans="1:12">
      <c r="A228" s="23">
        <v>1389</v>
      </c>
      <c r="B228" s="23">
        <v>1011</v>
      </c>
      <c r="C228" s="23">
        <v>326</v>
      </c>
      <c r="E228" s="23" t="s">
        <v>1341</v>
      </c>
      <c r="F228" s="23" t="s">
        <v>1342</v>
      </c>
      <c r="G228" s="23">
        <v>1</v>
      </c>
      <c r="I228" s="39" t="e">
        <f>IF($B228="","",(VLOOKUP($B228,所属・種目コード!$A$3:$B$68,2)))</f>
        <v>#N/A</v>
      </c>
      <c r="J228" s="40" t="str">
        <f>IF($B228="","",(VLOOKUP($B228,所属・種目コード!$E$3:$F$119,2)))</f>
        <v>ｅＡ東北</v>
      </c>
      <c r="K228" s="41" t="e">
        <f>IF($B228="","",(VLOOKUP($B228,所属・種目コード!L211:M311,2)))</f>
        <v>#N/A</v>
      </c>
      <c r="L228" s="38" t="e">
        <f>IF($B228="","",(VLOOKUP($B228,所属・種目コード!$I$3:$J$59,2)))</f>
        <v>#N/A</v>
      </c>
    </row>
    <row r="229" spans="1:12">
      <c r="A229" s="23">
        <v>1390</v>
      </c>
      <c r="B229" s="23">
        <v>1011</v>
      </c>
      <c r="C229" s="23">
        <v>327</v>
      </c>
      <c r="E229" s="23" t="s">
        <v>1343</v>
      </c>
      <c r="F229" s="23" t="s">
        <v>1344</v>
      </c>
      <c r="G229" s="23">
        <v>1</v>
      </c>
      <c r="I229" s="39" t="e">
        <f>IF($B229="","",(VLOOKUP($B229,所属・種目コード!$A$3:$B$68,2)))</f>
        <v>#N/A</v>
      </c>
      <c r="J229" s="40" t="str">
        <f>IF($B229="","",(VLOOKUP($B229,所属・種目コード!$E$3:$F$119,2)))</f>
        <v>ｅＡ東北</v>
      </c>
      <c r="K229" s="41" t="e">
        <f>IF($B229="","",(VLOOKUP($B229,所属・種目コード!L212:M312,2)))</f>
        <v>#N/A</v>
      </c>
      <c r="L229" s="38" t="e">
        <f>IF($B229="","",(VLOOKUP($B229,所属・種目コード!$I$3:$J$59,2)))</f>
        <v>#N/A</v>
      </c>
    </row>
    <row r="230" spans="1:12">
      <c r="A230" s="23">
        <v>1391</v>
      </c>
      <c r="B230" s="23">
        <v>1011</v>
      </c>
      <c r="C230" s="23">
        <v>328</v>
      </c>
      <c r="E230" s="23" t="s">
        <v>1345</v>
      </c>
      <c r="F230" s="23" t="s">
        <v>1346</v>
      </c>
      <c r="G230" s="23">
        <v>1</v>
      </c>
      <c r="I230" s="39" t="e">
        <f>IF($B230="","",(VLOOKUP($B230,所属・種目コード!$A$3:$B$68,2)))</f>
        <v>#N/A</v>
      </c>
      <c r="J230" s="40" t="str">
        <f>IF($B230="","",(VLOOKUP($B230,所属・種目コード!$E$3:$F$119,2)))</f>
        <v>ｅＡ東北</v>
      </c>
      <c r="K230" s="41" t="e">
        <f>IF($B230="","",(VLOOKUP($B230,所属・種目コード!L213:M313,2)))</f>
        <v>#N/A</v>
      </c>
      <c r="L230" s="38" t="e">
        <f>IF($B230="","",(VLOOKUP($B230,所属・種目コード!$I$3:$J$59,2)))</f>
        <v>#N/A</v>
      </c>
    </row>
    <row r="231" spans="1:12">
      <c r="A231" s="23">
        <v>1392</v>
      </c>
      <c r="B231" s="23">
        <v>1011</v>
      </c>
      <c r="C231" s="23">
        <v>329</v>
      </c>
      <c r="E231" s="23" t="s">
        <v>1347</v>
      </c>
      <c r="F231" s="23" t="s">
        <v>1348</v>
      </c>
      <c r="G231" s="23">
        <v>1</v>
      </c>
      <c r="I231" s="39" t="e">
        <f>IF($B231="","",(VLOOKUP($B231,所属・種目コード!$A$3:$B$68,2)))</f>
        <v>#N/A</v>
      </c>
      <c r="J231" s="40" t="str">
        <f>IF($B231="","",(VLOOKUP($B231,所属・種目コード!$E$3:$F$119,2)))</f>
        <v>ｅＡ東北</v>
      </c>
      <c r="K231" s="41" t="e">
        <f>IF($B231="","",(VLOOKUP($B231,所属・種目コード!L214:M314,2)))</f>
        <v>#N/A</v>
      </c>
      <c r="L231" s="38" t="e">
        <f>IF($B231="","",(VLOOKUP($B231,所属・種目コード!$I$3:$J$59,2)))</f>
        <v>#N/A</v>
      </c>
    </row>
    <row r="232" spans="1:12">
      <c r="A232" s="23">
        <v>1393</v>
      </c>
      <c r="B232" s="23">
        <v>1011</v>
      </c>
      <c r="C232" s="23">
        <v>330</v>
      </c>
      <c r="E232" s="23" t="s">
        <v>1349</v>
      </c>
      <c r="F232" s="23" t="s">
        <v>1350</v>
      </c>
      <c r="G232" s="23">
        <v>1</v>
      </c>
      <c r="I232" s="39" t="e">
        <f>IF($B232="","",(VLOOKUP($B232,所属・種目コード!$A$3:$B$68,2)))</f>
        <v>#N/A</v>
      </c>
      <c r="J232" s="40" t="str">
        <f>IF($B232="","",(VLOOKUP($B232,所属・種目コード!$E$3:$F$119,2)))</f>
        <v>ｅＡ東北</v>
      </c>
      <c r="K232" s="41" t="e">
        <f>IF($B232="","",(VLOOKUP($B232,所属・種目コード!L215:M315,2)))</f>
        <v>#N/A</v>
      </c>
      <c r="L232" s="38" t="e">
        <f>IF($B232="","",(VLOOKUP($B232,所属・種目コード!$I$3:$J$59,2)))</f>
        <v>#N/A</v>
      </c>
    </row>
    <row r="233" spans="1:12">
      <c r="A233" s="23">
        <v>1394</v>
      </c>
      <c r="B233" s="23">
        <v>1011</v>
      </c>
      <c r="C233" s="23">
        <v>331</v>
      </c>
      <c r="E233" s="23" t="s">
        <v>1351</v>
      </c>
      <c r="F233" s="23" t="s">
        <v>1352</v>
      </c>
      <c r="G233" s="23">
        <v>1</v>
      </c>
      <c r="I233" s="39" t="e">
        <f>IF($B233="","",(VLOOKUP($B233,所属・種目コード!$A$3:$B$68,2)))</f>
        <v>#N/A</v>
      </c>
      <c r="J233" s="40" t="str">
        <f>IF($B233="","",(VLOOKUP($B233,所属・種目コード!$E$3:$F$119,2)))</f>
        <v>ｅＡ東北</v>
      </c>
      <c r="K233" s="41" t="e">
        <f>IF($B233="","",(VLOOKUP($B233,所属・種目コード!L216:M316,2)))</f>
        <v>#N/A</v>
      </c>
      <c r="L233" s="38" t="e">
        <f>IF($B233="","",(VLOOKUP($B233,所属・種目コード!$I$3:$J$59,2)))</f>
        <v>#N/A</v>
      </c>
    </row>
    <row r="234" spans="1:12">
      <c r="A234" s="23">
        <v>1395</v>
      </c>
      <c r="B234" s="23">
        <v>1011</v>
      </c>
      <c r="C234" s="23">
        <v>332</v>
      </c>
      <c r="E234" s="23" t="s">
        <v>1353</v>
      </c>
      <c r="F234" s="23" t="s">
        <v>1354</v>
      </c>
      <c r="G234" s="23">
        <v>1</v>
      </c>
      <c r="I234" s="39" t="e">
        <f>IF($B234="","",(VLOOKUP($B234,所属・種目コード!$A$3:$B$68,2)))</f>
        <v>#N/A</v>
      </c>
      <c r="J234" s="40" t="str">
        <f>IF($B234="","",(VLOOKUP($B234,所属・種目コード!$E$3:$F$119,2)))</f>
        <v>ｅＡ東北</v>
      </c>
      <c r="K234" s="41" t="e">
        <f>IF($B234="","",(VLOOKUP($B234,所属・種目コード!L217:M317,2)))</f>
        <v>#N/A</v>
      </c>
      <c r="L234" s="38" t="e">
        <f>IF($B234="","",(VLOOKUP($B234,所属・種目コード!$I$3:$J$59,2)))</f>
        <v>#N/A</v>
      </c>
    </row>
    <row r="235" spans="1:12">
      <c r="A235" s="23">
        <v>1396</v>
      </c>
      <c r="B235" s="23">
        <v>1011</v>
      </c>
      <c r="C235" s="23">
        <v>333</v>
      </c>
      <c r="E235" s="23" t="s">
        <v>1355</v>
      </c>
      <c r="F235" s="23" t="s">
        <v>1356</v>
      </c>
      <c r="G235" s="23">
        <v>1</v>
      </c>
      <c r="I235" s="39" t="e">
        <f>IF($B235="","",(VLOOKUP($B235,所属・種目コード!$A$3:$B$68,2)))</f>
        <v>#N/A</v>
      </c>
      <c r="J235" s="40" t="str">
        <f>IF($B235="","",(VLOOKUP($B235,所属・種目コード!$E$3:$F$119,2)))</f>
        <v>ｅＡ東北</v>
      </c>
      <c r="K235" s="41" t="e">
        <f>IF($B235="","",(VLOOKUP($B235,所属・種目コード!L218:M318,2)))</f>
        <v>#N/A</v>
      </c>
      <c r="L235" s="38" t="e">
        <f>IF($B235="","",(VLOOKUP($B235,所属・種目コード!$I$3:$J$59,2)))</f>
        <v>#N/A</v>
      </c>
    </row>
    <row r="236" spans="1:12">
      <c r="A236" s="23">
        <v>1397</v>
      </c>
      <c r="B236" s="23">
        <v>1011</v>
      </c>
      <c r="C236" s="23">
        <v>334</v>
      </c>
      <c r="E236" s="23" t="s">
        <v>1357</v>
      </c>
      <c r="F236" s="23" t="s">
        <v>1358</v>
      </c>
      <c r="G236" s="23">
        <v>1</v>
      </c>
      <c r="I236" s="39" t="e">
        <f>IF($B236="","",(VLOOKUP($B236,所属・種目コード!$A$3:$B$68,2)))</f>
        <v>#N/A</v>
      </c>
      <c r="J236" s="40" t="str">
        <f>IF($B236="","",(VLOOKUP($B236,所属・種目コード!$E$3:$F$119,2)))</f>
        <v>ｅＡ東北</v>
      </c>
      <c r="K236" s="41" t="e">
        <f>IF($B236="","",(VLOOKUP($B236,所属・種目コード!L219:M319,2)))</f>
        <v>#N/A</v>
      </c>
      <c r="L236" s="38" t="e">
        <f>IF($B236="","",(VLOOKUP($B236,所属・種目コード!$I$3:$J$59,2)))</f>
        <v>#N/A</v>
      </c>
    </row>
    <row r="237" spans="1:12">
      <c r="A237" s="23">
        <v>1398</v>
      </c>
      <c r="B237" s="23">
        <v>1011</v>
      </c>
      <c r="C237" s="23">
        <v>335</v>
      </c>
      <c r="E237" s="23" t="s">
        <v>1359</v>
      </c>
      <c r="F237" s="23" t="s">
        <v>1360</v>
      </c>
      <c r="G237" s="23">
        <v>1</v>
      </c>
      <c r="I237" s="39" t="e">
        <f>IF($B237="","",(VLOOKUP($B237,所属・種目コード!$A$3:$B$68,2)))</f>
        <v>#N/A</v>
      </c>
      <c r="J237" s="40" t="str">
        <f>IF($B237="","",(VLOOKUP($B237,所属・種目コード!$E$3:$F$119,2)))</f>
        <v>ｅＡ東北</v>
      </c>
      <c r="K237" s="41" t="e">
        <f>IF($B237="","",(VLOOKUP($B237,所属・種目コード!L220:M320,2)))</f>
        <v>#N/A</v>
      </c>
      <c r="L237" s="38" t="e">
        <f>IF($B237="","",(VLOOKUP($B237,所属・種目コード!$I$3:$J$59,2)))</f>
        <v>#N/A</v>
      </c>
    </row>
    <row r="238" spans="1:12">
      <c r="A238" s="23">
        <v>1399</v>
      </c>
      <c r="B238" s="23">
        <v>1011</v>
      </c>
      <c r="C238" s="23">
        <v>336</v>
      </c>
      <c r="E238" s="23" t="s">
        <v>1361</v>
      </c>
      <c r="F238" s="23" t="s">
        <v>1362</v>
      </c>
      <c r="G238" s="23">
        <v>1</v>
      </c>
      <c r="I238" s="39" t="e">
        <f>IF($B238="","",(VLOOKUP($B238,所属・種目コード!$A$3:$B$68,2)))</f>
        <v>#N/A</v>
      </c>
      <c r="J238" s="40" t="str">
        <f>IF($B238="","",(VLOOKUP($B238,所属・種目コード!$E$3:$F$119,2)))</f>
        <v>ｅＡ東北</v>
      </c>
      <c r="K238" s="41" t="e">
        <f>IF($B238="","",(VLOOKUP($B238,所属・種目コード!L221:M321,2)))</f>
        <v>#N/A</v>
      </c>
      <c r="L238" s="38" t="e">
        <f>IF($B238="","",(VLOOKUP($B238,所属・種目コード!$I$3:$J$59,2)))</f>
        <v>#N/A</v>
      </c>
    </row>
    <row r="239" spans="1:12">
      <c r="A239" s="23">
        <v>1400</v>
      </c>
      <c r="B239" s="23">
        <v>1011</v>
      </c>
      <c r="C239" s="23">
        <v>337</v>
      </c>
      <c r="E239" s="23" t="s">
        <v>1363</v>
      </c>
      <c r="F239" s="23" t="s">
        <v>1364</v>
      </c>
      <c r="G239" s="23">
        <v>1</v>
      </c>
      <c r="I239" s="39" t="e">
        <f>IF($B239="","",(VLOOKUP($B239,所属・種目コード!$A$3:$B$68,2)))</f>
        <v>#N/A</v>
      </c>
      <c r="J239" s="40" t="str">
        <f>IF($B239="","",(VLOOKUP($B239,所属・種目コード!$E$3:$F$119,2)))</f>
        <v>ｅＡ東北</v>
      </c>
      <c r="K239" s="41" t="e">
        <f>IF($B239="","",(VLOOKUP($B239,所属・種目コード!L222:M322,2)))</f>
        <v>#N/A</v>
      </c>
      <c r="L239" s="38" t="e">
        <f>IF($B239="","",(VLOOKUP($B239,所属・種目コード!$I$3:$J$59,2)))</f>
        <v>#N/A</v>
      </c>
    </row>
    <row r="240" spans="1:12">
      <c r="A240" s="23">
        <v>1080</v>
      </c>
      <c r="B240" s="23">
        <v>1012</v>
      </c>
      <c r="C240" s="23">
        <v>43</v>
      </c>
      <c r="E240" s="23" t="s">
        <v>732</v>
      </c>
      <c r="F240" s="23" t="s">
        <v>733</v>
      </c>
      <c r="G240" s="23">
        <v>2</v>
      </c>
      <c r="I240" s="39" t="e">
        <f>IF($B240="","",(VLOOKUP($B240,所属・種目コード!$A$3:$B$68,2)))</f>
        <v>#N/A</v>
      </c>
      <c r="J240" s="40" t="str">
        <f>IF($B240="","",(VLOOKUP($B240,所属・種目コード!$E$3:$F$119,2)))</f>
        <v>一関AC</v>
      </c>
      <c r="K240" s="41" t="e">
        <f>IF($B240="","",(VLOOKUP($B240,所属・種目コード!L223:M323,2)))</f>
        <v>#N/A</v>
      </c>
      <c r="L240" s="38" t="e">
        <f>IF($B240="","",(VLOOKUP($B240,所属・種目コード!$I$3:$J$59,2)))</f>
        <v>#N/A</v>
      </c>
    </row>
    <row r="241" spans="1:12">
      <c r="A241" s="23">
        <v>1082</v>
      </c>
      <c r="B241" s="23">
        <v>1012</v>
      </c>
      <c r="C241" s="23">
        <v>44</v>
      </c>
      <c r="E241" s="23" t="s">
        <v>736</v>
      </c>
      <c r="F241" s="23" t="s">
        <v>737</v>
      </c>
      <c r="G241" s="23">
        <v>2</v>
      </c>
      <c r="I241" s="39" t="e">
        <f>IF($B241="","",(VLOOKUP($B241,所属・種目コード!$A$3:$B$68,2)))</f>
        <v>#N/A</v>
      </c>
      <c r="J241" s="40" t="str">
        <f>IF($B241="","",(VLOOKUP($B241,所属・種目コード!$E$3:$F$119,2)))</f>
        <v>一関AC</v>
      </c>
      <c r="K241" s="41" t="e">
        <f>IF($B241="","",(VLOOKUP($B241,所属・種目コード!L224:M324,2)))</f>
        <v>#N/A</v>
      </c>
      <c r="L241" s="38" t="e">
        <f>IF($B241="","",(VLOOKUP($B241,所属・種目コード!$I$3:$J$59,2)))</f>
        <v>#N/A</v>
      </c>
    </row>
    <row r="242" spans="1:12">
      <c r="A242" s="23">
        <v>1401</v>
      </c>
      <c r="B242" s="23">
        <v>1012</v>
      </c>
      <c r="C242" s="23">
        <v>338</v>
      </c>
      <c r="E242" s="23" t="s">
        <v>1365</v>
      </c>
      <c r="F242" s="23" t="s">
        <v>1366</v>
      </c>
      <c r="G242" s="23">
        <v>1</v>
      </c>
      <c r="I242" s="39" t="e">
        <f>IF($B242="","",(VLOOKUP($B242,所属・種目コード!$A$3:$B$68,2)))</f>
        <v>#N/A</v>
      </c>
      <c r="J242" s="40" t="str">
        <f>IF($B242="","",(VLOOKUP($B242,所属・種目コード!$E$3:$F$119,2)))</f>
        <v>一関AC</v>
      </c>
      <c r="K242" s="41" t="e">
        <f>IF($B242="","",(VLOOKUP($B242,所属・種目コード!L225:M325,2)))</f>
        <v>#N/A</v>
      </c>
      <c r="L242" s="38" t="e">
        <f>IF($B242="","",(VLOOKUP($B242,所属・種目コード!$I$3:$J$59,2)))</f>
        <v>#N/A</v>
      </c>
    </row>
    <row r="243" spans="1:12">
      <c r="A243" s="23">
        <v>1402</v>
      </c>
      <c r="B243" s="23">
        <v>1012</v>
      </c>
      <c r="C243" s="23">
        <v>339</v>
      </c>
      <c r="E243" s="23" t="s">
        <v>1367</v>
      </c>
      <c r="F243" s="23" t="s">
        <v>1368</v>
      </c>
      <c r="G243" s="23">
        <v>1</v>
      </c>
      <c r="I243" s="39" t="e">
        <f>IF($B243="","",(VLOOKUP($B243,所属・種目コード!$A$3:$B$68,2)))</f>
        <v>#N/A</v>
      </c>
      <c r="J243" s="40" t="str">
        <f>IF($B243="","",(VLOOKUP($B243,所属・種目コード!$E$3:$F$119,2)))</f>
        <v>一関AC</v>
      </c>
      <c r="K243" s="41" t="e">
        <f>IF($B243="","",(VLOOKUP($B243,所属・種目コード!L226:M326,2)))</f>
        <v>#N/A</v>
      </c>
      <c r="L243" s="38" t="e">
        <f>IF($B243="","",(VLOOKUP($B243,所属・種目コード!$I$3:$J$59,2)))</f>
        <v>#N/A</v>
      </c>
    </row>
    <row r="244" spans="1:12">
      <c r="A244" s="23">
        <v>1403</v>
      </c>
      <c r="B244" s="23">
        <v>1012</v>
      </c>
      <c r="C244" s="23">
        <v>340</v>
      </c>
      <c r="E244" s="23" t="s">
        <v>1369</v>
      </c>
      <c r="F244" s="23" t="s">
        <v>1370</v>
      </c>
      <c r="G244" s="23">
        <v>1</v>
      </c>
      <c r="I244" s="39" t="e">
        <f>IF($B244="","",(VLOOKUP($B244,所属・種目コード!$A$3:$B$68,2)))</f>
        <v>#N/A</v>
      </c>
      <c r="J244" s="40" t="str">
        <f>IF($B244="","",(VLOOKUP($B244,所属・種目コード!$E$3:$F$119,2)))</f>
        <v>一関AC</v>
      </c>
      <c r="K244" s="41" t="e">
        <f>IF($B244="","",(VLOOKUP($B244,所属・種目コード!L227:M327,2)))</f>
        <v>#N/A</v>
      </c>
      <c r="L244" s="38" t="e">
        <f>IF($B244="","",(VLOOKUP($B244,所属・種目コード!$I$3:$J$59,2)))</f>
        <v>#N/A</v>
      </c>
    </row>
    <row r="245" spans="1:12">
      <c r="A245" s="23">
        <v>1404</v>
      </c>
      <c r="B245" s="23">
        <v>1012</v>
      </c>
      <c r="C245" s="23">
        <v>341</v>
      </c>
      <c r="E245" s="23" t="s">
        <v>1371</v>
      </c>
      <c r="F245" s="23" t="s">
        <v>1372</v>
      </c>
      <c r="G245" s="23">
        <v>1</v>
      </c>
      <c r="I245" s="39" t="e">
        <f>IF($B245="","",(VLOOKUP($B245,所属・種目コード!$A$3:$B$68,2)))</f>
        <v>#N/A</v>
      </c>
      <c r="J245" s="40" t="str">
        <f>IF($B245="","",(VLOOKUP($B245,所属・種目コード!$E$3:$F$119,2)))</f>
        <v>一関AC</v>
      </c>
      <c r="K245" s="41" t="e">
        <f>IF($B245="","",(VLOOKUP($B245,所属・種目コード!L228:M328,2)))</f>
        <v>#N/A</v>
      </c>
      <c r="L245" s="38" t="e">
        <f>IF($B245="","",(VLOOKUP($B245,所属・種目コード!$I$3:$J$59,2)))</f>
        <v>#N/A</v>
      </c>
    </row>
    <row r="246" spans="1:12">
      <c r="A246" s="23">
        <v>1405</v>
      </c>
      <c r="B246" s="23">
        <v>1012</v>
      </c>
      <c r="C246" s="23">
        <v>342</v>
      </c>
      <c r="E246" s="23" t="s">
        <v>1373</v>
      </c>
      <c r="F246" s="23" t="s">
        <v>1374</v>
      </c>
      <c r="G246" s="23">
        <v>1</v>
      </c>
      <c r="I246" s="39" t="e">
        <f>IF($B246="","",(VLOOKUP($B246,所属・種目コード!$A$3:$B$68,2)))</f>
        <v>#N/A</v>
      </c>
      <c r="J246" s="40" t="str">
        <f>IF($B246="","",(VLOOKUP($B246,所属・種目コード!$E$3:$F$119,2)))</f>
        <v>一関AC</v>
      </c>
      <c r="K246" s="41" t="e">
        <f>IF($B246="","",(VLOOKUP($B246,所属・種目コード!L229:M329,2)))</f>
        <v>#N/A</v>
      </c>
      <c r="L246" s="38" t="e">
        <f>IF($B246="","",(VLOOKUP($B246,所属・種目コード!$I$3:$J$59,2)))</f>
        <v>#N/A</v>
      </c>
    </row>
    <row r="247" spans="1:12">
      <c r="A247" s="23">
        <v>1406</v>
      </c>
      <c r="B247" s="23">
        <v>1012</v>
      </c>
      <c r="C247" s="23">
        <v>343</v>
      </c>
      <c r="E247" s="23" t="s">
        <v>1375</v>
      </c>
      <c r="F247" s="23" t="s">
        <v>1376</v>
      </c>
      <c r="G247" s="23">
        <v>1</v>
      </c>
      <c r="I247" s="39" t="e">
        <f>IF($B247="","",(VLOOKUP($B247,所属・種目コード!$A$3:$B$68,2)))</f>
        <v>#N/A</v>
      </c>
      <c r="J247" s="40" t="str">
        <f>IF($B247="","",(VLOOKUP($B247,所属・種目コード!$E$3:$F$119,2)))</f>
        <v>一関AC</v>
      </c>
      <c r="K247" s="41" t="e">
        <f>IF($B247="","",(VLOOKUP($B247,所属・種目コード!L230:M330,2)))</f>
        <v>#N/A</v>
      </c>
      <c r="L247" s="38" t="e">
        <f>IF($B247="","",(VLOOKUP($B247,所属・種目コード!$I$3:$J$59,2)))</f>
        <v>#N/A</v>
      </c>
    </row>
    <row r="248" spans="1:12">
      <c r="A248" s="23">
        <v>1407</v>
      </c>
      <c r="B248" s="23">
        <v>1012</v>
      </c>
      <c r="C248" s="23">
        <v>344</v>
      </c>
      <c r="E248" s="23" t="s">
        <v>1377</v>
      </c>
      <c r="F248" s="23" t="s">
        <v>1378</v>
      </c>
      <c r="G248" s="23">
        <v>1</v>
      </c>
      <c r="I248" s="39" t="e">
        <f>IF($B248="","",(VLOOKUP($B248,所属・種目コード!$A$3:$B$68,2)))</f>
        <v>#N/A</v>
      </c>
      <c r="J248" s="40" t="str">
        <f>IF($B248="","",(VLOOKUP($B248,所属・種目コード!$E$3:$F$119,2)))</f>
        <v>一関AC</v>
      </c>
      <c r="K248" s="41" t="e">
        <f>IF($B248="","",(VLOOKUP($B248,所属・種目コード!L231:M331,2)))</f>
        <v>#N/A</v>
      </c>
      <c r="L248" s="38" t="e">
        <f>IF($B248="","",(VLOOKUP($B248,所属・種目コード!$I$3:$J$59,2)))</f>
        <v>#N/A</v>
      </c>
    </row>
    <row r="249" spans="1:12">
      <c r="A249" s="23">
        <v>1408</v>
      </c>
      <c r="B249" s="23">
        <v>1012</v>
      </c>
      <c r="C249" s="23">
        <v>345</v>
      </c>
      <c r="E249" s="23" t="s">
        <v>1379</v>
      </c>
      <c r="F249" s="23" t="s">
        <v>1380</v>
      </c>
      <c r="G249" s="23">
        <v>1</v>
      </c>
      <c r="I249" s="39" t="e">
        <f>IF($B249="","",(VLOOKUP($B249,所属・種目コード!$A$3:$B$68,2)))</f>
        <v>#N/A</v>
      </c>
      <c r="J249" s="40" t="str">
        <f>IF($B249="","",(VLOOKUP($B249,所属・種目コード!$E$3:$F$119,2)))</f>
        <v>一関AC</v>
      </c>
      <c r="K249" s="41" t="e">
        <f>IF($B249="","",(VLOOKUP($B249,所属・種目コード!L232:M332,2)))</f>
        <v>#N/A</v>
      </c>
      <c r="L249" s="38" t="e">
        <f>IF($B249="","",(VLOOKUP($B249,所属・種目コード!$I$3:$J$59,2)))</f>
        <v>#N/A</v>
      </c>
    </row>
    <row r="250" spans="1:12">
      <c r="A250" s="23">
        <v>1409</v>
      </c>
      <c r="B250" s="23">
        <v>1012</v>
      </c>
      <c r="C250" s="23">
        <v>346</v>
      </c>
      <c r="E250" s="23" t="s">
        <v>1381</v>
      </c>
      <c r="F250" s="23" t="s">
        <v>1382</v>
      </c>
      <c r="G250" s="23">
        <v>1</v>
      </c>
      <c r="I250" s="39" t="e">
        <f>IF($B250="","",(VLOOKUP($B250,所属・種目コード!$A$3:$B$68,2)))</f>
        <v>#N/A</v>
      </c>
      <c r="J250" s="40" t="str">
        <f>IF($B250="","",(VLOOKUP($B250,所属・種目コード!$E$3:$F$119,2)))</f>
        <v>一関AC</v>
      </c>
      <c r="K250" s="41" t="e">
        <f>IF($B250="","",(VLOOKUP($B250,所属・種目コード!L233:M333,2)))</f>
        <v>#N/A</v>
      </c>
      <c r="L250" s="38" t="e">
        <f>IF($B250="","",(VLOOKUP($B250,所属・種目コード!$I$3:$J$59,2)))</f>
        <v>#N/A</v>
      </c>
    </row>
    <row r="251" spans="1:12">
      <c r="A251" s="23">
        <v>1410</v>
      </c>
      <c r="B251" s="23">
        <v>1012</v>
      </c>
      <c r="C251" s="23">
        <v>347</v>
      </c>
      <c r="E251" s="23" t="s">
        <v>1383</v>
      </c>
      <c r="F251" s="23" t="s">
        <v>1384</v>
      </c>
      <c r="G251" s="23">
        <v>1</v>
      </c>
      <c r="I251" s="39" t="e">
        <f>IF($B251="","",(VLOOKUP($B251,所属・種目コード!$A$3:$B$68,2)))</f>
        <v>#N/A</v>
      </c>
      <c r="J251" s="40" t="str">
        <f>IF($B251="","",(VLOOKUP($B251,所属・種目コード!$E$3:$F$119,2)))</f>
        <v>一関AC</v>
      </c>
      <c r="K251" s="41" t="e">
        <f>IF($B251="","",(VLOOKUP($B251,所属・種目コード!L234:M334,2)))</f>
        <v>#N/A</v>
      </c>
      <c r="L251" s="38" t="e">
        <f>IF($B251="","",(VLOOKUP($B251,所属・種目コード!$I$3:$J$59,2)))</f>
        <v>#N/A</v>
      </c>
    </row>
    <row r="252" spans="1:12">
      <c r="A252" s="23">
        <v>1086</v>
      </c>
      <c r="B252" s="23">
        <v>1013</v>
      </c>
      <c r="C252" s="23">
        <v>46</v>
      </c>
      <c r="E252" s="23" t="s">
        <v>744</v>
      </c>
      <c r="F252" s="23" t="s">
        <v>745</v>
      </c>
      <c r="G252" s="23">
        <v>2</v>
      </c>
      <c r="I252" s="39" t="e">
        <f>IF($B252="","",(VLOOKUP($B252,所属・種目コード!$A$3:$B$68,2)))</f>
        <v>#N/A</v>
      </c>
      <c r="J252" s="40" t="str">
        <f>IF($B252="","",(VLOOKUP($B252,所属・種目コード!$E$3:$F$119,2)))</f>
        <v>盛岡走友会</v>
      </c>
      <c r="K252" s="41" t="e">
        <f>IF($B252="","",(VLOOKUP($B252,所属・種目コード!L235:M335,2)))</f>
        <v>#N/A</v>
      </c>
      <c r="L252" s="38" t="e">
        <f>IF($B252="","",(VLOOKUP($B252,所属・種目コード!$I$3:$J$59,2)))</f>
        <v>#N/A</v>
      </c>
    </row>
    <row r="253" spans="1:12">
      <c r="A253" s="23">
        <v>1089</v>
      </c>
      <c r="B253" s="23">
        <v>1013</v>
      </c>
      <c r="C253" s="23">
        <v>47</v>
      </c>
      <c r="E253" s="23" t="s">
        <v>750</v>
      </c>
      <c r="F253" s="23" t="s">
        <v>751</v>
      </c>
      <c r="G253" s="23">
        <v>2</v>
      </c>
      <c r="I253" s="39" t="e">
        <f>IF($B253="","",(VLOOKUP($B253,所属・種目コード!$A$3:$B$68,2)))</f>
        <v>#N/A</v>
      </c>
      <c r="J253" s="40" t="str">
        <f>IF($B253="","",(VLOOKUP($B253,所属・種目コード!$E$3:$F$119,2)))</f>
        <v>盛岡走友会</v>
      </c>
      <c r="K253" s="41" t="e">
        <f>IF($B253="","",(VLOOKUP($B253,所属・種目コード!L236:M336,2)))</f>
        <v>#N/A</v>
      </c>
      <c r="L253" s="38" t="e">
        <f>IF($B253="","",(VLOOKUP($B253,所属・種目コード!$I$3:$J$59,2)))</f>
        <v>#N/A</v>
      </c>
    </row>
    <row r="254" spans="1:12">
      <c r="A254" s="23">
        <v>1090</v>
      </c>
      <c r="B254" s="23">
        <v>1013</v>
      </c>
      <c r="C254" s="23">
        <v>48</v>
      </c>
      <c r="E254" s="23" t="s">
        <v>752</v>
      </c>
      <c r="F254" s="23" t="s">
        <v>753</v>
      </c>
      <c r="G254" s="23">
        <v>2</v>
      </c>
      <c r="I254" s="39" t="e">
        <f>IF($B254="","",(VLOOKUP($B254,所属・種目コード!$A$3:$B$68,2)))</f>
        <v>#N/A</v>
      </c>
      <c r="J254" s="40" t="str">
        <f>IF($B254="","",(VLOOKUP($B254,所属・種目コード!$E$3:$F$119,2)))</f>
        <v>盛岡走友会</v>
      </c>
      <c r="K254" s="41" t="e">
        <f>IF($B254="","",(VLOOKUP($B254,所属・種目コード!L237:M337,2)))</f>
        <v>#N/A</v>
      </c>
      <c r="L254" s="38" t="e">
        <f>IF($B254="","",(VLOOKUP($B254,所属・種目コード!$I$3:$J$59,2)))</f>
        <v>#N/A</v>
      </c>
    </row>
    <row r="255" spans="1:12">
      <c r="A255" s="23">
        <v>1092</v>
      </c>
      <c r="B255" s="23">
        <v>1013</v>
      </c>
      <c r="C255" s="23">
        <v>49</v>
      </c>
      <c r="E255" s="23" t="s">
        <v>756</v>
      </c>
      <c r="F255" s="23" t="s">
        <v>757</v>
      </c>
      <c r="G255" s="23">
        <v>2</v>
      </c>
      <c r="I255" s="39" t="e">
        <f>IF($B255="","",(VLOOKUP($B255,所属・種目コード!$A$3:$B$68,2)))</f>
        <v>#N/A</v>
      </c>
      <c r="J255" s="40" t="str">
        <f>IF($B255="","",(VLOOKUP($B255,所属・種目コード!$E$3:$F$119,2)))</f>
        <v>盛岡走友会</v>
      </c>
      <c r="K255" s="41" t="e">
        <f>IF($B255="","",(VLOOKUP($B255,所属・種目コード!L238:M338,2)))</f>
        <v>#N/A</v>
      </c>
      <c r="L255" s="38" t="e">
        <f>IF($B255="","",(VLOOKUP($B255,所属・種目コード!$I$3:$J$59,2)))</f>
        <v>#N/A</v>
      </c>
    </row>
    <row r="256" spans="1:12">
      <c r="A256" s="23">
        <v>1094</v>
      </c>
      <c r="B256" s="23">
        <v>1013</v>
      </c>
      <c r="C256" s="23">
        <v>50</v>
      </c>
      <c r="E256" s="23" t="s">
        <v>760</v>
      </c>
      <c r="F256" s="23" t="s">
        <v>761</v>
      </c>
      <c r="G256" s="23">
        <v>2</v>
      </c>
      <c r="I256" s="39" t="e">
        <f>IF($B256="","",(VLOOKUP($B256,所属・種目コード!$A$3:$B$68,2)))</f>
        <v>#N/A</v>
      </c>
      <c r="J256" s="40" t="str">
        <f>IF($B256="","",(VLOOKUP($B256,所属・種目コード!$E$3:$F$119,2)))</f>
        <v>盛岡走友会</v>
      </c>
      <c r="K256" s="41" t="e">
        <f>IF($B256="","",(VLOOKUP($B256,所属・種目コード!L239:M339,2)))</f>
        <v>#N/A</v>
      </c>
      <c r="L256" s="38" t="e">
        <f>IF($B256="","",(VLOOKUP($B256,所属・種目コード!$I$3:$J$59,2)))</f>
        <v>#N/A</v>
      </c>
    </row>
    <row r="257" spans="1:12">
      <c r="A257" s="23">
        <v>1097</v>
      </c>
      <c r="B257" s="23">
        <v>1013</v>
      </c>
      <c r="C257" s="23">
        <v>51</v>
      </c>
      <c r="E257" s="23" t="s">
        <v>766</v>
      </c>
      <c r="F257" s="23" t="s">
        <v>767</v>
      </c>
      <c r="G257" s="23">
        <v>2</v>
      </c>
      <c r="I257" s="39" t="e">
        <f>IF($B257="","",(VLOOKUP($B257,所属・種目コード!$A$3:$B$68,2)))</f>
        <v>#N/A</v>
      </c>
      <c r="J257" s="40" t="str">
        <f>IF($B257="","",(VLOOKUP($B257,所属・種目コード!$E$3:$F$119,2)))</f>
        <v>盛岡走友会</v>
      </c>
      <c r="K257" s="41" t="e">
        <f>IF($B257="","",(VLOOKUP($B257,所属・種目コード!L240:M340,2)))</f>
        <v>#N/A</v>
      </c>
      <c r="L257" s="38" t="e">
        <f>IF($B257="","",(VLOOKUP($B257,所属・種目コード!$I$3:$J$59,2)))</f>
        <v>#N/A</v>
      </c>
    </row>
    <row r="258" spans="1:12">
      <c r="A258" s="23">
        <v>1099</v>
      </c>
      <c r="B258" s="23">
        <v>1013</v>
      </c>
      <c r="C258" s="23">
        <v>52</v>
      </c>
      <c r="E258" s="23" t="s">
        <v>770</v>
      </c>
      <c r="F258" s="23" t="s">
        <v>771</v>
      </c>
      <c r="G258" s="23">
        <v>2</v>
      </c>
      <c r="I258" s="39" t="e">
        <f>IF($B258="","",(VLOOKUP($B258,所属・種目コード!$A$3:$B$68,2)))</f>
        <v>#N/A</v>
      </c>
      <c r="J258" s="40" t="str">
        <f>IF($B258="","",(VLOOKUP($B258,所属・種目コード!$E$3:$F$119,2)))</f>
        <v>盛岡走友会</v>
      </c>
      <c r="K258" s="41" t="e">
        <f>IF($B258="","",(VLOOKUP($B258,所属・種目コード!L241:M341,2)))</f>
        <v>#N/A</v>
      </c>
      <c r="L258" s="38" t="e">
        <f>IF($B258="","",(VLOOKUP($B258,所属・種目コード!$I$3:$J$59,2)))</f>
        <v>#N/A</v>
      </c>
    </row>
    <row r="259" spans="1:12">
      <c r="A259" s="23">
        <v>1425</v>
      </c>
      <c r="B259" s="23">
        <v>1013</v>
      </c>
      <c r="C259" s="23">
        <v>362</v>
      </c>
      <c r="E259" s="23" t="s">
        <v>1413</v>
      </c>
      <c r="F259" s="23" t="s">
        <v>1414</v>
      </c>
      <c r="G259" s="23">
        <v>1</v>
      </c>
      <c r="I259" s="39" t="e">
        <f>IF($B259="","",(VLOOKUP($B259,所属・種目コード!$A$3:$B$68,2)))</f>
        <v>#N/A</v>
      </c>
      <c r="J259" s="40" t="str">
        <f>IF($B259="","",(VLOOKUP($B259,所属・種目コード!$E$3:$F$119,2)))</f>
        <v>盛岡走友会</v>
      </c>
      <c r="K259" s="41" t="e">
        <f>IF($B259="","",(VLOOKUP($B259,所属・種目コード!L242:M342,2)))</f>
        <v>#N/A</v>
      </c>
      <c r="L259" s="38" t="e">
        <f>IF($B259="","",(VLOOKUP($B259,所属・種目コード!$I$3:$J$59,2)))</f>
        <v>#N/A</v>
      </c>
    </row>
    <row r="260" spans="1:12">
      <c r="A260" s="23">
        <v>1426</v>
      </c>
      <c r="B260" s="23">
        <v>1013</v>
      </c>
      <c r="C260" s="23">
        <v>363</v>
      </c>
      <c r="E260" s="23" t="s">
        <v>1415</v>
      </c>
      <c r="F260" s="23" t="s">
        <v>1416</v>
      </c>
      <c r="G260" s="23">
        <v>1</v>
      </c>
      <c r="I260" s="39" t="e">
        <f>IF($B260="","",(VLOOKUP($B260,所属・種目コード!$A$3:$B$68,2)))</f>
        <v>#N/A</v>
      </c>
      <c r="J260" s="40" t="str">
        <f>IF($B260="","",(VLOOKUP($B260,所属・種目コード!$E$3:$F$119,2)))</f>
        <v>盛岡走友会</v>
      </c>
      <c r="K260" s="41" t="e">
        <f>IF($B260="","",(VLOOKUP($B260,所属・種目コード!L243:M343,2)))</f>
        <v>#N/A</v>
      </c>
      <c r="L260" s="38" t="e">
        <f>IF($B260="","",(VLOOKUP($B260,所属・種目コード!$I$3:$J$59,2)))</f>
        <v>#N/A</v>
      </c>
    </row>
    <row r="261" spans="1:12">
      <c r="A261" s="23">
        <v>1427</v>
      </c>
      <c r="B261" s="23">
        <v>1013</v>
      </c>
      <c r="C261" s="23">
        <v>364</v>
      </c>
      <c r="E261" s="23" t="s">
        <v>1417</v>
      </c>
      <c r="F261" s="23" t="s">
        <v>1418</v>
      </c>
      <c r="G261" s="23">
        <v>1</v>
      </c>
      <c r="I261" s="39" t="e">
        <f>IF($B261="","",(VLOOKUP($B261,所属・種目コード!$A$3:$B$68,2)))</f>
        <v>#N/A</v>
      </c>
      <c r="J261" s="40" t="str">
        <f>IF($B261="","",(VLOOKUP($B261,所属・種目コード!$E$3:$F$119,2)))</f>
        <v>盛岡走友会</v>
      </c>
      <c r="K261" s="41" t="e">
        <f>IF($B261="","",(VLOOKUP($B261,所属・種目コード!L244:M344,2)))</f>
        <v>#N/A</v>
      </c>
      <c r="L261" s="38" t="e">
        <f>IF($B261="","",(VLOOKUP($B261,所属・種目コード!$I$3:$J$59,2)))</f>
        <v>#N/A</v>
      </c>
    </row>
    <row r="262" spans="1:12">
      <c r="A262" s="23">
        <v>1428</v>
      </c>
      <c r="B262" s="23">
        <v>1013</v>
      </c>
      <c r="C262" s="23">
        <v>365</v>
      </c>
      <c r="E262" s="23" t="s">
        <v>1419</v>
      </c>
      <c r="F262" s="23" t="s">
        <v>1420</v>
      </c>
      <c r="G262" s="23">
        <v>1</v>
      </c>
      <c r="I262" s="39" t="e">
        <f>IF($B262="","",(VLOOKUP($B262,所属・種目コード!$A$3:$B$68,2)))</f>
        <v>#N/A</v>
      </c>
      <c r="J262" s="40" t="str">
        <f>IF($B262="","",(VLOOKUP($B262,所属・種目コード!$E$3:$F$119,2)))</f>
        <v>盛岡走友会</v>
      </c>
      <c r="K262" s="41" t="e">
        <f>IF($B262="","",(VLOOKUP($B262,所属・種目コード!L245:M345,2)))</f>
        <v>#N/A</v>
      </c>
      <c r="L262" s="38" t="e">
        <f>IF($B262="","",(VLOOKUP($B262,所属・種目コード!$I$3:$J$59,2)))</f>
        <v>#N/A</v>
      </c>
    </row>
    <row r="263" spans="1:12">
      <c r="A263" s="23">
        <v>1429</v>
      </c>
      <c r="B263" s="23">
        <v>1013</v>
      </c>
      <c r="C263" s="23">
        <v>366</v>
      </c>
      <c r="E263" s="23" t="s">
        <v>1421</v>
      </c>
      <c r="F263" s="23" t="s">
        <v>1422</v>
      </c>
      <c r="G263" s="23">
        <v>1</v>
      </c>
      <c r="I263" s="39" t="e">
        <f>IF($B263="","",(VLOOKUP($B263,所属・種目コード!$A$3:$B$68,2)))</f>
        <v>#N/A</v>
      </c>
      <c r="J263" s="40" t="str">
        <f>IF($B263="","",(VLOOKUP($B263,所属・種目コード!$E$3:$F$119,2)))</f>
        <v>盛岡走友会</v>
      </c>
      <c r="K263" s="41" t="e">
        <f>IF($B263="","",(VLOOKUP($B263,所属・種目コード!L246:M346,2)))</f>
        <v>#N/A</v>
      </c>
      <c r="L263" s="38" t="e">
        <f>IF($B263="","",(VLOOKUP($B263,所属・種目コード!$I$3:$J$59,2)))</f>
        <v>#N/A</v>
      </c>
    </row>
    <row r="264" spans="1:12">
      <c r="A264" s="23">
        <v>1430</v>
      </c>
      <c r="B264" s="23">
        <v>1013</v>
      </c>
      <c r="C264" s="23">
        <v>367</v>
      </c>
      <c r="E264" s="23" t="s">
        <v>1423</v>
      </c>
      <c r="F264" s="23" t="s">
        <v>1424</v>
      </c>
      <c r="G264" s="23">
        <v>1</v>
      </c>
      <c r="I264" s="39" t="e">
        <f>IF($B264="","",(VLOOKUP($B264,所属・種目コード!$A$3:$B$68,2)))</f>
        <v>#N/A</v>
      </c>
      <c r="J264" s="40" t="str">
        <f>IF($B264="","",(VLOOKUP($B264,所属・種目コード!$E$3:$F$119,2)))</f>
        <v>盛岡走友会</v>
      </c>
      <c r="K264" s="41" t="e">
        <f>IF($B264="","",(VLOOKUP($B264,所属・種目コード!L247:M347,2)))</f>
        <v>#N/A</v>
      </c>
      <c r="L264" s="38" t="e">
        <f>IF($B264="","",(VLOOKUP($B264,所属・種目コード!$I$3:$J$59,2)))</f>
        <v>#N/A</v>
      </c>
    </row>
    <row r="265" spans="1:12">
      <c r="A265" s="23">
        <v>1431</v>
      </c>
      <c r="B265" s="23">
        <v>1013</v>
      </c>
      <c r="C265" s="23">
        <v>368</v>
      </c>
      <c r="E265" s="23" t="s">
        <v>1425</v>
      </c>
      <c r="F265" s="23" t="s">
        <v>1426</v>
      </c>
      <c r="G265" s="23">
        <v>1</v>
      </c>
      <c r="I265" s="39" t="e">
        <f>IF($B265="","",(VLOOKUP($B265,所属・種目コード!$A$3:$B$68,2)))</f>
        <v>#N/A</v>
      </c>
      <c r="J265" s="40" t="str">
        <f>IF($B265="","",(VLOOKUP($B265,所属・種目コード!$E$3:$F$119,2)))</f>
        <v>盛岡走友会</v>
      </c>
      <c r="K265" s="41" t="e">
        <f>IF($B265="","",(VLOOKUP($B265,所属・種目コード!L248:M348,2)))</f>
        <v>#N/A</v>
      </c>
      <c r="L265" s="38" t="e">
        <f>IF($B265="","",(VLOOKUP($B265,所属・種目コード!$I$3:$J$59,2)))</f>
        <v>#N/A</v>
      </c>
    </row>
    <row r="266" spans="1:12">
      <c r="A266" s="23">
        <v>1432</v>
      </c>
      <c r="B266" s="23">
        <v>1013</v>
      </c>
      <c r="C266" s="23">
        <v>369</v>
      </c>
      <c r="E266" s="23" t="s">
        <v>1427</v>
      </c>
      <c r="F266" s="23" t="s">
        <v>1428</v>
      </c>
      <c r="G266" s="23">
        <v>1</v>
      </c>
      <c r="I266" s="39" t="e">
        <f>IF($B266="","",(VLOOKUP($B266,所属・種目コード!$A$3:$B$68,2)))</f>
        <v>#N/A</v>
      </c>
      <c r="J266" s="40" t="str">
        <f>IF($B266="","",(VLOOKUP($B266,所属・種目コード!$E$3:$F$119,2)))</f>
        <v>盛岡走友会</v>
      </c>
      <c r="K266" s="41" t="e">
        <f>IF($B266="","",(VLOOKUP($B266,所属・種目コード!L249:M349,2)))</f>
        <v>#N/A</v>
      </c>
      <c r="L266" s="38" t="e">
        <f>IF($B266="","",(VLOOKUP($B266,所属・種目コード!$I$3:$J$59,2)))</f>
        <v>#N/A</v>
      </c>
    </row>
    <row r="267" spans="1:12">
      <c r="A267" s="23">
        <v>1433</v>
      </c>
      <c r="B267" s="23">
        <v>1013</v>
      </c>
      <c r="C267" s="23">
        <v>370</v>
      </c>
      <c r="E267" s="23" t="s">
        <v>1429</v>
      </c>
      <c r="F267" s="23" t="s">
        <v>1430</v>
      </c>
      <c r="G267" s="23">
        <v>1</v>
      </c>
      <c r="I267" s="39" t="e">
        <f>IF($B267="","",(VLOOKUP($B267,所属・種目コード!$A$3:$B$68,2)))</f>
        <v>#N/A</v>
      </c>
      <c r="J267" s="40" t="str">
        <f>IF($B267="","",(VLOOKUP($B267,所属・種目コード!$E$3:$F$119,2)))</f>
        <v>盛岡走友会</v>
      </c>
      <c r="K267" s="41" t="e">
        <f>IF($B267="","",(VLOOKUP($B267,所属・種目コード!L250:M350,2)))</f>
        <v>#N/A</v>
      </c>
      <c r="L267" s="38" t="e">
        <f>IF($B267="","",(VLOOKUP($B267,所属・種目コード!$I$3:$J$59,2)))</f>
        <v>#N/A</v>
      </c>
    </row>
    <row r="268" spans="1:12">
      <c r="A268" s="23">
        <v>1434</v>
      </c>
      <c r="B268" s="23">
        <v>1013</v>
      </c>
      <c r="C268" s="23">
        <v>371</v>
      </c>
      <c r="E268" s="23" t="s">
        <v>1431</v>
      </c>
      <c r="F268" s="23" t="s">
        <v>1432</v>
      </c>
      <c r="G268" s="23">
        <v>1</v>
      </c>
      <c r="I268" s="39" t="e">
        <f>IF($B268="","",(VLOOKUP($B268,所属・種目コード!$A$3:$B$68,2)))</f>
        <v>#N/A</v>
      </c>
      <c r="J268" s="40" t="str">
        <f>IF($B268="","",(VLOOKUP($B268,所属・種目コード!$E$3:$F$119,2)))</f>
        <v>盛岡走友会</v>
      </c>
      <c r="K268" s="41" t="e">
        <f>IF($B268="","",(VLOOKUP($B268,所属・種目コード!L251:M351,2)))</f>
        <v>#N/A</v>
      </c>
      <c r="L268" s="38" t="e">
        <f>IF($B268="","",(VLOOKUP($B268,所属・種目コード!$I$3:$J$59,2)))</f>
        <v>#N/A</v>
      </c>
    </row>
    <row r="269" spans="1:12">
      <c r="A269" s="23">
        <v>1435</v>
      </c>
      <c r="B269" s="23">
        <v>1013</v>
      </c>
      <c r="C269" s="23">
        <v>372</v>
      </c>
      <c r="E269" s="23" t="s">
        <v>1433</v>
      </c>
      <c r="F269" s="23" t="s">
        <v>1434</v>
      </c>
      <c r="G269" s="23">
        <v>1</v>
      </c>
      <c r="I269" s="39" t="e">
        <f>IF($B269="","",(VLOOKUP($B269,所属・種目コード!$A$3:$B$68,2)))</f>
        <v>#N/A</v>
      </c>
      <c r="J269" s="40" t="str">
        <f>IF($B269="","",(VLOOKUP($B269,所属・種目コード!$E$3:$F$119,2)))</f>
        <v>盛岡走友会</v>
      </c>
      <c r="K269" s="41" t="e">
        <f>IF($B269="","",(VLOOKUP($B269,所属・種目コード!L252:M352,2)))</f>
        <v>#N/A</v>
      </c>
      <c r="L269" s="38" t="e">
        <f>IF($B269="","",(VLOOKUP($B269,所属・種目コード!$I$3:$J$59,2)))</f>
        <v>#N/A</v>
      </c>
    </row>
    <row r="270" spans="1:12">
      <c r="A270" s="23">
        <v>1436</v>
      </c>
      <c r="B270" s="23">
        <v>1013</v>
      </c>
      <c r="C270" s="23">
        <v>373</v>
      </c>
      <c r="E270" s="23" t="s">
        <v>1435</v>
      </c>
      <c r="F270" s="23" t="s">
        <v>1436</v>
      </c>
      <c r="G270" s="23">
        <v>1</v>
      </c>
      <c r="I270" s="39" t="e">
        <f>IF($B270="","",(VLOOKUP($B270,所属・種目コード!$A$3:$B$68,2)))</f>
        <v>#N/A</v>
      </c>
      <c r="J270" s="40" t="str">
        <f>IF($B270="","",(VLOOKUP($B270,所属・種目コード!$E$3:$F$119,2)))</f>
        <v>盛岡走友会</v>
      </c>
      <c r="K270" s="41" t="e">
        <f>IF($B270="","",(VLOOKUP($B270,所属・種目コード!L253:M353,2)))</f>
        <v>#N/A</v>
      </c>
      <c r="L270" s="38" t="e">
        <f>IF($B270="","",(VLOOKUP($B270,所属・種目コード!$I$3:$J$59,2)))</f>
        <v>#N/A</v>
      </c>
    </row>
    <row r="271" spans="1:12">
      <c r="A271" s="23">
        <v>1437</v>
      </c>
      <c r="B271" s="23">
        <v>1013</v>
      </c>
      <c r="C271" s="23">
        <v>374</v>
      </c>
      <c r="E271" s="23" t="s">
        <v>1437</v>
      </c>
      <c r="F271" s="23" t="s">
        <v>1438</v>
      </c>
      <c r="G271" s="23">
        <v>1</v>
      </c>
      <c r="I271" s="39" t="e">
        <f>IF($B271="","",(VLOOKUP($B271,所属・種目コード!$A$3:$B$68,2)))</f>
        <v>#N/A</v>
      </c>
      <c r="J271" s="40" t="str">
        <f>IF($B271="","",(VLOOKUP($B271,所属・種目コード!$E$3:$F$119,2)))</f>
        <v>盛岡走友会</v>
      </c>
      <c r="K271" s="41" t="e">
        <f>IF($B271="","",(VLOOKUP($B271,所属・種目コード!L254:M354,2)))</f>
        <v>#N/A</v>
      </c>
      <c r="L271" s="38" t="e">
        <f>IF($B271="","",(VLOOKUP($B271,所属・種目コード!$I$3:$J$59,2)))</f>
        <v>#N/A</v>
      </c>
    </row>
    <row r="272" spans="1:12">
      <c r="A272" s="23">
        <v>1438</v>
      </c>
      <c r="B272" s="23">
        <v>1013</v>
      </c>
      <c r="C272" s="23">
        <v>375</v>
      </c>
      <c r="E272" s="23" t="s">
        <v>1439</v>
      </c>
      <c r="F272" s="23" t="s">
        <v>1440</v>
      </c>
      <c r="G272" s="23">
        <v>1</v>
      </c>
      <c r="I272" s="39" t="e">
        <f>IF($B272="","",(VLOOKUP($B272,所属・種目コード!$A$3:$B$68,2)))</f>
        <v>#N/A</v>
      </c>
      <c r="J272" s="40" t="str">
        <f>IF($B272="","",(VLOOKUP($B272,所属・種目コード!$E$3:$F$119,2)))</f>
        <v>盛岡走友会</v>
      </c>
      <c r="K272" s="41" t="e">
        <f>IF($B272="","",(VLOOKUP($B272,所属・種目コード!L255:M355,2)))</f>
        <v>#N/A</v>
      </c>
      <c r="L272" s="38" t="e">
        <f>IF($B272="","",(VLOOKUP($B272,所属・種目コード!$I$3:$J$59,2)))</f>
        <v>#N/A</v>
      </c>
    </row>
    <row r="273" spans="1:12">
      <c r="A273" s="23">
        <v>1439</v>
      </c>
      <c r="B273" s="23">
        <v>1013</v>
      </c>
      <c r="C273" s="23">
        <v>376</v>
      </c>
      <c r="E273" s="23" t="s">
        <v>1441</v>
      </c>
      <c r="F273" s="23" t="s">
        <v>1442</v>
      </c>
      <c r="G273" s="23">
        <v>1</v>
      </c>
      <c r="I273" s="39" t="e">
        <f>IF($B273="","",(VLOOKUP($B273,所属・種目コード!$A$3:$B$68,2)))</f>
        <v>#N/A</v>
      </c>
      <c r="J273" s="40" t="str">
        <f>IF($B273="","",(VLOOKUP($B273,所属・種目コード!$E$3:$F$119,2)))</f>
        <v>盛岡走友会</v>
      </c>
      <c r="K273" s="41" t="e">
        <f>IF($B273="","",(VLOOKUP($B273,所属・種目コード!L256:M356,2)))</f>
        <v>#N/A</v>
      </c>
      <c r="L273" s="38" t="e">
        <f>IF($B273="","",(VLOOKUP($B273,所属・種目コード!$I$3:$J$59,2)))</f>
        <v>#N/A</v>
      </c>
    </row>
    <row r="274" spans="1:12">
      <c r="A274" s="23">
        <v>1440</v>
      </c>
      <c r="B274" s="23">
        <v>1013</v>
      </c>
      <c r="C274" s="23">
        <v>377</v>
      </c>
      <c r="E274" s="23" t="s">
        <v>1443</v>
      </c>
      <c r="F274" s="23" t="s">
        <v>1444</v>
      </c>
      <c r="G274" s="23">
        <v>1</v>
      </c>
      <c r="I274" s="39" t="e">
        <f>IF($B274="","",(VLOOKUP($B274,所属・種目コード!$A$3:$B$68,2)))</f>
        <v>#N/A</v>
      </c>
      <c r="J274" s="40" t="str">
        <f>IF($B274="","",(VLOOKUP($B274,所属・種目コード!$E$3:$F$119,2)))</f>
        <v>盛岡走友会</v>
      </c>
      <c r="K274" s="41" t="e">
        <f>IF($B274="","",(VLOOKUP($B274,所属・種目コード!L257:M357,2)))</f>
        <v>#N/A</v>
      </c>
      <c r="L274" s="38" t="e">
        <f>IF($B274="","",(VLOOKUP($B274,所属・種目コード!$I$3:$J$59,2)))</f>
        <v>#N/A</v>
      </c>
    </row>
    <row r="275" spans="1:12">
      <c r="A275" s="23">
        <v>1441</v>
      </c>
      <c r="B275" s="23">
        <v>1013</v>
      </c>
      <c r="C275" s="23">
        <v>378</v>
      </c>
      <c r="E275" s="23" t="s">
        <v>1445</v>
      </c>
      <c r="F275" s="23" t="s">
        <v>1446</v>
      </c>
      <c r="G275" s="23">
        <v>1</v>
      </c>
      <c r="I275" s="39" t="e">
        <f>IF($B275="","",(VLOOKUP($B275,所属・種目コード!$A$3:$B$68,2)))</f>
        <v>#N/A</v>
      </c>
      <c r="J275" s="40" t="str">
        <f>IF($B275="","",(VLOOKUP($B275,所属・種目コード!$E$3:$F$119,2)))</f>
        <v>盛岡走友会</v>
      </c>
      <c r="K275" s="41" t="e">
        <f>IF($B275="","",(VLOOKUP($B275,所属・種目コード!L258:M358,2)))</f>
        <v>#N/A</v>
      </c>
      <c r="L275" s="38" t="e">
        <f>IF($B275="","",(VLOOKUP($B275,所属・種目コード!$I$3:$J$59,2)))</f>
        <v>#N/A</v>
      </c>
    </row>
    <row r="276" spans="1:12">
      <c r="A276" s="23">
        <v>1111</v>
      </c>
      <c r="B276" s="23">
        <v>1014</v>
      </c>
      <c r="C276" s="23">
        <v>64</v>
      </c>
      <c r="E276" s="23" t="s">
        <v>794</v>
      </c>
      <c r="F276" s="23" t="s">
        <v>795</v>
      </c>
      <c r="G276" s="23">
        <v>1</v>
      </c>
      <c r="I276" s="39" t="e">
        <f>IF($B276="","",(VLOOKUP($B276,所属・種目コード!$A$3:$B$68,2)))</f>
        <v>#N/A</v>
      </c>
      <c r="J276" s="40" t="str">
        <f>IF($B276="","",(VLOOKUP($B276,所属・種目コード!$E$3:$F$119,2)))</f>
        <v>岩手戦車</v>
      </c>
      <c r="K276" s="41" t="e">
        <f>IF($B276="","",(VLOOKUP($B276,所属・種目コード!L259:M359,2)))</f>
        <v>#N/A</v>
      </c>
      <c r="L276" s="38" t="e">
        <f>IF($B276="","",(VLOOKUP($B276,所属・種目コード!$I$3:$J$59,2)))</f>
        <v>#N/A</v>
      </c>
    </row>
    <row r="277" spans="1:12">
      <c r="A277" s="23">
        <v>1114</v>
      </c>
      <c r="B277" s="23">
        <v>1014</v>
      </c>
      <c r="C277" s="23">
        <v>65</v>
      </c>
      <c r="E277" s="23" t="s">
        <v>800</v>
      </c>
      <c r="F277" s="23" t="s">
        <v>801</v>
      </c>
      <c r="G277" s="23">
        <v>1</v>
      </c>
      <c r="I277" s="39" t="e">
        <f>IF($B277="","",(VLOOKUP($B277,所属・種目コード!$A$3:$B$68,2)))</f>
        <v>#N/A</v>
      </c>
      <c r="J277" s="40" t="str">
        <f>IF($B277="","",(VLOOKUP($B277,所属・種目コード!$E$3:$F$119,2)))</f>
        <v>岩手戦車</v>
      </c>
      <c r="K277" s="41" t="e">
        <f>IF($B277="","",(VLOOKUP($B277,所属・種目コード!L260:M360,2)))</f>
        <v>#N/A</v>
      </c>
      <c r="L277" s="38" t="e">
        <f>IF($B277="","",(VLOOKUP($B277,所属・種目コード!$I$3:$J$59,2)))</f>
        <v>#N/A</v>
      </c>
    </row>
    <row r="278" spans="1:12">
      <c r="A278" s="23">
        <v>1116</v>
      </c>
      <c r="B278" s="23">
        <v>1014</v>
      </c>
      <c r="C278" s="23">
        <v>66</v>
      </c>
      <c r="E278" s="23" t="s">
        <v>804</v>
      </c>
      <c r="F278" s="23" t="s">
        <v>805</v>
      </c>
      <c r="G278" s="23">
        <v>1</v>
      </c>
      <c r="I278" s="39" t="e">
        <f>IF($B278="","",(VLOOKUP($B278,所属・種目コード!$A$3:$B$68,2)))</f>
        <v>#N/A</v>
      </c>
      <c r="J278" s="40" t="str">
        <f>IF($B278="","",(VLOOKUP($B278,所属・種目コード!$E$3:$F$119,2)))</f>
        <v>岩手戦車</v>
      </c>
      <c r="K278" s="41" t="e">
        <f>IF($B278="","",(VLOOKUP($B278,所属・種目コード!L261:M361,2)))</f>
        <v>#N/A</v>
      </c>
      <c r="L278" s="38" t="e">
        <f>IF($B278="","",(VLOOKUP($B278,所属・種目コード!$I$3:$J$59,2)))</f>
        <v>#N/A</v>
      </c>
    </row>
    <row r="279" spans="1:12">
      <c r="A279" s="23">
        <v>1118</v>
      </c>
      <c r="B279" s="23">
        <v>1014</v>
      </c>
      <c r="C279" s="23">
        <v>67</v>
      </c>
      <c r="E279" s="23" t="s">
        <v>808</v>
      </c>
      <c r="F279" s="23" t="s">
        <v>809</v>
      </c>
      <c r="G279" s="23">
        <v>1</v>
      </c>
      <c r="I279" s="39" t="e">
        <f>IF($B279="","",(VLOOKUP($B279,所属・種目コード!$A$3:$B$68,2)))</f>
        <v>#N/A</v>
      </c>
      <c r="J279" s="40" t="str">
        <f>IF($B279="","",(VLOOKUP($B279,所属・種目コード!$E$3:$F$119,2)))</f>
        <v>岩手戦車</v>
      </c>
      <c r="K279" s="41" t="e">
        <f>IF($B279="","",(VLOOKUP($B279,所属・種目コード!L262:M362,2)))</f>
        <v>#N/A</v>
      </c>
      <c r="L279" s="38" t="e">
        <f>IF($B279="","",(VLOOKUP($B279,所属・種目コード!$I$3:$J$59,2)))</f>
        <v>#N/A</v>
      </c>
    </row>
    <row r="280" spans="1:12">
      <c r="A280" s="23">
        <v>1120</v>
      </c>
      <c r="B280" s="23">
        <v>1014</v>
      </c>
      <c r="C280" s="23">
        <v>68</v>
      </c>
      <c r="E280" s="23" t="s">
        <v>812</v>
      </c>
      <c r="F280" s="23" t="s">
        <v>813</v>
      </c>
      <c r="G280" s="23">
        <v>1</v>
      </c>
      <c r="I280" s="39" t="e">
        <f>IF($B280="","",(VLOOKUP($B280,所属・種目コード!$A$3:$B$68,2)))</f>
        <v>#N/A</v>
      </c>
      <c r="J280" s="40" t="str">
        <f>IF($B280="","",(VLOOKUP($B280,所属・種目コード!$E$3:$F$119,2)))</f>
        <v>岩手戦車</v>
      </c>
      <c r="K280" s="41" t="e">
        <f>IF($B280="","",(VLOOKUP($B280,所属・種目コード!L263:M363,2)))</f>
        <v>#N/A</v>
      </c>
      <c r="L280" s="38" t="e">
        <f>IF($B280="","",(VLOOKUP($B280,所属・種目コード!$I$3:$J$59,2)))</f>
        <v>#N/A</v>
      </c>
    </row>
    <row r="281" spans="1:12">
      <c r="A281" s="23">
        <v>1122</v>
      </c>
      <c r="B281" s="23">
        <v>1014</v>
      </c>
      <c r="C281" s="23">
        <v>69</v>
      </c>
      <c r="E281" s="23" t="s">
        <v>816</v>
      </c>
      <c r="F281" s="23" t="s">
        <v>817</v>
      </c>
      <c r="G281" s="23">
        <v>1</v>
      </c>
      <c r="I281" s="39" t="e">
        <f>IF($B281="","",(VLOOKUP($B281,所属・種目コード!$A$3:$B$68,2)))</f>
        <v>#N/A</v>
      </c>
      <c r="J281" s="40" t="str">
        <f>IF($B281="","",(VLOOKUP($B281,所属・種目コード!$E$3:$F$119,2)))</f>
        <v>岩手戦車</v>
      </c>
      <c r="K281" s="41" t="e">
        <f>IF($B281="","",(VLOOKUP($B281,所属・種目コード!L264:M364,2)))</f>
        <v>#N/A</v>
      </c>
      <c r="L281" s="38" t="e">
        <f>IF($B281="","",(VLOOKUP($B281,所属・種目コード!$I$3:$J$59,2)))</f>
        <v>#N/A</v>
      </c>
    </row>
    <row r="282" spans="1:12">
      <c r="A282" s="23">
        <v>1124</v>
      </c>
      <c r="B282" s="23">
        <v>1014</v>
      </c>
      <c r="C282" s="23">
        <v>70</v>
      </c>
      <c r="E282" s="23" t="s">
        <v>820</v>
      </c>
      <c r="F282" s="23" t="s">
        <v>821</v>
      </c>
      <c r="G282" s="23">
        <v>1</v>
      </c>
      <c r="I282" s="39" t="e">
        <f>IF($B282="","",(VLOOKUP($B282,所属・種目コード!$A$3:$B$68,2)))</f>
        <v>#N/A</v>
      </c>
      <c r="J282" s="40" t="str">
        <f>IF($B282="","",(VLOOKUP($B282,所属・種目コード!$E$3:$F$119,2)))</f>
        <v>岩手戦車</v>
      </c>
      <c r="K282" s="41" t="e">
        <f>IF($B282="","",(VLOOKUP($B282,所属・種目コード!L265:M365,2)))</f>
        <v>#N/A</v>
      </c>
      <c r="L282" s="38" t="e">
        <f>IF($B282="","",(VLOOKUP($B282,所属・種目コード!$I$3:$J$59,2)))</f>
        <v>#N/A</v>
      </c>
    </row>
    <row r="283" spans="1:12">
      <c r="A283" s="23">
        <v>1126</v>
      </c>
      <c r="B283" s="23">
        <v>1014</v>
      </c>
      <c r="C283" s="23">
        <v>71</v>
      </c>
      <c r="E283" s="23" t="s">
        <v>824</v>
      </c>
      <c r="F283" s="23" t="s">
        <v>825</v>
      </c>
      <c r="G283" s="23">
        <v>1</v>
      </c>
      <c r="I283" s="39" t="e">
        <f>IF($B283="","",(VLOOKUP($B283,所属・種目コード!$A$3:$B$68,2)))</f>
        <v>#N/A</v>
      </c>
      <c r="J283" s="40" t="str">
        <f>IF($B283="","",(VLOOKUP($B283,所属・種目コード!$E$3:$F$119,2)))</f>
        <v>岩手戦車</v>
      </c>
      <c r="K283" s="41" t="e">
        <f>IF($B283="","",(VLOOKUP($B283,所属・種目コード!L266:M366,2)))</f>
        <v>#N/A</v>
      </c>
      <c r="L283" s="38" t="e">
        <f>IF($B283="","",(VLOOKUP($B283,所属・種目コード!$I$3:$J$59,2)))</f>
        <v>#N/A</v>
      </c>
    </row>
    <row r="284" spans="1:12">
      <c r="A284" s="23">
        <v>1112</v>
      </c>
      <c r="B284" s="23">
        <v>1015</v>
      </c>
      <c r="C284" s="23">
        <v>64</v>
      </c>
      <c r="E284" s="23" t="s">
        <v>796</v>
      </c>
      <c r="F284" s="23" t="s">
        <v>797</v>
      </c>
      <c r="G284" s="23">
        <v>2</v>
      </c>
      <c r="I284" s="39" t="e">
        <f>IF($B284="","",(VLOOKUP($B284,所属・種目コード!$A$3:$B$68,2)))</f>
        <v>#N/A</v>
      </c>
      <c r="J284" s="40" t="str">
        <f>IF($B284="","",(VLOOKUP($B284,所属・種目コード!$E$3:$F$119,2)))</f>
        <v>久慈市陸協</v>
      </c>
      <c r="K284" s="41" t="e">
        <f>IF($B284="","",(VLOOKUP($B284,所属・種目コード!L267:M367,2)))</f>
        <v>#N/A</v>
      </c>
      <c r="L284" s="38" t="e">
        <f>IF($B284="","",(VLOOKUP($B284,所属・種目コード!$I$3:$J$59,2)))</f>
        <v>#N/A</v>
      </c>
    </row>
    <row r="285" spans="1:12">
      <c r="A285" s="23">
        <v>1113</v>
      </c>
      <c r="B285" s="23">
        <v>1015</v>
      </c>
      <c r="C285" s="23">
        <v>65</v>
      </c>
      <c r="E285" s="23" t="s">
        <v>798</v>
      </c>
      <c r="F285" s="23" t="s">
        <v>799</v>
      </c>
      <c r="G285" s="23">
        <v>2</v>
      </c>
      <c r="I285" s="39" t="e">
        <f>IF($B285="","",(VLOOKUP($B285,所属・種目コード!$A$3:$B$68,2)))</f>
        <v>#N/A</v>
      </c>
      <c r="J285" s="40" t="str">
        <f>IF($B285="","",(VLOOKUP($B285,所属・種目コード!$E$3:$F$119,2)))</f>
        <v>久慈市陸協</v>
      </c>
      <c r="K285" s="41" t="e">
        <f>IF($B285="","",(VLOOKUP($B285,所属・種目コード!L268:M368,2)))</f>
        <v>#N/A</v>
      </c>
      <c r="L285" s="38" t="e">
        <f>IF($B285="","",(VLOOKUP($B285,所属・種目コード!$I$3:$J$59,2)))</f>
        <v>#N/A</v>
      </c>
    </row>
    <row r="286" spans="1:12">
      <c r="A286" s="23">
        <v>1115</v>
      </c>
      <c r="B286" s="23">
        <v>1015</v>
      </c>
      <c r="C286" s="23">
        <v>66</v>
      </c>
      <c r="E286" s="23" t="s">
        <v>802</v>
      </c>
      <c r="F286" s="23" t="s">
        <v>803</v>
      </c>
      <c r="G286" s="23">
        <v>2</v>
      </c>
      <c r="I286" s="39" t="e">
        <f>IF($B286="","",(VLOOKUP($B286,所属・種目コード!$A$3:$B$68,2)))</f>
        <v>#N/A</v>
      </c>
      <c r="J286" s="40" t="str">
        <f>IF($B286="","",(VLOOKUP($B286,所属・種目コード!$E$3:$F$119,2)))</f>
        <v>久慈市陸協</v>
      </c>
      <c r="K286" s="41" t="e">
        <f>IF($B286="","",(VLOOKUP($B286,所属・種目コード!L269:M369,2)))</f>
        <v>#N/A</v>
      </c>
      <c r="L286" s="38" t="e">
        <f>IF($B286="","",(VLOOKUP($B286,所属・種目コード!$I$3:$J$59,2)))</f>
        <v>#N/A</v>
      </c>
    </row>
    <row r="287" spans="1:12">
      <c r="A287" s="23">
        <v>1463</v>
      </c>
      <c r="B287" s="23">
        <v>1015</v>
      </c>
      <c r="C287" s="23">
        <v>429</v>
      </c>
      <c r="E287" s="23" t="s">
        <v>1489</v>
      </c>
      <c r="F287" s="23" t="s">
        <v>1490</v>
      </c>
      <c r="G287" s="23">
        <v>1</v>
      </c>
      <c r="I287" s="39" t="e">
        <f>IF($B287="","",(VLOOKUP($B287,所属・種目コード!$A$3:$B$68,2)))</f>
        <v>#N/A</v>
      </c>
      <c r="J287" s="40" t="str">
        <f>IF($B287="","",(VLOOKUP($B287,所属・種目コード!$E$3:$F$119,2)))</f>
        <v>久慈市陸協</v>
      </c>
      <c r="K287" s="41" t="e">
        <f>IF($B287="","",(VLOOKUP($B287,所属・種目コード!L270:M370,2)))</f>
        <v>#N/A</v>
      </c>
      <c r="L287" s="38" t="e">
        <f>IF($B287="","",(VLOOKUP($B287,所属・種目コード!$I$3:$J$59,2)))</f>
        <v>#N/A</v>
      </c>
    </row>
    <row r="288" spans="1:12">
      <c r="A288" s="23">
        <v>1464</v>
      </c>
      <c r="B288" s="23">
        <v>1015</v>
      </c>
      <c r="C288" s="23">
        <v>430</v>
      </c>
      <c r="E288" s="23" t="s">
        <v>1491</v>
      </c>
      <c r="F288" s="23" t="s">
        <v>1492</v>
      </c>
      <c r="G288" s="23">
        <v>1</v>
      </c>
      <c r="I288" s="39" t="e">
        <f>IF($B288="","",(VLOOKUP($B288,所属・種目コード!$A$3:$B$68,2)))</f>
        <v>#N/A</v>
      </c>
      <c r="J288" s="40" t="str">
        <f>IF($B288="","",(VLOOKUP($B288,所属・種目コード!$E$3:$F$119,2)))</f>
        <v>久慈市陸協</v>
      </c>
      <c r="K288" s="41" t="e">
        <f>IF($B288="","",(VLOOKUP($B288,所属・種目コード!L271:M371,2)))</f>
        <v>#N/A</v>
      </c>
      <c r="L288" s="38" t="e">
        <f>IF($B288="","",(VLOOKUP($B288,所属・種目コード!$I$3:$J$59,2)))</f>
        <v>#N/A</v>
      </c>
    </row>
    <row r="289" spans="1:12">
      <c r="A289" s="23">
        <v>1465</v>
      </c>
      <c r="B289" s="23">
        <v>1015</v>
      </c>
      <c r="C289" s="23">
        <v>431</v>
      </c>
      <c r="E289" s="23" t="s">
        <v>1493</v>
      </c>
      <c r="F289" s="23" t="s">
        <v>1494</v>
      </c>
      <c r="G289" s="23">
        <v>1</v>
      </c>
      <c r="I289" s="39" t="e">
        <f>IF($B289="","",(VLOOKUP($B289,所属・種目コード!$A$3:$B$68,2)))</f>
        <v>#N/A</v>
      </c>
      <c r="J289" s="40" t="str">
        <f>IF($B289="","",(VLOOKUP($B289,所属・種目コード!$E$3:$F$119,2)))</f>
        <v>久慈市陸協</v>
      </c>
      <c r="K289" s="41" t="e">
        <f>IF($B289="","",(VLOOKUP($B289,所属・種目コード!L272:M372,2)))</f>
        <v>#N/A</v>
      </c>
      <c r="L289" s="38" t="e">
        <f>IF($B289="","",(VLOOKUP($B289,所属・種目コード!$I$3:$J$59,2)))</f>
        <v>#N/A</v>
      </c>
    </row>
    <row r="290" spans="1:12">
      <c r="A290" s="23">
        <v>1466</v>
      </c>
      <c r="B290" s="23">
        <v>1015</v>
      </c>
      <c r="C290" s="23">
        <v>432</v>
      </c>
      <c r="E290" s="23" t="s">
        <v>1495</v>
      </c>
      <c r="F290" s="23" t="s">
        <v>1496</v>
      </c>
      <c r="G290" s="23">
        <v>1</v>
      </c>
      <c r="I290" s="39" t="e">
        <f>IF($B290="","",(VLOOKUP($B290,所属・種目コード!$A$3:$B$68,2)))</f>
        <v>#N/A</v>
      </c>
      <c r="J290" s="40" t="str">
        <f>IF($B290="","",(VLOOKUP($B290,所属・種目コード!$E$3:$F$119,2)))</f>
        <v>久慈市陸協</v>
      </c>
      <c r="K290" s="41" t="e">
        <f>IF($B290="","",(VLOOKUP($B290,所属・種目コード!L273:M373,2)))</f>
        <v>#N/A</v>
      </c>
      <c r="L290" s="38" t="e">
        <f>IF($B290="","",(VLOOKUP($B290,所属・種目コード!$I$3:$J$59,2)))</f>
        <v>#N/A</v>
      </c>
    </row>
    <row r="291" spans="1:12">
      <c r="A291" s="23">
        <v>1467</v>
      </c>
      <c r="B291" s="23">
        <v>1015</v>
      </c>
      <c r="C291" s="23">
        <v>433</v>
      </c>
      <c r="E291" s="23" t="s">
        <v>1497</v>
      </c>
      <c r="F291" s="23" t="s">
        <v>1498</v>
      </c>
      <c r="G291" s="23">
        <v>1</v>
      </c>
      <c r="I291" s="39" t="e">
        <f>IF($B291="","",(VLOOKUP($B291,所属・種目コード!$A$3:$B$68,2)))</f>
        <v>#N/A</v>
      </c>
      <c r="J291" s="40" t="str">
        <f>IF($B291="","",(VLOOKUP($B291,所属・種目コード!$E$3:$F$119,2)))</f>
        <v>久慈市陸協</v>
      </c>
      <c r="K291" s="41" t="e">
        <f>IF($B291="","",(VLOOKUP($B291,所属・種目コード!L274:M374,2)))</f>
        <v>#N/A</v>
      </c>
      <c r="L291" s="38" t="e">
        <f>IF($B291="","",(VLOOKUP($B291,所属・種目コード!$I$3:$J$59,2)))</f>
        <v>#N/A</v>
      </c>
    </row>
    <row r="292" spans="1:12">
      <c r="A292" s="23">
        <v>1468</v>
      </c>
      <c r="B292" s="23">
        <v>1015</v>
      </c>
      <c r="C292" s="23">
        <v>434</v>
      </c>
      <c r="E292" s="23" t="s">
        <v>1499</v>
      </c>
      <c r="F292" s="23" t="s">
        <v>1500</v>
      </c>
      <c r="G292" s="23">
        <v>1</v>
      </c>
      <c r="I292" s="39" t="e">
        <f>IF($B292="","",(VLOOKUP($B292,所属・種目コード!$A$3:$B$68,2)))</f>
        <v>#N/A</v>
      </c>
      <c r="J292" s="40" t="str">
        <f>IF($B292="","",(VLOOKUP($B292,所属・種目コード!$E$3:$F$119,2)))</f>
        <v>久慈市陸協</v>
      </c>
      <c r="K292" s="41" t="e">
        <f>IF($B292="","",(VLOOKUP($B292,所属・種目コード!L275:M375,2)))</f>
        <v>#N/A</v>
      </c>
      <c r="L292" s="38" t="e">
        <f>IF($B292="","",(VLOOKUP($B292,所属・種目コード!$I$3:$J$59,2)))</f>
        <v>#N/A</v>
      </c>
    </row>
    <row r="293" spans="1:12">
      <c r="A293" s="23">
        <v>1469</v>
      </c>
      <c r="B293" s="23">
        <v>1015</v>
      </c>
      <c r="C293" s="23">
        <v>435</v>
      </c>
      <c r="E293" s="23" t="s">
        <v>1501</v>
      </c>
      <c r="F293" s="23" t="s">
        <v>1502</v>
      </c>
      <c r="G293" s="23">
        <v>1</v>
      </c>
      <c r="I293" s="39" t="e">
        <f>IF($B293="","",(VLOOKUP($B293,所属・種目コード!$A$3:$B$68,2)))</f>
        <v>#N/A</v>
      </c>
      <c r="J293" s="40" t="str">
        <f>IF($B293="","",(VLOOKUP($B293,所属・種目コード!$E$3:$F$119,2)))</f>
        <v>久慈市陸協</v>
      </c>
      <c r="K293" s="41" t="e">
        <f>IF($B293="","",(VLOOKUP($B293,所属・種目コード!L276:M376,2)))</f>
        <v>#N/A</v>
      </c>
      <c r="L293" s="38" t="e">
        <f>IF($B293="","",(VLOOKUP($B293,所属・種目コード!$I$3:$J$59,2)))</f>
        <v>#N/A</v>
      </c>
    </row>
    <row r="294" spans="1:12">
      <c r="A294" s="23">
        <v>1470</v>
      </c>
      <c r="B294" s="23">
        <v>1015</v>
      </c>
      <c r="C294" s="23">
        <v>436</v>
      </c>
      <c r="E294" s="23" t="s">
        <v>1503</v>
      </c>
      <c r="F294" s="23" t="s">
        <v>1504</v>
      </c>
      <c r="G294" s="23">
        <v>1</v>
      </c>
      <c r="I294" s="39" t="e">
        <f>IF($B294="","",(VLOOKUP($B294,所属・種目コード!$A$3:$B$68,2)))</f>
        <v>#N/A</v>
      </c>
      <c r="J294" s="40" t="str">
        <f>IF($B294="","",(VLOOKUP($B294,所属・種目コード!$E$3:$F$119,2)))</f>
        <v>久慈市陸協</v>
      </c>
      <c r="K294" s="41" t="e">
        <f>IF($B294="","",(VLOOKUP($B294,所属・種目コード!L277:M377,2)))</f>
        <v>#N/A</v>
      </c>
      <c r="L294" s="38" t="e">
        <f>IF($B294="","",(VLOOKUP($B294,所属・種目コード!$I$3:$J$59,2)))</f>
        <v>#N/A</v>
      </c>
    </row>
    <row r="295" spans="1:12">
      <c r="A295" s="23">
        <v>1471</v>
      </c>
      <c r="B295" s="23">
        <v>1015</v>
      </c>
      <c r="C295" s="23">
        <v>437</v>
      </c>
      <c r="E295" s="23" t="s">
        <v>1505</v>
      </c>
      <c r="F295" s="23" t="s">
        <v>1506</v>
      </c>
      <c r="G295" s="23">
        <v>1</v>
      </c>
      <c r="I295" s="39" t="e">
        <f>IF($B295="","",(VLOOKUP($B295,所属・種目コード!$A$3:$B$68,2)))</f>
        <v>#N/A</v>
      </c>
      <c r="J295" s="40" t="str">
        <f>IF($B295="","",(VLOOKUP($B295,所属・種目コード!$E$3:$F$119,2)))</f>
        <v>久慈市陸協</v>
      </c>
      <c r="K295" s="41" t="e">
        <f>IF($B295="","",(VLOOKUP($B295,所属・種目コード!L278:M378,2)))</f>
        <v>#N/A</v>
      </c>
      <c r="L295" s="38" t="e">
        <f>IF($B295="","",(VLOOKUP($B295,所属・種目コード!$I$3:$J$59,2)))</f>
        <v>#N/A</v>
      </c>
    </row>
    <row r="296" spans="1:12">
      <c r="A296" s="23">
        <v>1472</v>
      </c>
      <c r="B296" s="23">
        <v>1015</v>
      </c>
      <c r="C296" s="23">
        <v>438</v>
      </c>
      <c r="E296" s="23" t="s">
        <v>1507</v>
      </c>
      <c r="F296" s="23" t="s">
        <v>1508</v>
      </c>
      <c r="G296" s="23">
        <v>1</v>
      </c>
      <c r="I296" s="39" t="e">
        <f>IF($B296="","",(VLOOKUP($B296,所属・種目コード!$A$3:$B$68,2)))</f>
        <v>#N/A</v>
      </c>
      <c r="J296" s="40" t="str">
        <f>IF($B296="","",(VLOOKUP($B296,所属・種目コード!$E$3:$F$119,2)))</f>
        <v>久慈市陸協</v>
      </c>
      <c r="K296" s="41" t="e">
        <f>IF($B296="","",(VLOOKUP($B296,所属・種目コード!L279:M379,2)))</f>
        <v>#N/A</v>
      </c>
      <c r="L296" s="38" t="e">
        <f>IF($B296="","",(VLOOKUP($B296,所属・種目コード!$I$3:$J$59,2)))</f>
        <v>#N/A</v>
      </c>
    </row>
    <row r="297" spans="1:12">
      <c r="A297" s="23">
        <v>1473</v>
      </c>
      <c r="B297" s="23">
        <v>1015</v>
      </c>
      <c r="C297" s="23">
        <v>439</v>
      </c>
      <c r="E297" s="23" t="s">
        <v>1509</v>
      </c>
      <c r="F297" s="23" t="s">
        <v>1510</v>
      </c>
      <c r="G297" s="23">
        <v>1</v>
      </c>
      <c r="I297" s="39" t="e">
        <f>IF($B297="","",(VLOOKUP($B297,所属・種目コード!$A$3:$B$68,2)))</f>
        <v>#N/A</v>
      </c>
      <c r="J297" s="40" t="str">
        <f>IF($B297="","",(VLOOKUP($B297,所属・種目コード!$E$3:$F$119,2)))</f>
        <v>久慈市陸協</v>
      </c>
      <c r="K297" s="41" t="e">
        <f>IF($B297="","",(VLOOKUP($B297,所属・種目コード!L280:M380,2)))</f>
        <v>#N/A</v>
      </c>
      <c r="L297" s="38" t="e">
        <f>IF($B297="","",(VLOOKUP($B297,所属・種目コード!$I$3:$J$59,2)))</f>
        <v>#N/A</v>
      </c>
    </row>
    <row r="298" spans="1:12">
      <c r="A298" s="23">
        <v>1474</v>
      </c>
      <c r="B298" s="23">
        <v>1015</v>
      </c>
      <c r="C298" s="23">
        <v>440</v>
      </c>
      <c r="E298" s="23" t="s">
        <v>1511</v>
      </c>
      <c r="F298" s="23" t="s">
        <v>1512</v>
      </c>
      <c r="G298" s="23">
        <v>1</v>
      </c>
      <c r="I298" s="39" t="e">
        <f>IF($B298="","",(VLOOKUP($B298,所属・種目コード!$A$3:$B$68,2)))</f>
        <v>#N/A</v>
      </c>
      <c r="J298" s="40" t="str">
        <f>IF($B298="","",(VLOOKUP($B298,所属・種目コード!$E$3:$F$119,2)))</f>
        <v>久慈市陸協</v>
      </c>
      <c r="K298" s="41" t="e">
        <f>IF($B298="","",(VLOOKUP($B298,所属・種目コード!L281:M381,2)))</f>
        <v>#N/A</v>
      </c>
      <c r="L298" s="38" t="e">
        <f>IF($B298="","",(VLOOKUP($B298,所属・種目コード!$I$3:$J$59,2)))</f>
        <v>#N/A</v>
      </c>
    </row>
    <row r="299" spans="1:12">
      <c r="A299" s="23">
        <v>1475</v>
      </c>
      <c r="B299" s="23">
        <v>1015</v>
      </c>
      <c r="C299" s="23">
        <v>441</v>
      </c>
      <c r="E299" s="23" t="s">
        <v>1513</v>
      </c>
      <c r="F299" s="23" t="s">
        <v>1514</v>
      </c>
      <c r="G299" s="23">
        <v>1</v>
      </c>
      <c r="I299" s="39" t="e">
        <f>IF($B299="","",(VLOOKUP($B299,所属・種目コード!$A$3:$B$68,2)))</f>
        <v>#N/A</v>
      </c>
      <c r="J299" s="40" t="str">
        <f>IF($B299="","",(VLOOKUP($B299,所属・種目コード!$E$3:$F$119,2)))</f>
        <v>久慈市陸協</v>
      </c>
      <c r="K299" s="41" t="e">
        <f>IF($B299="","",(VLOOKUP($B299,所属・種目コード!L282:M382,2)))</f>
        <v>#N/A</v>
      </c>
      <c r="L299" s="38" t="e">
        <f>IF($B299="","",(VLOOKUP($B299,所属・種目コード!$I$3:$J$59,2)))</f>
        <v>#N/A</v>
      </c>
    </row>
    <row r="300" spans="1:12">
      <c r="A300" s="23">
        <v>1476</v>
      </c>
      <c r="B300" s="23">
        <v>1015</v>
      </c>
      <c r="C300" s="23">
        <v>442</v>
      </c>
      <c r="E300" s="23" t="s">
        <v>1515</v>
      </c>
      <c r="F300" s="23" t="s">
        <v>1516</v>
      </c>
      <c r="G300" s="23">
        <v>1</v>
      </c>
      <c r="I300" s="39" t="e">
        <f>IF($B300="","",(VLOOKUP($B300,所属・種目コード!$A$3:$B$68,2)))</f>
        <v>#N/A</v>
      </c>
      <c r="J300" s="40" t="str">
        <f>IF($B300="","",(VLOOKUP($B300,所属・種目コード!$E$3:$F$119,2)))</f>
        <v>久慈市陸協</v>
      </c>
      <c r="K300" s="41" t="e">
        <f>IF($B300="","",(VLOOKUP($B300,所属・種目コード!L283:M383,2)))</f>
        <v>#N/A</v>
      </c>
      <c r="L300" s="38" t="e">
        <f>IF($B300="","",(VLOOKUP($B300,所属・種目コード!$I$3:$J$59,2)))</f>
        <v>#N/A</v>
      </c>
    </row>
    <row r="301" spans="1:12">
      <c r="A301" s="23">
        <v>1477</v>
      </c>
      <c r="B301" s="23">
        <v>1015</v>
      </c>
      <c r="C301" s="23">
        <v>443</v>
      </c>
      <c r="E301" s="23" t="s">
        <v>1517</v>
      </c>
      <c r="F301" s="23" t="s">
        <v>1518</v>
      </c>
      <c r="G301" s="23">
        <v>1</v>
      </c>
      <c r="I301" s="39" t="e">
        <f>IF($B301="","",(VLOOKUP($B301,所属・種目コード!$A$3:$B$68,2)))</f>
        <v>#N/A</v>
      </c>
      <c r="J301" s="40" t="str">
        <f>IF($B301="","",(VLOOKUP($B301,所属・種目コード!$E$3:$F$119,2)))</f>
        <v>久慈市陸協</v>
      </c>
      <c r="K301" s="41" t="e">
        <f>IF($B301="","",(VLOOKUP($B301,所属・種目コード!L284:M384,2)))</f>
        <v>#N/A</v>
      </c>
      <c r="L301" s="38" t="e">
        <f>IF($B301="","",(VLOOKUP($B301,所属・種目コード!$I$3:$J$59,2)))</f>
        <v>#N/A</v>
      </c>
    </row>
    <row r="302" spans="1:12">
      <c r="A302" s="23">
        <v>1478</v>
      </c>
      <c r="B302" s="23">
        <v>1015</v>
      </c>
      <c r="C302" s="23">
        <v>444</v>
      </c>
      <c r="E302" s="23" t="s">
        <v>1519</v>
      </c>
      <c r="F302" s="23" t="s">
        <v>1520</v>
      </c>
      <c r="G302" s="23">
        <v>1</v>
      </c>
      <c r="I302" s="39" t="e">
        <f>IF($B302="","",(VLOOKUP($B302,所属・種目コード!$A$3:$B$68,2)))</f>
        <v>#N/A</v>
      </c>
      <c r="J302" s="40" t="str">
        <f>IF($B302="","",(VLOOKUP($B302,所属・種目コード!$E$3:$F$119,2)))</f>
        <v>久慈市陸協</v>
      </c>
      <c r="K302" s="41" t="e">
        <f>IF($B302="","",(VLOOKUP($B302,所属・種目コード!L285:M385,2)))</f>
        <v>#N/A</v>
      </c>
      <c r="L302" s="38" t="e">
        <f>IF($B302="","",(VLOOKUP($B302,所属・種目コード!$I$3:$J$59,2)))</f>
        <v>#N/A</v>
      </c>
    </row>
    <row r="303" spans="1:12">
      <c r="A303" s="23">
        <v>1479</v>
      </c>
      <c r="B303" s="23">
        <v>1015</v>
      </c>
      <c r="C303" s="23">
        <v>445</v>
      </c>
      <c r="E303" s="23" t="s">
        <v>1521</v>
      </c>
      <c r="F303" s="23" t="s">
        <v>1522</v>
      </c>
      <c r="G303" s="23">
        <v>1</v>
      </c>
      <c r="I303" s="39" t="e">
        <f>IF($B303="","",(VLOOKUP($B303,所属・種目コード!$A$3:$B$68,2)))</f>
        <v>#N/A</v>
      </c>
      <c r="J303" s="40" t="str">
        <f>IF($B303="","",(VLOOKUP($B303,所属・種目コード!$E$3:$F$119,2)))</f>
        <v>久慈市陸協</v>
      </c>
      <c r="K303" s="41" t="e">
        <f>IF($B303="","",(VLOOKUP($B303,所属・種目コード!L286:M386,2)))</f>
        <v>#N/A</v>
      </c>
      <c r="L303" s="38" t="e">
        <f>IF($B303="","",(VLOOKUP($B303,所属・種目コード!$I$3:$J$59,2)))</f>
        <v>#N/A</v>
      </c>
    </row>
    <row r="304" spans="1:12">
      <c r="A304" s="23">
        <v>1480</v>
      </c>
      <c r="B304" s="23">
        <v>1015</v>
      </c>
      <c r="C304" s="23">
        <v>446</v>
      </c>
      <c r="E304" s="23" t="s">
        <v>1523</v>
      </c>
      <c r="F304" s="23" t="s">
        <v>1524</v>
      </c>
      <c r="G304" s="23">
        <v>1</v>
      </c>
      <c r="I304" s="39" t="e">
        <f>IF($B304="","",(VLOOKUP($B304,所属・種目コード!$A$3:$B$68,2)))</f>
        <v>#N/A</v>
      </c>
      <c r="J304" s="40" t="str">
        <f>IF($B304="","",(VLOOKUP($B304,所属・種目コード!$E$3:$F$119,2)))</f>
        <v>久慈市陸協</v>
      </c>
      <c r="K304" s="41" t="e">
        <f>IF($B304="","",(VLOOKUP($B304,所属・種目コード!L287:M387,2)))</f>
        <v>#N/A</v>
      </c>
      <c r="L304" s="38" t="e">
        <f>IF($B304="","",(VLOOKUP($B304,所属・種目コード!$I$3:$J$59,2)))</f>
        <v>#N/A</v>
      </c>
    </row>
    <row r="305" spans="1:12">
      <c r="A305" s="23">
        <v>1481</v>
      </c>
      <c r="B305" s="23">
        <v>1015</v>
      </c>
      <c r="C305" s="23">
        <v>447</v>
      </c>
      <c r="E305" s="23" t="s">
        <v>1525</v>
      </c>
      <c r="F305" s="23" t="s">
        <v>1526</v>
      </c>
      <c r="G305" s="23">
        <v>1</v>
      </c>
      <c r="I305" s="39" t="e">
        <f>IF($B305="","",(VLOOKUP($B305,所属・種目コード!$A$3:$B$68,2)))</f>
        <v>#N/A</v>
      </c>
      <c r="J305" s="40" t="str">
        <f>IF($B305="","",(VLOOKUP($B305,所属・種目コード!$E$3:$F$119,2)))</f>
        <v>久慈市陸協</v>
      </c>
      <c r="K305" s="41" t="e">
        <f>IF($B305="","",(VLOOKUP($B305,所属・種目コード!L288:M388,2)))</f>
        <v>#N/A</v>
      </c>
      <c r="L305" s="38" t="e">
        <f>IF($B305="","",(VLOOKUP($B305,所属・種目コード!$I$3:$J$59,2)))</f>
        <v>#N/A</v>
      </c>
    </row>
    <row r="306" spans="1:12">
      <c r="A306" s="23">
        <v>1482</v>
      </c>
      <c r="B306" s="23">
        <v>1015</v>
      </c>
      <c r="C306" s="23">
        <v>448</v>
      </c>
      <c r="E306" s="23" t="s">
        <v>1527</v>
      </c>
      <c r="F306" s="23" t="s">
        <v>1528</v>
      </c>
      <c r="G306" s="23">
        <v>1</v>
      </c>
      <c r="I306" s="39" t="e">
        <f>IF($B306="","",(VLOOKUP($B306,所属・種目コード!$A$3:$B$68,2)))</f>
        <v>#N/A</v>
      </c>
      <c r="J306" s="40" t="str">
        <f>IF($B306="","",(VLOOKUP($B306,所属・種目コード!$E$3:$F$119,2)))</f>
        <v>久慈市陸協</v>
      </c>
      <c r="K306" s="41" t="e">
        <f>IF($B306="","",(VLOOKUP($B306,所属・種目コード!L289:M389,2)))</f>
        <v>#N/A</v>
      </c>
      <c r="L306" s="38" t="e">
        <f>IF($B306="","",(VLOOKUP($B306,所属・種目コード!$I$3:$J$59,2)))</f>
        <v>#N/A</v>
      </c>
    </row>
    <row r="307" spans="1:12">
      <c r="A307" s="23">
        <v>1582</v>
      </c>
      <c r="B307" s="23">
        <v>1015</v>
      </c>
      <c r="C307" s="23">
        <v>550</v>
      </c>
      <c r="E307" s="23" t="s">
        <v>1723</v>
      </c>
      <c r="F307" s="23" t="s">
        <v>1724</v>
      </c>
      <c r="G307" s="23">
        <v>1</v>
      </c>
      <c r="I307" s="39" t="e">
        <f>IF($B307="","",(VLOOKUP($B307,所属・種目コード!$A$3:$B$68,2)))</f>
        <v>#N/A</v>
      </c>
      <c r="J307" s="40" t="str">
        <f>IF($B307="","",(VLOOKUP($B307,所属・種目コード!$E$3:$F$119,2)))</f>
        <v>久慈市陸協</v>
      </c>
      <c r="K307" s="41" t="e">
        <f>IF($B307="","",(VLOOKUP($B307,所属・種目コード!L290:M390,2)))</f>
        <v>#N/A</v>
      </c>
      <c r="L307" s="38" t="e">
        <f>IF($B307="","",(VLOOKUP($B307,所属・種目コード!$I$3:$J$59,2)))</f>
        <v>#N/A</v>
      </c>
    </row>
    <row r="308" spans="1:12">
      <c r="A308" s="23">
        <v>1583</v>
      </c>
      <c r="B308" s="23">
        <v>1015</v>
      </c>
      <c r="C308" s="23">
        <v>551</v>
      </c>
      <c r="E308" s="23" t="s">
        <v>1725</v>
      </c>
      <c r="F308" s="23" t="s">
        <v>1726</v>
      </c>
      <c r="G308" s="23">
        <v>1</v>
      </c>
      <c r="I308" s="39" t="e">
        <f>IF($B308="","",(VLOOKUP($B308,所属・種目コード!$A$3:$B$68,2)))</f>
        <v>#N/A</v>
      </c>
      <c r="J308" s="40" t="str">
        <f>IF($B308="","",(VLOOKUP($B308,所属・種目コード!$E$3:$F$119,2)))</f>
        <v>久慈市陸協</v>
      </c>
      <c r="K308" s="41" t="e">
        <f>IF($B308="","",(VLOOKUP($B308,所属・種目コード!L291:M391,2)))</f>
        <v>#N/A</v>
      </c>
      <c r="L308" s="38" t="e">
        <f>IF($B308="","",(VLOOKUP($B308,所属・種目コード!$I$3:$J$59,2)))</f>
        <v>#N/A</v>
      </c>
    </row>
    <row r="309" spans="1:12">
      <c r="A309" s="23">
        <v>1584</v>
      </c>
      <c r="B309" s="23">
        <v>1015</v>
      </c>
      <c r="C309" s="23">
        <v>552</v>
      </c>
      <c r="E309" s="23" t="s">
        <v>1727</v>
      </c>
      <c r="F309" s="23" t="s">
        <v>1728</v>
      </c>
      <c r="G309" s="23">
        <v>1</v>
      </c>
      <c r="I309" s="39" t="e">
        <f>IF($B309="","",(VLOOKUP($B309,所属・種目コード!$A$3:$B$68,2)))</f>
        <v>#N/A</v>
      </c>
      <c r="J309" s="40" t="str">
        <f>IF($B309="","",(VLOOKUP($B309,所属・種目コード!$E$3:$F$119,2)))</f>
        <v>久慈市陸協</v>
      </c>
      <c r="K309" s="41" t="e">
        <f>IF($B309="","",(VLOOKUP($B309,所属・種目コード!L292:M392,2)))</f>
        <v>#N/A</v>
      </c>
      <c r="L309" s="38" t="e">
        <f>IF($B309="","",(VLOOKUP($B309,所属・種目コード!$I$3:$J$59,2)))</f>
        <v>#N/A</v>
      </c>
    </row>
    <row r="310" spans="1:12">
      <c r="A310" s="23">
        <v>1641</v>
      </c>
      <c r="B310" s="23">
        <v>1015</v>
      </c>
      <c r="C310" s="23">
        <v>633</v>
      </c>
      <c r="E310" s="23" t="s">
        <v>1841</v>
      </c>
      <c r="F310" s="23" t="s">
        <v>1842</v>
      </c>
      <c r="G310" s="23">
        <v>1</v>
      </c>
      <c r="I310" s="39" t="e">
        <f>IF($B310="","",(VLOOKUP($B310,所属・種目コード!$A$3:$B$68,2)))</f>
        <v>#N/A</v>
      </c>
      <c r="J310" s="40" t="str">
        <f>IF($B310="","",(VLOOKUP($B310,所属・種目コード!$E$3:$F$119,2)))</f>
        <v>久慈市陸協</v>
      </c>
      <c r="K310" s="41" t="e">
        <f>IF($B310="","",(VLOOKUP($B310,所属・種目コード!L293:M393,2)))</f>
        <v>#N/A</v>
      </c>
      <c r="L310" s="38" t="e">
        <f>IF($B310="","",(VLOOKUP($B310,所属・種目コード!$I$3:$J$59,2)))</f>
        <v>#N/A</v>
      </c>
    </row>
    <row r="311" spans="1:12">
      <c r="A311" s="23">
        <v>1117</v>
      </c>
      <c r="B311" s="23">
        <v>1016</v>
      </c>
      <c r="C311" s="23">
        <v>67</v>
      </c>
      <c r="E311" s="23" t="s">
        <v>806</v>
      </c>
      <c r="F311" s="23" t="s">
        <v>807</v>
      </c>
      <c r="G311" s="23">
        <v>2</v>
      </c>
      <c r="I311" s="39" t="e">
        <f>IF($B311="","",(VLOOKUP($B311,所属・種目コード!$A$3:$B$68,2)))</f>
        <v>#N/A</v>
      </c>
      <c r="J311" s="40" t="str">
        <f>IF($B311="","",(VLOOKUP($B311,所属・種目コード!$E$3:$F$119,2)))</f>
        <v>花巻市陸協</v>
      </c>
      <c r="K311" s="41" t="e">
        <f>IF($B311="","",(VLOOKUP($B311,所属・種目コード!L294:M394,2)))</f>
        <v>#N/A</v>
      </c>
      <c r="L311" s="38" t="e">
        <f>IF($B311="","",(VLOOKUP($B311,所属・種目コード!$I$3:$J$59,2)))</f>
        <v>#N/A</v>
      </c>
    </row>
    <row r="312" spans="1:12">
      <c r="A312" s="23">
        <v>1119</v>
      </c>
      <c r="B312" s="23">
        <v>1016</v>
      </c>
      <c r="C312" s="23">
        <v>68</v>
      </c>
      <c r="E312" s="23" t="s">
        <v>810</v>
      </c>
      <c r="F312" s="23" t="s">
        <v>811</v>
      </c>
      <c r="G312" s="23">
        <v>2</v>
      </c>
      <c r="I312" s="39" t="e">
        <f>IF($B312="","",(VLOOKUP($B312,所属・種目コード!$A$3:$B$68,2)))</f>
        <v>#N/A</v>
      </c>
      <c r="J312" s="40" t="str">
        <f>IF($B312="","",(VLOOKUP($B312,所属・種目コード!$E$3:$F$119,2)))</f>
        <v>花巻市陸協</v>
      </c>
      <c r="K312" s="41" t="e">
        <f>IF($B312="","",(VLOOKUP($B312,所属・種目コード!L295:M395,2)))</f>
        <v>#N/A</v>
      </c>
      <c r="L312" s="38" t="e">
        <f>IF($B312="","",(VLOOKUP($B312,所属・種目コード!$I$3:$J$59,2)))</f>
        <v>#N/A</v>
      </c>
    </row>
    <row r="313" spans="1:12">
      <c r="A313" s="23">
        <v>1488</v>
      </c>
      <c r="B313" s="23">
        <v>1016</v>
      </c>
      <c r="C313" s="23">
        <v>454</v>
      </c>
      <c r="E313" s="23" t="s">
        <v>1539</v>
      </c>
      <c r="F313" s="23" t="s">
        <v>1540</v>
      </c>
      <c r="G313" s="23">
        <v>1</v>
      </c>
      <c r="I313" s="39" t="e">
        <f>IF($B313="","",(VLOOKUP($B313,所属・種目コード!$A$3:$B$68,2)))</f>
        <v>#N/A</v>
      </c>
      <c r="J313" s="40" t="str">
        <f>IF($B313="","",(VLOOKUP($B313,所属・種目コード!$E$3:$F$119,2)))</f>
        <v>花巻市陸協</v>
      </c>
      <c r="K313" s="41" t="e">
        <f>IF($B313="","",(VLOOKUP($B313,所属・種目コード!L296:M396,2)))</f>
        <v>#N/A</v>
      </c>
      <c r="L313" s="38" t="e">
        <f>IF($B313="","",(VLOOKUP($B313,所属・種目コード!$I$3:$J$59,2)))</f>
        <v>#N/A</v>
      </c>
    </row>
    <row r="314" spans="1:12">
      <c r="A314" s="23">
        <v>1489</v>
      </c>
      <c r="B314" s="23">
        <v>1016</v>
      </c>
      <c r="C314" s="23">
        <v>455</v>
      </c>
      <c r="E314" s="23" t="s">
        <v>1541</v>
      </c>
      <c r="F314" s="23" t="s">
        <v>1542</v>
      </c>
      <c r="G314" s="23">
        <v>1</v>
      </c>
      <c r="I314" s="39" t="e">
        <f>IF($B314="","",(VLOOKUP($B314,所属・種目コード!$A$3:$B$68,2)))</f>
        <v>#N/A</v>
      </c>
      <c r="J314" s="40" t="str">
        <f>IF($B314="","",(VLOOKUP($B314,所属・種目コード!$E$3:$F$119,2)))</f>
        <v>花巻市陸協</v>
      </c>
      <c r="K314" s="41" t="e">
        <f>IF($B314="","",(VLOOKUP($B314,所属・種目コード!L297:M397,2)))</f>
        <v>#N/A</v>
      </c>
      <c r="L314" s="38" t="e">
        <f>IF($B314="","",(VLOOKUP($B314,所属・種目コード!$I$3:$J$59,2)))</f>
        <v>#N/A</v>
      </c>
    </row>
    <row r="315" spans="1:12">
      <c r="A315" s="23">
        <v>1490</v>
      </c>
      <c r="B315" s="23">
        <v>1016</v>
      </c>
      <c r="C315" s="23">
        <v>456</v>
      </c>
      <c r="E315" s="23" t="s">
        <v>1543</v>
      </c>
      <c r="F315" s="23" t="s">
        <v>1544</v>
      </c>
      <c r="G315" s="23">
        <v>1</v>
      </c>
      <c r="I315" s="39" t="e">
        <f>IF($B315="","",(VLOOKUP($B315,所属・種目コード!$A$3:$B$68,2)))</f>
        <v>#N/A</v>
      </c>
      <c r="J315" s="40" t="str">
        <f>IF($B315="","",(VLOOKUP($B315,所属・種目コード!$E$3:$F$119,2)))</f>
        <v>花巻市陸協</v>
      </c>
      <c r="K315" s="41" t="e">
        <f>IF($B315="","",(VLOOKUP($B315,所属・種目コード!L298:M398,2)))</f>
        <v>#N/A</v>
      </c>
      <c r="L315" s="38" t="e">
        <f>IF($B315="","",(VLOOKUP($B315,所属・種目コード!$I$3:$J$59,2)))</f>
        <v>#N/A</v>
      </c>
    </row>
    <row r="316" spans="1:12">
      <c r="A316" s="23">
        <v>1622</v>
      </c>
      <c r="B316" s="23">
        <v>1016</v>
      </c>
      <c r="C316" s="23">
        <v>601</v>
      </c>
      <c r="E316" s="23" t="s">
        <v>1803</v>
      </c>
      <c r="F316" s="23" t="s">
        <v>1804</v>
      </c>
      <c r="G316" s="23">
        <v>1</v>
      </c>
      <c r="I316" s="39" t="e">
        <f>IF($B316="","",(VLOOKUP($B316,所属・種目コード!$A$3:$B$68,2)))</f>
        <v>#N/A</v>
      </c>
      <c r="J316" s="40" t="str">
        <f>IF($B316="","",(VLOOKUP($B316,所属・種目コード!$E$3:$F$119,2)))</f>
        <v>花巻市陸協</v>
      </c>
      <c r="K316" s="41" t="e">
        <f>IF($B316="","",(VLOOKUP($B316,所属・種目コード!L299:M399,2)))</f>
        <v>#N/A</v>
      </c>
      <c r="L316" s="38" t="e">
        <f>IF($B316="","",(VLOOKUP($B316,所属・種目コード!$I$3:$J$59,2)))</f>
        <v>#N/A</v>
      </c>
    </row>
    <row r="317" spans="1:12">
      <c r="A317" s="23">
        <v>5280</v>
      </c>
      <c r="B317" s="23">
        <v>1016</v>
      </c>
      <c r="C317" s="23">
        <v>143</v>
      </c>
      <c r="E317" s="23" t="s">
        <v>8453</v>
      </c>
      <c r="F317" s="23" t="s">
        <v>8454</v>
      </c>
      <c r="G317" s="23">
        <v>2</v>
      </c>
      <c r="I317" s="39" t="e">
        <f>IF($B317="","",(VLOOKUP($B317,所属・種目コード!$A$3:$B$68,2)))</f>
        <v>#N/A</v>
      </c>
      <c r="J317" s="40" t="str">
        <f>IF($B317="","",(VLOOKUP($B317,所属・種目コード!$E$3:$F$119,2)))</f>
        <v>花巻市陸協</v>
      </c>
      <c r="K317" s="41" t="e">
        <f>IF($B317="","",(VLOOKUP($B317,所属・種目コード!L300:M400,2)))</f>
        <v>#N/A</v>
      </c>
      <c r="L317" s="38" t="e">
        <f>IF($B317="","",(VLOOKUP($B317,所属・種目コード!$I$3:$J$59,2)))</f>
        <v>#N/A</v>
      </c>
    </row>
    <row r="318" spans="1:12">
      <c r="A318" s="23">
        <v>5282</v>
      </c>
      <c r="B318" s="23">
        <v>1016</v>
      </c>
      <c r="C318" s="23">
        <v>144</v>
      </c>
      <c r="E318" s="23" t="s">
        <v>8456</v>
      </c>
      <c r="F318" s="23" t="s">
        <v>8457</v>
      </c>
      <c r="G318" s="23">
        <v>2</v>
      </c>
      <c r="I318" s="39" t="e">
        <f>IF($B318="","",(VLOOKUP($B318,所属・種目コード!$A$3:$B$68,2)))</f>
        <v>#N/A</v>
      </c>
      <c r="J318" s="40" t="str">
        <f>IF($B318="","",(VLOOKUP($B318,所属・種目コード!$E$3:$F$119,2)))</f>
        <v>花巻市陸協</v>
      </c>
      <c r="K318" s="41" t="e">
        <f>IF($B318="","",(VLOOKUP($B318,所属・種目コード!L301:M401,2)))</f>
        <v>#N/A</v>
      </c>
      <c r="L318" s="38" t="e">
        <f>IF($B318="","",(VLOOKUP($B318,所属・種目コード!$I$3:$J$59,2)))</f>
        <v>#N/A</v>
      </c>
    </row>
    <row r="319" spans="1:12">
      <c r="A319" s="23">
        <v>5283</v>
      </c>
      <c r="B319" s="23">
        <v>1016</v>
      </c>
      <c r="C319" s="23">
        <v>145</v>
      </c>
      <c r="E319" s="23" t="s">
        <v>8458</v>
      </c>
      <c r="F319" s="23" t="s">
        <v>8459</v>
      </c>
      <c r="G319" s="23">
        <v>2</v>
      </c>
      <c r="I319" s="39" t="e">
        <f>IF($B319="","",(VLOOKUP($B319,所属・種目コード!$A$3:$B$68,2)))</f>
        <v>#N/A</v>
      </c>
      <c r="J319" s="40" t="str">
        <f>IF($B319="","",(VLOOKUP($B319,所属・種目コード!$E$3:$F$119,2)))</f>
        <v>花巻市陸協</v>
      </c>
      <c r="K319" s="41" t="e">
        <f>IF($B319="","",(VLOOKUP($B319,所属・種目コード!L302:M402,2)))</f>
        <v>#N/A</v>
      </c>
      <c r="L319" s="38" t="e">
        <f>IF($B319="","",(VLOOKUP($B319,所属・種目コード!$I$3:$J$59,2)))</f>
        <v>#N/A</v>
      </c>
    </row>
    <row r="320" spans="1:12">
      <c r="A320" s="23">
        <v>5284</v>
      </c>
      <c r="B320" s="23">
        <v>1016</v>
      </c>
      <c r="C320" s="23">
        <v>142</v>
      </c>
      <c r="E320" s="23" t="s">
        <v>8460</v>
      </c>
      <c r="F320" s="23" t="s">
        <v>8461</v>
      </c>
      <c r="G320" s="23">
        <v>2</v>
      </c>
      <c r="I320" s="39" t="e">
        <f>IF($B320="","",(VLOOKUP($B320,所属・種目コード!$A$3:$B$68,2)))</f>
        <v>#N/A</v>
      </c>
      <c r="J320" s="40" t="str">
        <f>IF($B320="","",(VLOOKUP($B320,所属・種目コード!$E$3:$F$119,2)))</f>
        <v>花巻市陸協</v>
      </c>
      <c r="K320" s="41" t="e">
        <f>IF($B320="","",(VLOOKUP($B320,所属・種目コード!L303:M403,2)))</f>
        <v>#N/A</v>
      </c>
      <c r="L320" s="38" t="e">
        <f>IF($B320="","",(VLOOKUP($B320,所属・種目コード!$I$3:$J$59,2)))</f>
        <v>#N/A</v>
      </c>
    </row>
    <row r="321" spans="1:12">
      <c r="A321" s="23">
        <v>5285</v>
      </c>
      <c r="B321" s="23">
        <v>1016</v>
      </c>
      <c r="C321" s="23">
        <v>141</v>
      </c>
      <c r="E321" s="23" t="s">
        <v>8462</v>
      </c>
      <c r="F321" s="23" t="s">
        <v>8463</v>
      </c>
      <c r="G321" s="23">
        <v>2</v>
      </c>
      <c r="I321" s="39" t="e">
        <f>IF($B321="","",(VLOOKUP($B321,所属・種目コード!$A$3:$B$68,2)))</f>
        <v>#N/A</v>
      </c>
      <c r="J321" s="40" t="str">
        <f>IF($B321="","",(VLOOKUP($B321,所属・種目コード!$E$3:$F$119,2)))</f>
        <v>花巻市陸協</v>
      </c>
      <c r="K321" s="41" t="e">
        <f>IF($B321="","",(VLOOKUP($B321,所属・種目コード!L304:M404,2)))</f>
        <v>#N/A</v>
      </c>
      <c r="L321" s="38" t="e">
        <f>IF($B321="","",(VLOOKUP($B321,所属・種目コード!$I$3:$J$59,2)))</f>
        <v>#N/A</v>
      </c>
    </row>
    <row r="322" spans="1:12">
      <c r="A322" s="23">
        <v>5286</v>
      </c>
      <c r="B322" s="23">
        <v>1016</v>
      </c>
      <c r="C322" s="23">
        <v>146</v>
      </c>
      <c r="E322" s="23" t="s">
        <v>8464</v>
      </c>
      <c r="F322" s="23" t="s">
        <v>8465</v>
      </c>
      <c r="G322" s="23">
        <v>2</v>
      </c>
      <c r="I322" s="39" t="e">
        <f>IF($B322="","",(VLOOKUP($B322,所属・種目コード!$A$3:$B$68,2)))</f>
        <v>#N/A</v>
      </c>
      <c r="J322" s="40" t="str">
        <f>IF($B322="","",(VLOOKUP($B322,所属・種目コード!$E$3:$F$119,2)))</f>
        <v>花巻市陸協</v>
      </c>
      <c r="K322" s="41" t="e">
        <f>IF($B322="","",(VLOOKUP($B322,所属・種目コード!L305:M405,2)))</f>
        <v>#N/A</v>
      </c>
      <c r="L322" s="38" t="e">
        <f>IF($B322="","",(VLOOKUP($B322,所属・種目コード!$I$3:$J$59,2)))</f>
        <v>#N/A</v>
      </c>
    </row>
    <row r="323" spans="1:12">
      <c r="A323" s="23">
        <v>5287</v>
      </c>
      <c r="B323" s="23">
        <v>1016</v>
      </c>
      <c r="C323" s="23">
        <v>803</v>
      </c>
      <c r="E323" s="23" t="s">
        <v>8466</v>
      </c>
      <c r="F323" s="23" t="s">
        <v>8467</v>
      </c>
      <c r="G323" s="23">
        <v>1</v>
      </c>
      <c r="I323" s="39" t="e">
        <f>IF($B323="","",(VLOOKUP($B323,所属・種目コード!$A$3:$B$68,2)))</f>
        <v>#N/A</v>
      </c>
      <c r="J323" s="40" t="str">
        <f>IF($B323="","",(VLOOKUP($B323,所属・種目コード!$E$3:$F$119,2)))</f>
        <v>花巻市陸協</v>
      </c>
      <c r="K323" s="41" t="e">
        <f>IF($B323="","",(VLOOKUP($B323,所属・種目コード!L306:M406,2)))</f>
        <v>#N/A</v>
      </c>
      <c r="L323" s="38" t="e">
        <f>IF($B323="","",(VLOOKUP($B323,所属・種目コード!$I$3:$J$59,2)))</f>
        <v>#N/A</v>
      </c>
    </row>
    <row r="324" spans="1:12">
      <c r="A324" s="23">
        <v>5289</v>
      </c>
      <c r="B324" s="23">
        <v>1016</v>
      </c>
      <c r="C324" s="23">
        <v>798</v>
      </c>
      <c r="E324" s="23" t="s">
        <v>8469</v>
      </c>
      <c r="F324" s="23" t="s">
        <v>8470</v>
      </c>
      <c r="G324" s="23">
        <v>1</v>
      </c>
      <c r="I324" s="39" t="e">
        <f>IF($B324="","",(VLOOKUP($B324,所属・種目コード!$A$3:$B$68,2)))</f>
        <v>#N/A</v>
      </c>
      <c r="J324" s="40" t="str">
        <f>IF($B324="","",(VLOOKUP($B324,所属・種目コード!$E$3:$F$119,2)))</f>
        <v>花巻市陸協</v>
      </c>
      <c r="K324" s="41" t="e">
        <f>IF($B324="","",(VLOOKUP($B324,所属・種目コード!L307:M407,2)))</f>
        <v>#N/A</v>
      </c>
      <c r="L324" s="38" t="e">
        <f>IF($B324="","",(VLOOKUP($B324,所属・種目コード!$I$3:$J$59,2)))</f>
        <v>#N/A</v>
      </c>
    </row>
    <row r="325" spans="1:12">
      <c r="A325" s="23">
        <v>5290</v>
      </c>
      <c r="B325" s="23">
        <v>1016</v>
      </c>
      <c r="C325" s="23">
        <v>799</v>
      </c>
      <c r="E325" s="23" t="s">
        <v>8471</v>
      </c>
      <c r="F325" s="23" t="s">
        <v>8472</v>
      </c>
      <c r="G325" s="23">
        <v>1</v>
      </c>
      <c r="I325" s="39" t="e">
        <f>IF($B325="","",(VLOOKUP($B325,所属・種目コード!$A$3:$B$68,2)))</f>
        <v>#N/A</v>
      </c>
      <c r="J325" s="40" t="str">
        <f>IF($B325="","",(VLOOKUP($B325,所属・種目コード!$E$3:$F$119,2)))</f>
        <v>花巻市陸協</v>
      </c>
      <c r="K325" s="41" t="e">
        <f>IF($B325="","",(VLOOKUP($B325,所属・種目コード!L308:M408,2)))</f>
        <v>#N/A</v>
      </c>
      <c r="L325" s="38" t="e">
        <f>IF($B325="","",(VLOOKUP($B325,所属・種目コード!$I$3:$J$59,2)))</f>
        <v>#N/A</v>
      </c>
    </row>
    <row r="326" spans="1:12">
      <c r="A326" s="23">
        <v>5291</v>
      </c>
      <c r="B326" s="23">
        <v>1016</v>
      </c>
      <c r="C326" s="23">
        <v>800</v>
      </c>
      <c r="E326" s="23" t="s">
        <v>8473</v>
      </c>
      <c r="F326" s="23" t="s">
        <v>8474</v>
      </c>
      <c r="G326" s="23">
        <v>1</v>
      </c>
      <c r="I326" s="39" t="e">
        <f>IF($B326="","",(VLOOKUP($B326,所属・種目コード!$A$3:$B$68,2)))</f>
        <v>#N/A</v>
      </c>
      <c r="J326" s="40" t="str">
        <f>IF($B326="","",(VLOOKUP($B326,所属・種目コード!$E$3:$F$119,2)))</f>
        <v>花巻市陸協</v>
      </c>
      <c r="K326" s="41" t="e">
        <f>IF($B326="","",(VLOOKUP($B326,所属・種目コード!L309:M409,2)))</f>
        <v>#N/A</v>
      </c>
      <c r="L326" s="38" t="e">
        <f>IF($B326="","",(VLOOKUP($B326,所属・種目コード!$I$3:$J$59,2)))</f>
        <v>#N/A</v>
      </c>
    </row>
    <row r="327" spans="1:12">
      <c r="A327" s="23">
        <v>5310</v>
      </c>
      <c r="B327" s="23">
        <v>1016</v>
      </c>
      <c r="C327" s="23">
        <v>796</v>
      </c>
      <c r="E327" s="23" t="s">
        <v>8502</v>
      </c>
      <c r="F327" s="23" t="s">
        <v>8503</v>
      </c>
      <c r="G327" s="23">
        <v>1</v>
      </c>
      <c r="I327" s="39" t="e">
        <f>IF($B327="","",(VLOOKUP($B327,所属・種目コード!$A$3:$B$68,2)))</f>
        <v>#N/A</v>
      </c>
      <c r="J327" s="40" t="str">
        <f>IF($B327="","",(VLOOKUP($B327,所属・種目コード!$E$3:$F$119,2)))</f>
        <v>花巻市陸協</v>
      </c>
      <c r="K327" s="41" t="e">
        <f>IF($B327="","",(VLOOKUP($B327,所属・種目コード!L310:M410,2)))</f>
        <v>#N/A</v>
      </c>
      <c r="L327" s="38" t="e">
        <f>IF($B327="","",(VLOOKUP($B327,所属・種目コード!$I$3:$J$59,2)))</f>
        <v>#N/A</v>
      </c>
    </row>
    <row r="328" spans="1:12">
      <c r="A328" s="23">
        <v>5315</v>
      </c>
      <c r="B328" s="23">
        <v>1016</v>
      </c>
      <c r="C328" s="23">
        <v>790</v>
      </c>
      <c r="E328" s="23" t="s">
        <v>8512</v>
      </c>
      <c r="G328" s="23">
        <v>1</v>
      </c>
      <c r="I328" s="39" t="e">
        <f>IF($B328="","",(VLOOKUP($B328,所属・種目コード!$A$3:$B$68,2)))</f>
        <v>#N/A</v>
      </c>
      <c r="J328" s="40" t="str">
        <f>IF($B328="","",(VLOOKUP($B328,所属・種目コード!$E$3:$F$119,2)))</f>
        <v>花巻市陸協</v>
      </c>
      <c r="K328" s="41" t="e">
        <f>IF($B328="","",(VLOOKUP($B328,所属・種目コード!L311:M411,2)))</f>
        <v>#N/A</v>
      </c>
      <c r="L328" s="38" t="e">
        <f>IF($B328="","",(VLOOKUP($B328,所属・種目コード!$I$3:$J$59,2)))</f>
        <v>#N/A</v>
      </c>
    </row>
    <row r="329" spans="1:12">
      <c r="A329" s="23">
        <v>5319</v>
      </c>
      <c r="B329" s="23">
        <v>1016</v>
      </c>
      <c r="C329" s="23">
        <v>792</v>
      </c>
      <c r="E329" s="23" t="s">
        <v>8519</v>
      </c>
      <c r="F329" s="23" t="s">
        <v>8520</v>
      </c>
      <c r="G329" s="23">
        <v>1</v>
      </c>
      <c r="I329" s="39" t="e">
        <f>IF($B329="","",(VLOOKUP($B329,所属・種目コード!$A$3:$B$68,2)))</f>
        <v>#N/A</v>
      </c>
      <c r="J329" s="40" t="str">
        <f>IF($B329="","",(VLOOKUP($B329,所属・種目コード!$E$3:$F$119,2)))</f>
        <v>花巻市陸協</v>
      </c>
      <c r="K329" s="41" t="e">
        <f>IF($B329="","",(VLOOKUP($B329,所属・種目コード!L312:M412,2)))</f>
        <v>#N/A</v>
      </c>
      <c r="L329" s="38" t="e">
        <f>IF($B329="","",(VLOOKUP($B329,所属・種目コード!$I$3:$J$59,2)))</f>
        <v>#N/A</v>
      </c>
    </row>
    <row r="330" spans="1:12">
      <c r="A330" s="23">
        <v>5323</v>
      </c>
      <c r="B330" s="23">
        <v>1016</v>
      </c>
      <c r="C330" s="23">
        <v>794</v>
      </c>
      <c r="E330" s="23" t="s">
        <v>8527</v>
      </c>
      <c r="F330" s="23" t="s">
        <v>1474</v>
      </c>
      <c r="G330" s="23">
        <v>1</v>
      </c>
      <c r="I330" s="39" t="e">
        <f>IF($B330="","",(VLOOKUP($B330,所属・種目コード!$A$3:$B$68,2)))</f>
        <v>#N/A</v>
      </c>
      <c r="J330" s="40" t="str">
        <f>IF($B330="","",(VLOOKUP($B330,所属・種目コード!$E$3:$F$119,2)))</f>
        <v>花巻市陸協</v>
      </c>
      <c r="K330" s="41" t="e">
        <f>IF($B330="","",(VLOOKUP($B330,所属・種目コード!L313:M413,2)))</f>
        <v>#N/A</v>
      </c>
      <c r="L330" s="38" t="e">
        <f>IF($B330="","",(VLOOKUP($B330,所属・種目コード!$I$3:$J$59,2)))</f>
        <v>#N/A</v>
      </c>
    </row>
    <row r="331" spans="1:12">
      <c r="A331" s="23">
        <v>5331</v>
      </c>
      <c r="B331" s="23">
        <v>1016</v>
      </c>
      <c r="C331" s="23">
        <v>791</v>
      </c>
      <c r="E331" s="23" t="s">
        <v>8542</v>
      </c>
      <c r="F331" s="23" t="s">
        <v>8543</v>
      </c>
      <c r="G331" s="23">
        <v>1</v>
      </c>
      <c r="I331" s="39" t="e">
        <f>IF($B331="","",(VLOOKUP($B331,所属・種目コード!$A$3:$B$68,2)))</f>
        <v>#N/A</v>
      </c>
      <c r="J331" s="40" t="str">
        <f>IF($B331="","",(VLOOKUP($B331,所属・種目コード!$E$3:$F$119,2)))</f>
        <v>花巻市陸協</v>
      </c>
      <c r="K331" s="41" t="e">
        <f>IF($B331="","",(VLOOKUP($B331,所属・種目コード!L314:M414,2)))</f>
        <v>#N/A</v>
      </c>
      <c r="L331" s="38" t="e">
        <f>IF($B331="","",(VLOOKUP($B331,所属・種目コード!$I$3:$J$59,2)))</f>
        <v>#N/A</v>
      </c>
    </row>
    <row r="332" spans="1:12">
      <c r="A332" s="23">
        <v>5503</v>
      </c>
      <c r="B332" s="23">
        <v>1016</v>
      </c>
      <c r="C332" s="23">
        <v>795</v>
      </c>
      <c r="E332" s="23" t="s">
        <v>8598</v>
      </c>
      <c r="F332" s="23" t="s">
        <v>8599</v>
      </c>
      <c r="G332" s="23">
        <v>1</v>
      </c>
      <c r="I332" s="39" t="e">
        <f>IF($B332="","",(VLOOKUP($B332,所属・種目コード!$A$3:$B$68,2)))</f>
        <v>#N/A</v>
      </c>
      <c r="J332" s="40" t="str">
        <f>IF($B332="","",(VLOOKUP($B332,所属・種目コード!$E$3:$F$119,2)))</f>
        <v>花巻市陸協</v>
      </c>
      <c r="K332" s="41" t="e">
        <f>IF($B332="","",(VLOOKUP($B332,所属・種目コード!L315:M415,2)))</f>
        <v>#N/A</v>
      </c>
      <c r="L332" s="38" t="e">
        <f>IF($B332="","",(VLOOKUP($B332,所属・種目コード!$I$3:$J$59,2)))</f>
        <v>#N/A</v>
      </c>
    </row>
    <row r="333" spans="1:12">
      <c r="A333" s="23">
        <v>5504</v>
      </c>
      <c r="B333" s="23">
        <v>1016</v>
      </c>
      <c r="C333" s="23">
        <v>793</v>
      </c>
      <c r="E333" s="23" t="s">
        <v>8600</v>
      </c>
      <c r="F333" s="23" t="s">
        <v>8601</v>
      </c>
      <c r="G333" s="23">
        <v>1</v>
      </c>
      <c r="I333" s="39" t="e">
        <f>IF($B333="","",(VLOOKUP($B333,所属・種目コード!$A$3:$B$68,2)))</f>
        <v>#N/A</v>
      </c>
      <c r="J333" s="40" t="str">
        <f>IF($B333="","",(VLOOKUP($B333,所属・種目コード!$E$3:$F$119,2)))</f>
        <v>花巻市陸協</v>
      </c>
      <c r="K333" s="41" t="e">
        <f>IF($B333="","",(VLOOKUP($B333,所属・種目コード!L316:M416,2)))</f>
        <v>#N/A</v>
      </c>
      <c r="L333" s="38" t="e">
        <f>IF($B333="","",(VLOOKUP($B333,所属・種目コード!$I$3:$J$59,2)))</f>
        <v>#N/A</v>
      </c>
    </row>
    <row r="334" spans="1:12">
      <c r="A334" s="23">
        <v>1121</v>
      </c>
      <c r="B334" s="23">
        <v>1017</v>
      </c>
      <c r="C334" s="23">
        <v>69</v>
      </c>
      <c r="E334" s="23" t="s">
        <v>814</v>
      </c>
      <c r="F334" s="23" t="s">
        <v>815</v>
      </c>
      <c r="G334" s="23">
        <v>2</v>
      </c>
      <c r="I334" s="39" t="e">
        <f>IF($B334="","",(VLOOKUP($B334,所属・種目コード!$A$3:$B$68,2)))</f>
        <v>#N/A</v>
      </c>
      <c r="J334" s="40" t="str">
        <f>IF($B334="","",(VLOOKUP($B334,所属・種目コード!$E$3:$F$119,2)))</f>
        <v>大船渡ＡＣ</v>
      </c>
      <c r="K334" s="41" t="e">
        <f>IF($B334="","",(VLOOKUP($B334,所属・種目コード!L317:M417,2)))</f>
        <v>#N/A</v>
      </c>
      <c r="L334" s="38" t="e">
        <f>IF($B334="","",(VLOOKUP($B334,所属・種目コード!$I$3:$J$59,2)))</f>
        <v>#N/A</v>
      </c>
    </row>
    <row r="335" spans="1:12">
      <c r="A335" s="23">
        <v>1123</v>
      </c>
      <c r="B335" s="23">
        <v>1017</v>
      </c>
      <c r="C335" s="23">
        <v>70</v>
      </c>
      <c r="E335" s="23" t="s">
        <v>818</v>
      </c>
      <c r="F335" s="23" t="s">
        <v>819</v>
      </c>
      <c r="G335" s="23">
        <v>2</v>
      </c>
      <c r="I335" s="39" t="e">
        <f>IF($B335="","",(VLOOKUP($B335,所属・種目コード!$A$3:$B$68,2)))</f>
        <v>#N/A</v>
      </c>
      <c r="J335" s="40" t="str">
        <f>IF($B335="","",(VLOOKUP($B335,所属・種目コード!$E$3:$F$119,2)))</f>
        <v>大船渡ＡＣ</v>
      </c>
      <c r="K335" s="41" t="e">
        <f>IF($B335="","",(VLOOKUP($B335,所属・種目コード!L318:M418,2)))</f>
        <v>#N/A</v>
      </c>
      <c r="L335" s="38" t="e">
        <f>IF($B335="","",(VLOOKUP($B335,所属・種目コード!$I$3:$J$59,2)))</f>
        <v>#N/A</v>
      </c>
    </row>
    <row r="336" spans="1:12">
      <c r="A336" s="23">
        <v>1125</v>
      </c>
      <c r="B336" s="23">
        <v>1017</v>
      </c>
      <c r="C336" s="23">
        <v>71</v>
      </c>
      <c r="E336" s="23" t="s">
        <v>822</v>
      </c>
      <c r="F336" s="23" t="s">
        <v>823</v>
      </c>
      <c r="G336" s="23">
        <v>2</v>
      </c>
      <c r="I336" s="39" t="e">
        <f>IF($B336="","",(VLOOKUP($B336,所属・種目コード!$A$3:$B$68,2)))</f>
        <v>#N/A</v>
      </c>
      <c r="J336" s="40" t="str">
        <f>IF($B336="","",(VLOOKUP($B336,所属・種目コード!$E$3:$F$119,2)))</f>
        <v>大船渡ＡＣ</v>
      </c>
      <c r="K336" s="41" t="e">
        <f>IF($B336="","",(VLOOKUP($B336,所属・種目コード!L319:M419,2)))</f>
        <v>#N/A</v>
      </c>
      <c r="L336" s="38" t="e">
        <f>IF($B336="","",(VLOOKUP($B336,所属・種目コード!$I$3:$J$59,2)))</f>
        <v>#N/A</v>
      </c>
    </row>
    <row r="337" spans="1:12">
      <c r="A337" s="23">
        <v>1494</v>
      </c>
      <c r="B337" s="23">
        <v>1017</v>
      </c>
      <c r="C337" s="23">
        <v>460</v>
      </c>
      <c r="E337" s="23" t="s">
        <v>1551</v>
      </c>
      <c r="F337" s="23" t="s">
        <v>1552</v>
      </c>
      <c r="G337" s="23">
        <v>1</v>
      </c>
      <c r="I337" s="39" t="e">
        <f>IF($B337="","",(VLOOKUP($B337,所属・種目コード!$A$3:$B$68,2)))</f>
        <v>#N/A</v>
      </c>
      <c r="J337" s="40" t="str">
        <f>IF($B337="","",(VLOOKUP($B337,所属・種目コード!$E$3:$F$119,2)))</f>
        <v>大船渡ＡＣ</v>
      </c>
      <c r="K337" s="41" t="e">
        <f>IF($B337="","",(VLOOKUP($B337,所属・種目コード!L320:M420,2)))</f>
        <v>#N/A</v>
      </c>
      <c r="L337" s="38" t="e">
        <f>IF($B337="","",(VLOOKUP($B337,所属・種目コード!$I$3:$J$59,2)))</f>
        <v>#N/A</v>
      </c>
    </row>
    <row r="338" spans="1:12">
      <c r="A338" s="23">
        <v>1127</v>
      </c>
      <c r="B338" s="23">
        <v>1018</v>
      </c>
      <c r="C338" s="23">
        <v>72</v>
      </c>
      <c r="E338" s="23" t="s">
        <v>826</v>
      </c>
      <c r="F338" s="23" t="s">
        <v>827</v>
      </c>
      <c r="G338" s="23">
        <v>2</v>
      </c>
      <c r="I338" s="39" t="e">
        <f>IF($B338="","",(VLOOKUP($B338,所属・種目コード!$A$3:$B$68,2)))</f>
        <v>#N/A</v>
      </c>
      <c r="J338" s="40" t="str">
        <f>IF($B338="","",(VLOOKUP($B338,所属・種目コード!$E$3:$F$119,2)))</f>
        <v>金ヶ崎町陸協</v>
      </c>
      <c r="K338" s="41" t="e">
        <f>IF($B338="","",(VLOOKUP($B338,所属・種目コード!L321:M421,2)))</f>
        <v>#N/A</v>
      </c>
      <c r="L338" s="38" t="e">
        <f>IF($B338="","",(VLOOKUP($B338,所属・種目コード!$I$3:$J$59,2)))</f>
        <v>#N/A</v>
      </c>
    </row>
    <row r="339" spans="1:12">
      <c r="A339" s="23">
        <v>1495</v>
      </c>
      <c r="B339" s="23">
        <v>1018</v>
      </c>
      <c r="C339" s="23">
        <v>461</v>
      </c>
      <c r="E339" s="23" t="s">
        <v>1553</v>
      </c>
      <c r="F339" s="23" t="s">
        <v>1554</v>
      </c>
      <c r="G339" s="23">
        <v>1</v>
      </c>
      <c r="I339" s="39" t="e">
        <f>IF($B339="","",(VLOOKUP($B339,所属・種目コード!$A$3:$B$68,2)))</f>
        <v>#N/A</v>
      </c>
      <c r="J339" s="40" t="str">
        <f>IF($B339="","",(VLOOKUP($B339,所属・種目コード!$E$3:$F$119,2)))</f>
        <v>金ヶ崎町陸協</v>
      </c>
      <c r="K339" s="41" t="e">
        <f>IF($B339="","",(VLOOKUP($B339,所属・種目コード!L322:M422,2)))</f>
        <v>#N/A</v>
      </c>
      <c r="L339" s="38" t="e">
        <f>IF($B339="","",(VLOOKUP($B339,所属・種目コード!$I$3:$J$59,2)))</f>
        <v>#N/A</v>
      </c>
    </row>
    <row r="340" spans="1:12">
      <c r="A340" s="23">
        <v>1496</v>
      </c>
      <c r="B340" s="23">
        <v>1018</v>
      </c>
      <c r="C340" s="23">
        <v>462</v>
      </c>
      <c r="E340" s="23" t="s">
        <v>1555</v>
      </c>
      <c r="F340" s="23" t="s">
        <v>1556</v>
      </c>
      <c r="G340" s="23">
        <v>1</v>
      </c>
      <c r="I340" s="39" t="e">
        <f>IF($B340="","",(VLOOKUP($B340,所属・種目コード!$A$3:$B$68,2)))</f>
        <v>#N/A</v>
      </c>
      <c r="J340" s="40" t="str">
        <f>IF($B340="","",(VLOOKUP($B340,所属・種目コード!$E$3:$F$119,2)))</f>
        <v>金ヶ崎町陸協</v>
      </c>
      <c r="K340" s="41" t="e">
        <f>IF($B340="","",(VLOOKUP($B340,所属・種目コード!L323:M423,2)))</f>
        <v>#N/A</v>
      </c>
      <c r="L340" s="38" t="e">
        <f>IF($B340="","",(VLOOKUP($B340,所属・種目コード!$I$3:$J$59,2)))</f>
        <v>#N/A</v>
      </c>
    </row>
    <row r="341" spans="1:12">
      <c r="A341" s="23">
        <v>1497</v>
      </c>
      <c r="B341" s="23">
        <v>1018</v>
      </c>
      <c r="C341" s="23">
        <v>463</v>
      </c>
      <c r="E341" s="23" t="s">
        <v>1557</v>
      </c>
      <c r="F341" s="23" t="s">
        <v>1558</v>
      </c>
      <c r="G341" s="23">
        <v>1</v>
      </c>
      <c r="I341" s="39" t="e">
        <f>IF($B341="","",(VLOOKUP($B341,所属・種目コード!$A$3:$B$68,2)))</f>
        <v>#N/A</v>
      </c>
      <c r="J341" s="40" t="str">
        <f>IF($B341="","",(VLOOKUP($B341,所属・種目コード!$E$3:$F$119,2)))</f>
        <v>金ヶ崎町陸協</v>
      </c>
      <c r="K341" s="41" t="e">
        <f>IF($B341="","",(VLOOKUP($B341,所属・種目コード!L324:M424,2)))</f>
        <v>#N/A</v>
      </c>
      <c r="L341" s="38" t="e">
        <f>IF($B341="","",(VLOOKUP($B341,所属・種目コード!$I$3:$J$59,2)))</f>
        <v>#N/A</v>
      </c>
    </row>
    <row r="342" spans="1:12">
      <c r="A342" s="23">
        <v>1498</v>
      </c>
      <c r="B342" s="23">
        <v>1018</v>
      </c>
      <c r="C342" s="23">
        <v>464</v>
      </c>
      <c r="E342" s="23" t="s">
        <v>1559</v>
      </c>
      <c r="F342" s="23" t="s">
        <v>1560</v>
      </c>
      <c r="G342" s="23">
        <v>1</v>
      </c>
      <c r="I342" s="39" t="e">
        <f>IF($B342="","",(VLOOKUP($B342,所属・種目コード!$A$3:$B$68,2)))</f>
        <v>#N/A</v>
      </c>
      <c r="J342" s="40" t="str">
        <f>IF($B342="","",(VLOOKUP($B342,所属・種目コード!$E$3:$F$119,2)))</f>
        <v>金ヶ崎町陸協</v>
      </c>
      <c r="K342" s="41" t="e">
        <f>IF($B342="","",(VLOOKUP($B342,所属・種目コード!L325:M425,2)))</f>
        <v>#N/A</v>
      </c>
      <c r="L342" s="38" t="e">
        <f>IF($B342="","",(VLOOKUP($B342,所属・種目コード!$I$3:$J$59,2)))</f>
        <v>#N/A</v>
      </c>
    </row>
    <row r="343" spans="1:12">
      <c r="A343" s="23">
        <v>5278</v>
      </c>
      <c r="B343" s="23">
        <v>1018</v>
      </c>
      <c r="C343" s="23">
        <v>137</v>
      </c>
      <c r="E343" s="23" t="s">
        <v>8449</v>
      </c>
      <c r="F343" s="23" t="s">
        <v>8450</v>
      </c>
      <c r="G343" s="23">
        <v>2</v>
      </c>
      <c r="I343" s="39" t="e">
        <f>IF($B343="","",(VLOOKUP($B343,所属・種目コード!$A$3:$B$68,2)))</f>
        <v>#N/A</v>
      </c>
      <c r="J343" s="40" t="str">
        <f>IF($B343="","",(VLOOKUP($B343,所属・種目コード!$E$3:$F$119,2)))</f>
        <v>金ヶ崎町陸協</v>
      </c>
      <c r="K343" s="41" t="e">
        <f>IF($B343="","",(VLOOKUP($B343,所属・種目コード!L326:M426,2)))</f>
        <v>#N/A</v>
      </c>
      <c r="L343" s="38" t="e">
        <f>IF($B343="","",(VLOOKUP($B343,所属・種目コード!$I$3:$J$59,2)))</f>
        <v>#N/A</v>
      </c>
    </row>
    <row r="344" spans="1:12">
      <c r="A344" s="23">
        <v>5313</v>
      </c>
      <c r="B344" s="23">
        <v>1018</v>
      </c>
      <c r="C344" s="23">
        <v>776</v>
      </c>
      <c r="E344" s="23" t="s">
        <v>8508</v>
      </c>
      <c r="F344" s="23" t="s">
        <v>8509</v>
      </c>
      <c r="G344" s="23">
        <v>1</v>
      </c>
      <c r="I344" s="39" t="e">
        <f>IF($B344="","",(VLOOKUP($B344,所属・種目コード!$A$3:$B$68,2)))</f>
        <v>#N/A</v>
      </c>
      <c r="J344" s="40" t="str">
        <f>IF($B344="","",(VLOOKUP($B344,所属・種目コード!$E$3:$F$119,2)))</f>
        <v>金ヶ崎町陸協</v>
      </c>
      <c r="K344" s="41" t="e">
        <f>IF($B344="","",(VLOOKUP($B344,所属・種目コード!L327:M427,2)))</f>
        <v>#N/A</v>
      </c>
      <c r="L344" s="38" t="e">
        <f>IF($B344="","",(VLOOKUP($B344,所属・種目コード!$I$3:$J$59,2)))</f>
        <v>#N/A</v>
      </c>
    </row>
    <row r="345" spans="1:12">
      <c r="A345" s="23">
        <v>5321</v>
      </c>
      <c r="B345" s="23">
        <v>1018</v>
      </c>
      <c r="C345" s="23">
        <v>774</v>
      </c>
      <c r="E345" s="23" t="s">
        <v>8523</v>
      </c>
      <c r="F345" s="23" t="s">
        <v>8524</v>
      </c>
      <c r="G345" s="23">
        <v>1</v>
      </c>
      <c r="I345" s="39" t="e">
        <f>IF($B345="","",(VLOOKUP($B345,所属・種目コード!$A$3:$B$68,2)))</f>
        <v>#N/A</v>
      </c>
      <c r="J345" s="40" t="str">
        <f>IF($B345="","",(VLOOKUP($B345,所属・種目コード!$E$3:$F$119,2)))</f>
        <v>金ヶ崎町陸協</v>
      </c>
      <c r="K345" s="41" t="e">
        <f>IF($B345="","",(VLOOKUP($B345,所属・種目コード!L328:M428,2)))</f>
        <v>#N/A</v>
      </c>
      <c r="L345" s="38" t="e">
        <f>IF($B345="","",(VLOOKUP($B345,所属・種目コード!$I$3:$J$59,2)))</f>
        <v>#N/A</v>
      </c>
    </row>
    <row r="346" spans="1:12">
      <c r="A346" s="23">
        <v>5341</v>
      </c>
      <c r="B346" s="23">
        <v>1018</v>
      </c>
      <c r="C346" s="23">
        <v>136</v>
      </c>
      <c r="E346" s="23" t="s">
        <v>8561</v>
      </c>
      <c r="F346" s="23" t="s">
        <v>8562</v>
      </c>
      <c r="G346" s="23">
        <v>2</v>
      </c>
      <c r="I346" s="39" t="e">
        <f>IF($B346="","",(VLOOKUP($B346,所属・種目コード!$A$3:$B$68,2)))</f>
        <v>#N/A</v>
      </c>
      <c r="J346" s="40" t="str">
        <f>IF($B346="","",(VLOOKUP($B346,所属・種目コード!$E$3:$F$119,2)))</f>
        <v>金ヶ崎町陸協</v>
      </c>
      <c r="K346" s="41" t="e">
        <f>IF($B346="","",(VLOOKUP($B346,所属・種目コード!L329:M429,2)))</f>
        <v>#N/A</v>
      </c>
      <c r="L346" s="38" t="e">
        <f>IF($B346="","",(VLOOKUP($B346,所属・種目コード!$I$3:$J$59,2)))</f>
        <v>#N/A</v>
      </c>
    </row>
    <row r="347" spans="1:12">
      <c r="A347" s="23">
        <v>5346</v>
      </c>
      <c r="B347" s="23">
        <v>1018</v>
      </c>
      <c r="C347" s="23">
        <v>139</v>
      </c>
      <c r="E347" s="23" t="s">
        <v>8571</v>
      </c>
      <c r="F347" s="23" t="s">
        <v>8572</v>
      </c>
      <c r="G347" s="23">
        <v>2</v>
      </c>
      <c r="I347" s="39" t="e">
        <f>IF($B347="","",(VLOOKUP($B347,所属・種目コード!$A$3:$B$68,2)))</f>
        <v>#N/A</v>
      </c>
      <c r="J347" s="40" t="str">
        <f>IF($B347="","",(VLOOKUP($B347,所属・種目コード!$E$3:$F$119,2)))</f>
        <v>金ヶ崎町陸協</v>
      </c>
      <c r="K347" s="41" t="e">
        <f>IF($B347="","",(VLOOKUP($B347,所属・種目コード!L330:M430,2)))</f>
        <v>#N/A</v>
      </c>
      <c r="L347" s="38" t="e">
        <f>IF($B347="","",(VLOOKUP($B347,所属・種目コード!$I$3:$J$59,2)))</f>
        <v>#N/A</v>
      </c>
    </row>
    <row r="348" spans="1:12">
      <c r="A348" s="23">
        <v>5500</v>
      </c>
      <c r="B348" s="23">
        <v>1018</v>
      </c>
      <c r="C348" s="23">
        <v>138</v>
      </c>
      <c r="E348" s="23" t="s">
        <v>8593</v>
      </c>
      <c r="F348" s="23" t="s">
        <v>8594</v>
      </c>
      <c r="G348" s="23">
        <v>2</v>
      </c>
      <c r="I348" s="39" t="e">
        <f>IF($B348="","",(VLOOKUP($B348,所属・種目コード!$A$3:$B$68,2)))</f>
        <v>#N/A</v>
      </c>
      <c r="J348" s="40" t="str">
        <f>IF($B348="","",(VLOOKUP($B348,所属・種目コード!$E$3:$F$119,2)))</f>
        <v>金ヶ崎町陸協</v>
      </c>
      <c r="K348" s="41" t="e">
        <f>IF($B348="","",(VLOOKUP($B348,所属・種目コード!L331:M431,2)))</f>
        <v>#N/A</v>
      </c>
      <c r="L348" s="38" t="e">
        <f>IF($B348="","",(VLOOKUP($B348,所属・種目コード!$I$3:$J$59,2)))</f>
        <v>#N/A</v>
      </c>
    </row>
    <row r="349" spans="1:12">
      <c r="A349" s="23">
        <v>5502</v>
      </c>
      <c r="B349" s="23">
        <v>1018</v>
      </c>
      <c r="C349" s="23">
        <v>775</v>
      </c>
      <c r="E349" s="23" t="s">
        <v>8597</v>
      </c>
      <c r="G349" s="23">
        <v>1</v>
      </c>
      <c r="I349" s="39" t="e">
        <f>IF($B349="","",(VLOOKUP($B349,所属・種目コード!$A$3:$B$68,2)))</f>
        <v>#N/A</v>
      </c>
      <c r="J349" s="40" t="str">
        <f>IF($B349="","",(VLOOKUP($B349,所属・種目コード!$E$3:$F$119,2)))</f>
        <v>金ヶ崎町陸協</v>
      </c>
      <c r="K349" s="41" t="e">
        <f>IF($B349="","",(VLOOKUP($B349,所属・種目コード!L332:M432,2)))</f>
        <v>#N/A</v>
      </c>
      <c r="L349" s="38" t="e">
        <f>IF($B349="","",(VLOOKUP($B349,所属・種目コード!$I$3:$J$59,2)))</f>
        <v>#N/A</v>
      </c>
    </row>
    <row r="350" spans="1:12">
      <c r="A350" s="23">
        <v>1128</v>
      </c>
      <c r="B350" s="23">
        <v>1019</v>
      </c>
      <c r="C350" s="23">
        <v>72</v>
      </c>
      <c r="E350" s="23" t="s">
        <v>828</v>
      </c>
      <c r="F350" s="23" t="s">
        <v>829</v>
      </c>
      <c r="G350" s="23">
        <v>1</v>
      </c>
      <c r="I350" s="39" t="e">
        <f>IF($B350="","",(VLOOKUP($B350,所属・種目コード!$A$3:$B$68,2)))</f>
        <v>#N/A</v>
      </c>
      <c r="J350" s="40" t="str">
        <f>IF($B350="","",(VLOOKUP($B350,所属・種目コード!$E$3:$F$119,2)))</f>
        <v>奥州ｱｽﾘｰﾄｸﾗﾌﾞ</v>
      </c>
      <c r="K350" s="41" t="e">
        <f>IF($B350="","",(VLOOKUP($B350,所属・種目コード!L333:M433,2)))</f>
        <v>#N/A</v>
      </c>
      <c r="L350" s="38" t="e">
        <f>IF($B350="","",(VLOOKUP($B350,所属・種目コード!$I$3:$J$59,2)))</f>
        <v>#N/A</v>
      </c>
    </row>
    <row r="351" spans="1:12">
      <c r="A351" s="23">
        <v>1129</v>
      </c>
      <c r="B351" s="23">
        <v>1019</v>
      </c>
      <c r="C351" s="23">
        <v>73</v>
      </c>
      <c r="E351" s="23" t="s">
        <v>830</v>
      </c>
      <c r="F351" s="23" t="s">
        <v>831</v>
      </c>
      <c r="G351" s="23">
        <v>1</v>
      </c>
      <c r="I351" s="39" t="e">
        <f>IF($B351="","",(VLOOKUP($B351,所属・種目コード!$A$3:$B$68,2)))</f>
        <v>#N/A</v>
      </c>
      <c r="J351" s="40" t="str">
        <f>IF($B351="","",(VLOOKUP($B351,所属・種目コード!$E$3:$F$119,2)))</f>
        <v>奥州ｱｽﾘｰﾄｸﾗﾌﾞ</v>
      </c>
      <c r="K351" s="41" t="e">
        <f>IF($B351="","",(VLOOKUP($B351,所属・種目コード!L334:M434,2)))</f>
        <v>#N/A</v>
      </c>
      <c r="L351" s="38" t="e">
        <f>IF($B351="","",(VLOOKUP($B351,所属・種目コード!$I$3:$J$59,2)))</f>
        <v>#N/A</v>
      </c>
    </row>
    <row r="352" spans="1:12">
      <c r="A352" s="23">
        <v>1131</v>
      </c>
      <c r="B352" s="23">
        <v>1019</v>
      </c>
      <c r="C352" s="23">
        <v>74</v>
      </c>
      <c r="E352" s="23" t="s">
        <v>834</v>
      </c>
      <c r="F352" s="23" t="s">
        <v>835</v>
      </c>
      <c r="G352" s="23">
        <v>1</v>
      </c>
      <c r="I352" s="39" t="e">
        <f>IF($B352="","",(VLOOKUP($B352,所属・種目コード!$A$3:$B$68,2)))</f>
        <v>#N/A</v>
      </c>
      <c r="J352" s="40" t="str">
        <f>IF($B352="","",(VLOOKUP($B352,所属・種目コード!$E$3:$F$119,2)))</f>
        <v>奥州ｱｽﾘｰﾄｸﾗﾌﾞ</v>
      </c>
      <c r="K352" s="41" t="e">
        <f>IF($B352="","",(VLOOKUP($B352,所属・種目コード!L335:M435,2)))</f>
        <v>#N/A</v>
      </c>
      <c r="L352" s="38" t="e">
        <f>IF($B352="","",(VLOOKUP($B352,所属・種目コード!$I$3:$J$59,2)))</f>
        <v>#N/A</v>
      </c>
    </row>
    <row r="353" spans="1:12">
      <c r="A353" s="23">
        <v>1161</v>
      </c>
      <c r="B353" s="23">
        <v>1019</v>
      </c>
      <c r="C353" s="23">
        <v>90</v>
      </c>
      <c r="E353" s="23" t="s">
        <v>893</v>
      </c>
      <c r="F353" s="23" t="s">
        <v>894</v>
      </c>
      <c r="G353" s="23">
        <v>2</v>
      </c>
      <c r="I353" s="39" t="e">
        <f>IF($B353="","",(VLOOKUP($B353,所属・種目コード!$A$3:$B$68,2)))</f>
        <v>#N/A</v>
      </c>
      <c r="J353" s="40" t="str">
        <f>IF($B353="","",(VLOOKUP($B353,所属・種目コード!$E$3:$F$119,2)))</f>
        <v>奥州ｱｽﾘｰﾄｸﾗﾌﾞ</v>
      </c>
      <c r="K353" s="41" t="e">
        <f>IF($B353="","",(VLOOKUP($B353,所属・種目コード!L336:M436,2)))</f>
        <v>#N/A</v>
      </c>
      <c r="L353" s="38" t="e">
        <f>IF($B353="","",(VLOOKUP($B353,所属・種目コード!$I$3:$J$59,2)))</f>
        <v>#N/A</v>
      </c>
    </row>
    <row r="354" spans="1:12">
      <c r="A354" s="23">
        <v>1163</v>
      </c>
      <c r="B354" s="23">
        <v>1019</v>
      </c>
      <c r="C354" s="23">
        <v>91</v>
      </c>
      <c r="E354" s="23" t="s">
        <v>897</v>
      </c>
      <c r="F354" s="23" t="s">
        <v>898</v>
      </c>
      <c r="G354" s="23">
        <v>2</v>
      </c>
      <c r="I354" s="39" t="e">
        <f>IF($B354="","",(VLOOKUP($B354,所属・種目コード!$A$3:$B$68,2)))</f>
        <v>#N/A</v>
      </c>
      <c r="J354" s="40" t="str">
        <f>IF($B354="","",(VLOOKUP($B354,所属・種目コード!$E$3:$F$119,2)))</f>
        <v>奥州ｱｽﾘｰﾄｸﾗﾌﾞ</v>
      </c>
      <c r="K354" s="41" t="e">
        <f>IF($B354="","",(VLOOKUP($B354,所属・種目コード!L337:M437,2)))</f>
        <v>#N/A</v>
      </c>
      <c r="L354" s="38" t="e">
        <f>IF($B354="","",(VLOOKUP($B354,所属・種目コード!$I$3:$J$59,2)))</f>
        <v>#N/A</v>
      </c>
    </row>
    <row r="355" spans="1:12">
      <c r="A355" s="23">
        <v>1602</v>
      </c>
      <c r="B355" s="23">
        <v>1019</v>
      </c>
      <c r="C355" s="23">
        <v>570</v>
      </c>
      <c r="E355" s="23" t="s">
        <v>1763</v>
      </c>
      <c r="F355" s="23" t="s">
        <v>1764</v>
      </c>
      <c r="G355" s="23">
        <v>1</v>
      </c>
      <c r="I355" s="39" t="e">
        <f>IF($B355="","",(VLOOKUP($B355,所属・種目コード!$A$3:$B$68,2)))</f>
        <v>#N/A</v>
      </c>
      <c r="J355" s="40" t="str">
        <f>IF($B355="","",(VLOOKUP($B355,所属・種目コード!$E$3:$F$119,2)))</f>
        <v>奥州ｱｽﾘｰﾄｸﾗﾌﾞ</v>
      </c>
      <c r="K355" s="41" t="e">
        <f>IF($B355="","",(VLOOKUP($B355,所属・種目コード!L338:M438,2)))</f>
        <v>#N/A</v>
      </c>
      <c r="L355" s="38" t="e">
        <f>IF($B355="","",(VLOOKUP($B355,所属・種目コード!$I$3:$J$59,2)))</f>
        <v>#N/A</v>
      </c>
    </row>
    <row r="356" spans="1:12">
      <c r="A356" s="23">
        <v>1603</v>
      </c>
      <c r="B356" s="23">
        <v>1019</v>
      </c>
      <c r="C356" s="23">
        <v>571</v>
      </c>
      <c r="E356" s="23" t="s">
        <v>1765</v>
      </c>
      <c r="F356" s="23" t="s">
        <v>1766</v>
      </c>
      <c r="G356" s="23">
        <v>1</v>
      </c>
      <c r="I356" s="39" t="e">
        <f>IF($B356="","",(VLOOKUP($B356,所属・種目コード!$A$3:$B$68,2)))</f>
        <v>#N/A</v>
      </c>
      <c r="J356" s="40" t="str">
        <f>IF($B356="","",(VLOOKUP($B356,所属・種目コード!$E$3:$F$119,2)))</f>
        <v>奥州ｱｽﾘｰﾄｸﾗﾌﾞ</v>
      </c>
      <c r="K356" s="41" t="e">
        <f>IF($B356="","",(VLOOKUP($B356,所属・種目コード!L339:M439,2)))</f>
        <v>#N/A</v>
      </c>
      <c r="L356" s="38" t="e">
        <f>IF($B356="","",(VLOOKUP($B356,所属・種目コード!$I$3:$J$59,2)))</f>
        <v>#N/A</v>
      </c>
    </row>
    <row r="357" spans="1:12">
      <c r="A357" s="23">
        <v>5326</v>
      </c>
      <c r="B357" s="23">
        <v>1019</v>
      </c>
      <c r="C357" s="23">
        <v>731</v>
      </c>
      <c r="E357" s="23" t="s">
        <v>8532</v>
      </c>
      <c r="F357" s="23" t="s">
        <v>8533</v>
      </c>
      <c r="G357" s="23">
        <v>1</v>
      </c>
      <c r="I357" s="39" t="e">
        <f>IF($B357="","",(VLOOKUP($B357,所属・種目コード!$A$3:$B$68,2)))</f>
        <v>#N/A</v>
      </c>
      <c r="J357" s="40" t="str">
        <f>IF($B357="","",(VLOOKUP($B357,所属・種目コード!$E$3:$F$119,2)))</f>
        <v>奥州ｱｽﾘｰﾄｸﾗﾌﾞ</v>
      </c>
      <c r="K357" s="41" t="e">
        <f>IF($B357="","",(VLOOKUP($B357,所属・種目コード!L340:M440,2)))</f>
        <v>#N/A</v>
      </c>
      <c r="L357" s="38" t="e">
        <f>IF($B357="","",(VLOOKUP($B357,所属・種目コード!$I$3:$J$59,2)))</f>
        <v>#N/A</v>
      </c>
    </row>
    <row r="358" spans="1:12">
      <c r="A358" s="23">
        <v>1130</v>
      </c>
      <c r="B358" s="23">
        <v>1020</v>
      </c>
      <c r="C358" s="23">
        <v>73</v>
      </c>
      <c r="E358" s="23" t="s">
        <v>832</v>
      </c>
      <c r="F358" s="23" t="s">
        <v>833</v>
      </c>
      <c r="G358" s="23">
        <v>2</v>
      </c>
      <c r="I358" s="39" t="e">
        <f>IF($B358="","",(VLOOKUP($B358,所属・種目コード!$A$3:$B$68,2)))</f>
        <v>#N/A</v>
      </c>
      <c r="J358" s="40" t="str">
        <f>IF($B358="","",(VLOOKUP($B358,所属・種目コード!$E$3:$F$119,2)))</f>
        <v>盛岡消防女子</v>
      </c>
      <c r="K358" s="41" t="e">
        <f>IF($B358="","",(VLOOKUP($B358,所属・種目コード!L341:M441,2)))</f>
        <v>#N/A</v>
      </c>
      <c r="L358" s="38" t="e">
        <f>IF($B358="","",(VLOOKUP($B358,所属・種目コード!$I$3:$J$59,2)))</f>
        <v>#N/A</v>
      </c>
    </row>
    <row r="359" spans="1:12">
      <c r="A359" s="23">
        <v>1132</v>
      </c>
      <c r="B359" s="23">
        <v>1020</v>
      </c>
      <c r="C359" s="23">
        <v>74</v>
      </c>
      <c r="E359" s="23" t="s">
        <v>836</v>
      </c>
      <c r="F359" s="23" t="s">
        <v>837</v>
      </c>
      <c r="G359" s="23">
        <v>2</v>
      </c>
      <c r="I359" s="39" t="e">
        <f>IF($B359="","",(VLOOKUP($B359,所属・種目コード!$A$3:$B$68,2)))</f>
        <v>#N/A</v>
      </c>
      <c r="J359" s="40" t="str">
        <f>IF($B359="","",(VLOOKUP($B359,所属・種目コード!$E$3:$F$119,2)))</f>
        <v>盛岡消防女子</v>
      </c>
      <c r="K359" s="41" t="e">
        <f>IF($B359="","",(VLOOKUP($B359,所属・種目コード!L342:M442,2)))</f>
        <v>#N/A</v>
      </c>
      <c r="L359" s="38" t="e">
        <f>IF($B359="","",(VLOOKUP($B359,所属・種目コード!$I$3:$J$59,2)))</f>
        <v>#N/A</v>
      </c>
    </row>
    <row r="360" spans="1:12">
      <c r="A360" s="23">
        <v>1133</v>
      </c>
      <c r="B360" s="23">
        <v>1020</v>
      </c>
      <c r="C360" s="23">
        <v>75</v>
      </c>
      <c r="E360" s="23" t="s">
        <v>838</v>
      </c>
      <c r="F360" s="23" t="s">
        <v>839</v>
      </c>
      <c r="G360" s="23">
        <v>2</v>
      </c>
      <c r="I360" s="39" t="e">
        <f>IF($B360="","",(VLOOKUP($B360,所属・種目コード!$A$3:$B$68,2)))</f>
        <v>#N/A</v>
      </c>
      <c r="J360" s="40" t="str">
        <f>IF($B360="","",(VLOOKUP($B360,所属・種目コード!$E$3:$F$119,2)))</f>
        <v>盛岡消防女子</v>
      </c>
      <c r="K360" s="41" t="e">
        <f>IF($B360="","",(VLOOKUP($B360,所属・種目コード!L343:M443,2)))</f>
        <v>#N/A</v>
      </c>
      <c r="L360" s="38" t="e">
        <f>IF($B360="","",(VLOOKUP($B360,所属・種目コード!$I$3:$J$59,2)))</f>
        <v>#N/A</v>
      </c>
    </row>
    <row r="361" spans="1:12">
      <c r="A361" s="23">
        <v>1134</v>
      </c>
      <c r="B361" s="23">
        <v>1020</v>
      </c>
      <c r="C361" s="23">
        <v>76</v>
      </c>
      <c r="E361" s="23" t="s">
        <v>840</v>
      </c>
      <c r="F361" s="23" t="s">
        <v>841</v>
      </c>
      <c r="G361" s="23">
        <v>2</v>
      </c>
      <c r="I361" s="39" t="e">
        <f>IF($B361="","",(VLOOKUP($B361,所属・種目コード!$A$3:$B$68,2)))</f>
        <v>#N/A</v>
      </c>
      <c r="J361" s="40" t="str">
        <f>IF($B361="","",(VLOOKUP($B361,所属・種目コード!$E$3:$F$119,2)))</f>
        <v>盛岡消防女子</v>
      </c>
      <c r="K361" s="41" t="e">
        <f>IF($B361="","",(VLOOKUP($B361,所属・種目コード!L344:M444,2)))</f>
        <v>#N/A</v>
      </c>
      <c r="L361" s="38" t="e">
        <f>IF($B361="","",(VLOOKUP($B361,所属・種目コード!$I$3:$J$59,2)))</f>
        <v>#N/A</v>
      </c>
    </row>
    <row r="362" spans="1:12">
      <c r="A362" s="23">
        <v>1135</v>
      </c>
      <c r="B362" s="23">
        <v>1020</v>
      </c>
      <c r="C362" s="23">
        <v>77</v>
      </c>
      <c r="E362" s="23" t="s">
        <v>842</v>
      </c>
      <c r="F362" s="23" t="s">
        <v>843</v>
      </c>
      <c r="G362" s="23">
        <v>2</v>
      </c>
      <c r="I362" s="39" t="e">
        <f>IF($B362="","",(VLOOKUP($B362,所属・種目コード!$A$3:$B$68,2)))</f>
        <v>#N/A</v>
      </c>
      <c r="J362" s="40" t="str">
        <f>IF($B362="","",(VLOOKUP($B362,所属・種目コード!$E$3:$F$119,2)))</f>
        <v>盛岡消防女子</v>
      </c>
      <c r="K362" s="41" t="e">
        <f>IF($B362="","",(VLOOKUP($B362,所属・種目コード!L345:M445,2)))</f>
        <v>#N/A</v>
      </c>
      <c r="L362" s="38" t="e">
        <f>IF($B362="","",(VLOOKUP($B362,所属・種目コード!$I$3:$J$59,2)))</f>
        <v>#N/A</v>
      </c>
    </row>
    <row r="363" spans="1:12">
      <c r="A363" s="23">
        <v>1137</v>
      </c>
      <c r="B363" s="23">
        <v>1020</v>
      </c>
      <c r="C363" s="23">
        <v>78</v>
      </c>
      <c r="E363" s="23" t="s">
        <v>846</v>
      </c>
      <c r="F363" s="23" t="s">
        <v>847</v>
      </c>
      <c r="G363" s="23">
        <v>2</v>
      </c>
      <c r="I363" s="39" t="e">
        <f>IF($B363="","",(VLOOKUP($B363,所属・種目コード!$A$3:$B$68,2)))</f>
        <v>#N/A</v>
      </c>
      <c r="J363" s="40" t="str">
        <f>IF($B363="","",(VLOOKUP($B363,所属・種目コード!$E$3:$F$119,2)))</f>
        <v>盛岡消防女子</v>
      </c>
      <c r="K363" s="41" t="e">
        <f>IF($B363="","",(VLOOKUP($B363,所属・種目コード!L346:M446,2)))</f>
        <v>#N/A</v>
      </c>
      <c r="L363" s="38" t="e">
        <f>IF($B363="","",(VLOOKUP($B363,所属・種目コード!$I$3:$J$59,2)))</f>
        <v>#N/A</v>
      </c>
    </row>
    <row r="364" spans="1:12">
      <c r="A364" s="23">
        <v>1138</v>
      </c>
      <c r="B364" s="23">
        <v>1020</v>
      </c>
      <c r="C364" s="23">
        <v>79</v>
      </c>
      <c r="E364" s="23" t="s">
        <v>848</v>
      </c>
      <c r="F364" s="23" t="s">
        <v>849</v>
      </c>
      <c r="G364" s="23">
        <v>2</v>
      </c>
      <c r="I364" s="39" t="e">
        <f>IF($B364="","",(VLOOKUP($B364,所属・種目コード!$A$3:$B$68,2)))</f>
        <v>#N/A</v>
      </c>
      <c r="J364" s="40" t="str">
        <f>IF($B364="","",(VLOOKUP($B364,所属・種目コード!$E$3:$F$119,2)))</f>
        <v>盛岡消防女子</v>
      </c>
      <c r="K364" s="41" t="e">
        <f>IF($B364="","",(VLOOKUP($B364,所属・種目コード!L347:M447,2)))</f>
        <v>#N/A</v>
      </c>
      <c r="L364" s="38" t="e">
        <f>IF($B364="","",(VLOOKUP($B364,所属・種目コード!$I$3:$J$59,2)))</f>
        <v>#N/A</v>
      </c>
    </row>
    <row r="365" spans="1:12">
      <c r="A365" s="23">
        <v>1141</v>
      </c>
      <c r="B365" s="23">
        <v>1020</v>
      </c>
      <c r="C365" s="23">
        <v>80</v>
      </c>
      <c r="E365" s="23" t="s">
        <v>854</v>
      </c>
      <c r="F365" s="23" t="s">
        <v>855</v>
      </c>
      <c r="G365" s="23">
        <v>2</v>
      </c>
      <c r="I365" s="39" t="e">
        <f>IF($B365="","",(VLOOKUP($B365,所属・種目コード!$A$3:$B$68,2)))</f>
        <v>#N/A</v>
      </c>
      <c r="J365" s="40" t="str">
        <f>IF($B365="","",(VLOOKUP($B365,所属・種目コード!$E$3:$F$119,2)))</f>
        <v>盛岡消防女子</v>
      </c>
      <c r="K365" s="41" t="e">
        <f>IF($B365="","",(VLOOKUP($B365,所属・種目コード!L348:M448,2)))</f>
        <v>#N/A</v>
      </c>
      <c r="L365" s="38" t="e">
        <f>IF($B365="","",(VLOOKUP($B365,所属・種目コード!$I$3:$J$59,2)))</f>
        <v>#N/A</v>
      </c>
    </row>
    <row r="366" spans="1:12">
      <c r="A366" s="23">
        <v>1142</v>
      </c>
      <c r="B366" s="23">
        <v>1020</v>
      </c>
      <c r="C366" s="23">
        <v>81</v>
      </c>
      <c r="E366" s="23" t="s">
        <v>856</v>
      </c>
      <c r="F366" s="23" t="s">
        <v>857</v>
      </c>
      <c r="G366" s="23">
        <v>2</v>
      </c>
      <c r="I366" s="39" t="e">
        <f>IF($B366="","",(VLOOKUP($B366,所属・種目コード!$A$3:$B$68,2)))</f>
        <v>#N/A</v>
      </c>
      <c r="J366" s="40" t="str">
        <f>IF($B366="","",(VLOOKUP($B366,所属・種目コード!$E$3:$F$119,2)))</f>
        <v>盛岡消防女子</v>
      </c>
      <c r="K366" s="41" t="e">
        <f>IF($B366="","",(VLOOKUP($B366,所属・種目コード!L349:M449,2)))</f>
        <v>#N/A</v>
      </c>
      <c r="L366" s="38" t="e">
        <f>IF($B366="","",(VLOOKUP($B366,所属・種目コード!$I$3:$J$59,2)))</f>
        <v>#N/A</v>
      </c>
    </row>
    <row r="367" spans="1:12">
      <c r="A367" s="23">
        <v>1136</v>
      </c>
      <c r="B367" s="23">
        <v>1021</v>
      </c>
      <c r="C367" s="23">
        <v>78</v>
      </c>
      <c r="E367" s="23" t="s">
        <v>844</v>
      </c>
      <c r="F367" s="23" t="s">
        <v>845</v>
      </c>
      <c r="G367" s="23">
        <v>1</v>
      </c>
      <c r="I367" s="39" t="e">
        <f>IF($B367="","",(VLOOKUP($B367,所属・種目コード!$A$3:$B$68,2)))</f>
        <v>#N/A</v>
      </c>
      <c r="J367" s="40" t="str">
        <f>IF($B367="","",(VLOOKUP($B367,所属・種目コード!$E$3:$F$119,2)))</f>
        <v>花巻ＡＣ</v>
      </c>
      <c r="K367" s="41" t="e">
        <f>IF($B367="","",(VLOOKUP($B367,所属・種目コード!L350:M450,2)))</f>
        <v>#N/A</v>
      </c>
      <c r="L367" s="38" t="e">
        <f>IF($B367="","",(VLOOKUP($B367,所属・種目コード!$I$3:$J$59,2)))</f>
        <v>#N/A</v>
      </c>
    </row>
    <row r="368" spans="1:12">
      <c r="A368" s="23">
        <v>1139</v>
      </c>
      <c r="B368" s="23">
        <v>1021</v>
      </c>
      <c r="C368" s="23">
        <v>79</v>
      </c>
      <c r="E368" s="23" t="s">
        <v>850</v>
      </c>
      <c r="F368" s="23" t="s">
        <v>851</v>
      </c>
      <c r="G368" s="23">
        <v>1</v>
      </c>
      <c r="I368" s="39" t="e">
        <f>IF($B368="","",(VLOOKUP($B368,所属・種目コード!$A$3:$B$68,2)))</f>
        <v>#N/A</v>
      </c>
      <c r="J368" s="40" t="str">
        <f>IF($B368="","",(VLOOKUP($B368,所属・種目コード!$E$3:$F$119,2)))</f>
        <v>花巻ＡＣ</v>
      </c>
      <c r="K368" s="41" t="e">
        <f>IF($B368="","",(VLOOKUP($B368,所属・種目コード!L351:M451,2)))</f>
        <v>#N/A</v>
      </c>
      <c r="L368" s="38" t="e">
        <f>IF($B368="","",(VLOOKUP($B368,所属・種目コード!$I$3:$J$59,2)))</f>
        <v>#N/A</v>
      </c>
    </row>
    <row r="369" spans="1:12">
      <c r="A369" s="23">
        <v>1140</v>
      </c>
      <c r="B369" s="23">
        <v>1021</v>
      </c>
      <c r="C369" s="23">
        <v>80</v>
      </c>
      <c r="E369" s="23" t="s">
        <v>852</v>
      </c>
      <c r="F369" s="23" t="s">
        <v>853</v>
      </c>
      <c r="G369" s="23">
        <v>1</v>
      </c>
      <c r="I369" s="39" t="e">
        <f>IF($B369="","",(VLOOKUP($B369,所属・種目コード!$A$3:$B$68,2)))</f>
        <v>#N/A</v>
      </c>
      <c r="J369" s="40" t="str">
        <f>IF($B369="","",(VLOOKUP($B369,所属・種目コード!$E$3:$F$119,2)))</f>
        <v>花巻ＡＣ</v>
      </c>
      <c r="K369" s="41" t="e">
        <f>IF($B369="","",(VLOOKUP($B369,所属・種目コード!L352:M452,2)))</f>
        <v>#N/A</v>
      </c>
      <c r="L369" s="38" t="e">
        <f>IF($B369="","",(VLOOKUP($B369,所属・種目コード!$I$3:$J$59,2)))</f>
        <v>#N/A</v>
      </c>
    </row>
    <row r="370" spans="1:12">
      <c r="A370" s="23">
        <v>1143</v>
      </c>
      <c r="B370" s="23">
        <v>1021</v>
      </c>
      <c r="C370" s="23">
        <v>81</v>
      </c>
      <c r="E370" s="23" t="s">
        <v>858</v>
      </c>
      <c r="F370" s="23" t="s">
        <v>859</v>
      </c>
      <c r="G370" s="23">
        <v>1</v>
      </c>
      <c r="I370" s="39" t="e">
        <f>IF($B370="","",(VLOOKUP($B370,所属・種目コード!$A$3:$B$68,2)))</f>
        <v>#N/A</v>
      </c>
      <c r="J370" s="40" t="str">
        <f>IF($B370="","",(VLOOKUP($B370,所属・種目コード!$E$3:$F$119,2)))</f>
        <v>花巻ＡＣ</v>
      </c>
      <c r="K370" s="41" t="e">
        <f>IF($B370="","",(VLOOKUP($B370,所属・種目コード!L353:M453,2)))</f>
        <v>#N/A</v>
      </c>
      <c r="L370" s="38" t="e">
        <f>IF($B370="","",(VLOOKUP($B370,所属・種目コード!$I$3:$J$59,2)))</f>
        <v>#N/A</v>
      </c>
    </row>
    <row r="371" spans="1:12">
      <c r="A371" s="23">
        <v>1145</v>
      </c>
      <c r="B371" s="23">
        <v>1021</v>
      </c>
      <c r="C371" s="23">
        <v>82</v>
      </c>
      <c r="E371" s="23" t="s">
        <v>862</v>
      </c>
      <c r="F371" s="23" t="s">
        <v>863</v>
      </c>
      <c r="G371" s="23">
        <v>1</v>
      </c>
      <c r="I371" s="39" t="e">
        <f>IF($B371="","",(VLOOKUP($B371,所属・種目コード!$A$3:$B$68,2)))</f>
        <v>#N/A</v>
      </c>
      <c r="J371" s="40" t="str">
        <f>IF($B371="","",(VLOOKUP($B371,所属・種目コード!$E$3:$F$119,2)))</f>
        <v>花巻ＡＣ</v>
      </c>
      <c r="K371" s="41" t="e">
        <f>IF($B371="","",(VLOOKUP($B371,所属・種目コード!L354:M454,2)))</f>
        <v>#N/A</v>
      </c>
      <c r="L371" s="38" t="e">
        <f>IF($B371="","",(VLOOKUP($B371,所属・種目コード!$I$3:$J$59,2)))</f>
        <v>#N/A</v>
      </c>
    </row>
    <row r="372" spans="1:12">
      <c r="A372" s="23">
        <v>1147</v>
      </c>
      <c r="B372" s="23">
        <v>1021</v>
      </c>
      <c r="C372" s="23">
        <v>83</v>
      </c>
      <c r="E372" s="23" t="s">
        <v>866</v>
      </c>
      <c r="F372" s="23" t="s">
        <v>867</v>
      </c>
      <c r="G372" s="23">
        <v>1</v>
      </c>
      <c r="I372" s="39" t="e">
        <f>IF($B372="","",(VLOOKUP($B372,所属・種目コード!$A$3:$B$68,2)))</f>
        <v>#N/A</v>
      </c>
      <c r="J372" s="40" t="str">
        <f>IF($B372="","",(VLOOKUP($B372,所属・種目コード!$E$3:$F$119,2)))</f>
        <v>花巻ＡＣ</v>
      </c>
      <c r="K372" s="41" t="e">
        <f>IF($B372="","",(VLOOKUP($B372,所属・種目コード!L355:M455,2)))</f>
        <v>#N/A</v>
      </c>
      <c r="L372" s="38" t="e">
        <f>IF($B372="","",(VLOOKUP($B372,所属・種目コード!$I$3:$J$59,2)))</f>
        <v>#N/A</v>
      </c>
    </row>
    <row r="373" spans="1:12">
      <c r="A373" s="23">
        <v>1148</v>
      </c>
      <c r="B373" s="23">
        <v>1021</v>
      </c>
      <c r="C373" s="23">
        <v>84</v>
      </c>
      <c r="E373" s="23" t="s">
        <v>868</v>
      </c>
      <c r="F373" s="23" t="s">
        <v>869</v>
      </c>
      <c r="G373" s="23">
        <v>1</v>
      </c>
      <c r="I373" s="39" t="e">
        <f>IF($B373="","",(VLOOKUP($B373,所属・種目コード!$A$3:$B$68,2)))</f>
        <v>#N/A</v>
      </c>
      <c r="J373" s="40" t="str">
        <f>IF($B373="","",(VLOOKUP($B373,所属・種目コード!$E$3:$F$119,2)))</f>
        <v>花巻ＡＣ</v>
      </c>
      <c r="K373" s="41" t="e">
        <f>IF($B373="","",(VLOOKUP($B373,所属・種目コード!L356:M456,2)))</f>
        <v>#N/A</v>
      </c>
      <c r="L373" s="38" t="e">
        <f>IF($B373="","",(VLOOKUP($B373,所属・種目コード!$I$3:$J$59,2)))</f>
        <v>#N/A</v>
      </c>
    </row>
    <row r="374" spans="1:12">
      <c r="A374" s="23">
        <v>1151</v>
      </c>
      <c r="B374" s="23">
        <v>1021</v>
      </c>
      <c r="C374" s="23">
        <v>85</v>
      </c>
      <c r="E374" s="23" t="s">
        <v>874</v>
      </c>
      <c r="F374" s="23" t="s">
        <v>875</v>
      </c>
      <c r="G374" s="23">
        <v>1</v>
      </c>
      <c r="I374" s="39" t="e">
        <f>IF($B374="","",(VLOOKUP($B374,所属・種目コード!$A$3:$B$68,2)))</f>
        <v>#N/A</v>
      </c>
      <c r="J374" s="40" t="str">
        <f>IF($B374="","",(VLOOKUP($B374,所属・種目コード!$E$3:$F$119,2)))</f>
        <v>花巻ＡＣ</v>
      </c>
      <c r="K374" s="41" t="e">
        <f>IF($B374="","",(VLOOKUP($B374,所属・種目コード!L357:M457,2)))</f>
        <v>#N/A</v>
      </c>
      <c r="L374" s="38" t="e">
        <f>IF($B374="","",(VLOOKUP($B374,所属・種目コード!$I$3:$J$59,2)))</f>
        <v>#N/A</v>
      </c>
    </row>
    <row r="375" spans="1:12">
      <c r="A375" s="23">
        <v>1153</v>
      </c>
      <c r="B375" s="23">
        <v>1021</v>
      </c>
      <c r="C375" s="23">
        <v>86</v>
      </c>
      <c r="E375" s="23" t="s">
        <v>878</v>
      </c>
      <c r="F375" s="23" t="s">
        <v>879</v>
      </c>
      <c r="G375" s="23">
        <v>1</v>
      </c>
      <c r="I375" s="39" t="e">
        <f>IF($B375="","",(VLOOKUP($B375,所属・種目コード!$A$3:$B$68,2)))</f>
        <v>#N/A</v>
      </c>
      <c r="J375" s="40" t="str">
        <f>IF($B375="","",(VLOOKUP($B375,所属・種目コード!$E$3:$F$119,2)))</f>
        <v>花巻ＡＣ</v>
      </c>
      <c r="K375" s="41" t="e">
        <f>IF($B375="","",(VLOOKUP($B375,所属・種目コード!L358:M458,2)))</f>
        <v>#N/A</v>
      </c>
      <c r="L375" s="38" t="e">
        <f>IF($B375="","",(VLOOKUP($B375,所属・種目コード!$I$3:$J$59,2)))</f>
        <v>#N/A</v>
      </c>
    </row>
    <row r="376" spans="1:12">
      <c r="A376" s="23">
        <v>1154</v>
      </c>
      <c r="B376" s="23">
        <v>1021</v>
      </c>
      <c r="C376" s="23">
        <v>87</v>
      </c>
      <c r="E376" s="23" t="s">
        <v>880</v>
      </c>
      <c r="F376" s="23" t="s">
        <v>881</v>
      </c>
      <c r="G376" s="23">
        <v>1</v>
      </c>
      <c r="I376" s="39" t="e">
        <f>IF($B376="","",(VLOOKUP($B376,所属・種目コード!$A$3:$B$68,2)))</f>
        <v>#N/A</v>
      </c>
      <c r="J376" s="40" t="str">
        <f>IF($B376="","",(VLOOKUP($B376,所属・種目コード!$E$3:$F$119,2)))</f>
        <v>花巻ＡＣ</v>
      </c>
      <c r="K376" s="41" t="e">
        <f>IF($B376="","",(VLOOKUP($B376,所属・種目コード!L359:M459,2)))</f>
        <v>#N/A</v>
      </c>
      <c r="L376" s="38" t="e">
        <f>IF($B376="","",(VLOOKUP($B376,所属・種目コード!$I$3:$J$59,2)))</f>
        <v>#N/A</v>
      </c>
    </row>
    <row r="377" spans="1:12">
      <c r="A377" s="23">
        <v>1156</v>
      </c>
      <c r="B377" s="23">
        <v>1021</v>
      </c>
      <c r="C377" s="23">
        <v>88</v>
      </c>
      <c r="E377" s="23" t="s">
        <v>884</v>
      </c>
      <c r="F377" s="23" t="s">
        <v>885</v>
      </c>
      <c r="G377" s="23">
        <v>1</v>
      </c>
      <c r="I377" s="39" t="e">
        <f>IF($B377="","",(VLOOKUP($B377,所属・種目コード!$A$3:$B$68,2)))</f>
        <v>#N/A</v>
      </c>
      <c r="J377" s="40" t="str">
        <f>IF($B377="","",(VLOOKUP($B377,所属・種目コード!$E$3:$F$119,2)))</f>
        <v>花巻ＡＣ</v>
      </c>
      <c r="K377" s="41" t="e">
        <f>IF($B377="","",(VLOOKUP($B377,所属・種目コード!L360:M460,2)))</f>
        <v>#N/A</v>
      </c>
      <c r="L377" s="38" t="e">
        <f>IF($B377="","",(VLOOKUP($B377,所属・種目コード!$I$3:$J$59,2)))</f>
        <v>#N/A</v>
      </c>
    </row>
    <row r="378" spans="1:12">
      <c r="A378" s="23">
        <v>1158</v>
      </c>
      <c r="B378" s="23">
        <v>1021</v>
      </c>
      <c r="C378" s="23">
        <v>89</v>
      </c>
      <c r="E378" s="23" t="s">
        <v>888</v>
      </c>
      <c r="F378" s="23" t="s">
        <v>889</v>
      </c>
      <c r="G378" s="23">
        <v>1</v>
      </c>
      <c r="I378" s="39" t="e">
        <f>IF($B378="","",(VLOOKUP($B378,所属・種目コード!$A$3:$B$68,2)))</f>
        <v>#N/A</v>
      </c>
      <c r="J378" s="40" t="str">
        <f>IF($B378="","",(VLOOKUP($B378,所属・種目コード!$E$3:$F$119,2)))</f>
        <v>花巻ＡＣ</v>
      </c>
      <c r="K378" s="41" t="e">
        <f>IF($B378="","",(VLOOKUP($B378,所属・種目コード!L361:M461,2)))</f>
        <v>#N/A</v>
      </c>
      <c r="L378" s="38" t="e">
        <f>IF($B378="","",(VLOOKUP($B378,所属・種目コード!$I$3:$J$59,2)))</f>
        <v>#N/A</v>
      </c>
    </row>
    <row r="379" spans="1:12">
      <c r="A379" s="23">
        <v>1160</v>
      </c>
      <c r="B379" s="23">
        <v>1021</v>
      </c>
      <c r="C379" s="23">
        <v>90</v>
      </c>
      <c r="E379" s="23" t="s">
        <v>892</v>
      </c>
      <c r="F379" s="23" t="s">
        <v>735</v>
      </c>
      <c r="G379" s="23">
        <v>1</v>
      </c>
      <c r="I379" s="39" t="e">
        <f>IF($B379="","",(VLOOKUP($B379,所属・種目コード!$A$3:$B$68,2)))</f>
        <v>#N/A</v>
      </c>
      <c r="J379" s="40" t="str">
        <f>IF($B379="","",(VLOOKUP($B379,所属・種目コード!$E$3:$F$119,2)))</f>
        <v>花巻ＡＣ</v>
      </c>
      <c r="K379" s="41" t="e">
        <f>IF($B379="","",(VLOOKUP($B379,所属・種目コード!L362:M462,2)))</f>
        <v>#N/A</v>
      </c>
      <c r="L379" s="38" t="e">
        <f>IF($B379="","",(VLOOKUP($B379,所属・種目コード!$I$3:$J$59,2)))</f>
        <v>#N/A</v>
      </c>
    </row>
    <row r="380" spans="1:12">
      <c r="A380" s="23">
        <v>1162</v>
      </c>
      <c r="B380" s="23">
        <v>1021</v>
      </c>
      <c r="C380" s="23">
        <v>91</v>
      </c>
      <c r="E380" s="23" t="s">
        <v>895</v>
      </c>
      <c r="F380" s="23" t="s">
        <v>896</v>
      </c>
      <c r="G380" s="23">
        <v>1</v>
      </c>
      <c r="I380" s="39" t="e">
        <f>IF($B380="","",(VLOOKUP($B380,所属・種目コード!$A$3:$B$68,2)))</f>
        <v>#N/A</v>
      </c>
      <c r="J380" s="40" t="str">
        <f>IF($B380="","",(VLOOKUP($B380,所属・種目コード!$E$3:$F$119,2)))</f>
        <v>花巻ＡＣ</v>
      </c>
      <c r="K380" s="41" t="e">
        <f>IF($B380="","",(VLOOKUP($B380,所属・種目コード!L363:M463,2)))</f>
        <v>#N/A</v>
      </c>
      <c r="L380" s="38" t="e">
        <f>IF($B380="","",(VLOOKUP($B380,所属・種目コード!$I$3:$J$59,2)))</f>
        <v>#N/A</v>
      </c>
    </row>
    <row r="381" spans="1:12">
      <c r="A381" s="23">
        <v>1164</v>
      </c>
      <c r="B381" s="23">
        <v>1021</v>
      </c>
      <c r="C381" s="23">
        <v>92</v>
      </c>
      <c r="E381" s="23" t="s">
        <v>899</v>
      </c>
      <c r="F381" s="23" t="s">
        <v>900</v>
      </c>
      <c r="G381" s="23">
        <v>1</v>
      </c>
      <c r="I381" s="39" t="e">
        <f>IF($B381="","",(VLOOKUP($B381,所属・種目コード!$A$3:$B$68,2)))</f>
        <v>#N/A</v>
      </c>
      <c r="J381" s="40" t="str">
        <f>IF($B381="","",(VLOOKUP($B381,所属・種目コード!$E$3:$F$119,2)))</f>
        <v>花巻ＡＣ</v>
      </c>
      <c r="K381" s="41" t="e">
        <f>IF($B381="","",(VLOOKUP($B381,所属・種目コード!L364:M464,2)))</f>
        <v>#N/A</v>
      </c>
      <c r="L381" s="38" t="e">
        <f>IF($B381="","",(VLOOKUP($B381,所属・種目コード!$I$3:$J$59,2)))</f>
        <v>#N/A</v>
      </c>
    </row>
    <row r="382" spans="1:12">
      <c r="A382" s="23">
        <v>1166</v>
      </c>
      <c r="B382" s="23">
        <v>1021</v>
      </c>
      <c r="C382" s="23">
        <v>93</v>
      </c>
      <c r="E382" s="23" t="s">
        <v>903</v>
      </c>
      <c r="F382" s="23" t="s">
        <v>904</v>
      </c>
      <c r="G382" s="23">
        <v>1</v>
      </c>
      <c r="I382" s="39" t="e">
        <f>IF($B382="","",(VLOOKUP($B382,所属・種目コード!$A$3:$B$68,2)))</f>
        <v>#N/A</v>
      </c>
      <c r="J382" s="40" t="str">
        <f>IF($B382="","",(VLOOKUP($B382,所属・種目コード!$E$3:$F$119,2)))</f>
        <v>花巻ＡＣ</v>
      </c>
      <c r="K382" s="41" t="e">
        <f>IF($B382="","",(VLOOKUP($B382,所属・種目コード!L365:M465,2)))</f>
        <v>#N/A</v>
      </c>
      <c r="L382" s="38" t="e">
        <f>IF($B382="","",(VLOOKUP($B382,所属・種目コード!$I$3:$J$59,2)))</f>
        <v>#N/A</v>
      </c>
    </row>
    <row r="383" spans="1:12">
      <c r="A383" s="23">
        <v>1167</v>
      </c>
      <c r="B383" s="23">
        <v>1021</v>
      </c>
      <c r="C383" s="23">
        <v>94</v>
      </c>
      <c r="E383" s="23" t="s">
        <v>905</v>
      </c>
      <c r="F383" s="23" t="s">
        <v>906</v>
      </c>
      <c r="G383" s="23">
        <v>1</v>
      </c>
      <c r="I383" s="39" t="e">
        <f>IF($B383="","",(VLOOKUP($B383,所属・種目コード!$A$3:$B$68,2)))</f>
        <v>#N/A</v>
      </c>
      <c r="J383" s="40" t="str">
        <f>IF($B383="","",(VLOOKUP($B383,所属・種目コード!$E$3:$F$119,2)))</f>
        <v>花巻ＡＣ</v>
      </c>
      <c r="K383" s="41" t="e">
        <f>IF($B383="","",(VLOOKUP($B383,所属・種目コード!L366:M466,2)))</f>
        <v>#N/A</v>
      </c>
      <c r="L383" s="38" t="e">
        <f>IF($B383="","",(VLOOKUP($B383,所属・種目コード!$I$3:$J$59,2)))</f>
        <v>#N/A</v>
      </c>
    </row>
    <row r="384" spans="1:12">
      <c r="A384" s="23">
        <v>1169</v>
      </c>
      <c r="B384" s="23">
        <v>1021</v>
      </c>
      <c r="C384" s="23">
        <v>95</v>
      </c>
      <c r="E384" s="23" t="s">
        <v>909</v>
      </c>
      <c r="F384" s="23" t="s">
        <v>910</v>
      </c>
      <c r="G384" s="23">
        <v>1</v>
      </c>
      <c r="I384" s="39" t="e">
        <f>IF($B384="","",(VLOOKUP($B384,所属・種目コード!$A$3:$B$68,2)))</f>
        <v>#N/A</v>
      </c>
      <c r="J384" s="40" t="str">
        <f>IF($B384="","",(VLOOKUP($B384,所属・種目コード!$E$3:$F$119,2)))</f>
        <v>花巻ＡＣ</v>
      </c>
      <c r="K384" s="41" t="e">
        <f>IF($B384="","",(VLOOKUP($B384,所属・種目コード!L367:M467,2)))</f>
        <v>#N/A</v>
      </c>
      <c r="L384" s="38" t="e">
        <f>IF($B384="","",(VLOOKUP($B384,所属・種目コード!$I$3:$J$59,2)))</f>
        <v>#N/A</v>
      </c>
    </row>
    <row r="385" spans="1:12">
      <c r="A385" s="23">
        <v>1170</v>
      </c>
      <c r="B385" s="23">
        <v>1021</v>
      </c>
      <c r="C385" s="23">
        <v>96</v>
      </c>
      <c r="E385" s="23" t="s">
        <v>911</v>
      </c>
      <c r="F385" s="23" t="s">
        <v>912</v>
      </c>
      <c r="G385" s="23">
        <v>1</v>
      </c>
      <c r="I385" s="39" t="e">
        <f>IF($B385="","",(VLOOKUP($B385,所属・種目コード!$A$3:$B$68,2)))</f>
        <v>#N/A</v>
      </c>
      <c r="J385" s="40" t="str">
        <f>IF($B385="","",(VLOOKUP($B385,所属・種目コード!$E$3:$F$119,2)))</f>
        <v>花巻ＡＣ</v>
      </c>
      <c r="K385" s="41" t="e">
        <f>IF($B385="","",(VLOOKUP($B385,所属・種目コード!L368:M468,2)))</f>
        <v>#N/A</v>
      </c>
      <c r="L385" s="38" t="e">
        <f>IF($B385="","",(VLOOKUP($B385,所属・種目コード!$I$3:$J$59,2)))</f>
        <v>#N/A</v>
      </c>
    </row>
    <row r="386" spans="1:12">
      <c r="A386" s="23">
        <v>1171</v>
      </c>
      <c r="B386" s="23">
        <v>1021</v>
      </c>
      <c r="C386" s="23">
        <v>97</v>
      </c>
      <c r="E386" s="23" t="s">
        <v>913</v>
      </c>
      <c r="F386" s="23" t="s">
        <v>914</v>
      </c>
      <c r="G386" s="23">
        <v>1</v>
      </c>
      <c r="I386" s="39" t="e">
        <f>IF($B386="","",(VLOOKUP($B386,所属・種目コード!$A$3:$B$68,2)))</f>
        <v>#N/A</v>
      </c>
      <c r="J386" s="40" t="str">
        <f>IF($B386="","",(VLOOKUP($B386,所属・種目コード!$E$3:$F$119,2)))</f>
        <v>花巻ＡＣ</v>
      </c>
      <c r="K386" s="41" t="e">
        <f>IF($B386="","",(VLOOKUP($B386,所属・種目コード!L369:M469,2)))</f>
        <v>#N/A</v>
      </c>
      <c r="L386" s="38" t="e">
        <f>IF($B386="","",(VLOOKUP($B386,所属・種目コード!$I$3:$J$59,2)))</f>
        <v>#N/A</v>
      </c>
    </row>
    <row r="387" spans="1:12">
      <c r="A387" s="23">
        <v>1172</v>
      </c>
      <c r="B387" s="23">
        <v>1021</v>
      </c>
      <c r="C387" s="23">
        <v>98</v>
      </c>
      <c r="E387" s="23" t="s">
        <v>915</v>
      </c>
      <c r="F387" s="23" t="s">
        <v>916</v>
      </c>
      <c r="G387" s="23">
        <v>1</v>
      </c>
      <c r="I387" s="39" t="e">
        <f>IF($B387="","",(VLOOKUP($B387,所属・種目コード!$A$3:$B$68,2)))</f>
        <v>#N/A</v>
      </c>
      <c r="J387" s="40" t="str">
        <f>IF($B387="","",(VLOOKUP($B387,所属・種目コード!$E$3:$F$119,2)))</f>
        <v>花巻ＡＣ</v>
      </c>
      <c r="K387" s="41" t="e">
        <f>IF($B387="","",(VLOOKUP($B387,所属・種目コード!L370:M470,2)))</f>
        <v>#N/A</v>
      </c>
      <c r="L387" s="38" t="e">
        <f>IF($B387="","",(VLOOKUP($B387,所属・種目コード!$I$3:$J$59,2)))</f>
        <v>#N/A</v>
      </c>
    </row>
    <row r="388" spans="1:12">
      <c r="A388" s="23">
        <v>1173</v>
      </c>
      <c r="B388" s="23">
        <v>1021</v>
      </c>
      <c r="C388" s="23">
        <v>99</v>
      </c>
      <c r="E388" s="23" t="s">
        <v>917</v>
      </c>
      <c r="F388" s="23" t="s">
        <v>918</v>
      </c>
      <c r="G388" s="23">
        <v>1</v>
      </c>
      <c r="I388" s="39" t="e">
        <f>IF($B388="","",(VLOOKUP($B388,所属・種目コード!$A$3:$B$68,2)))</f>
        <v>#N/A</v>
      </c>
      <c r="J388" s="40" t="str">
        <f>IF($B388="","",(VLOOKUP($B388,所属・種目コード!$E$3:$F$119,2)))</f>
        <v>花巻ＡＣ</v>
      </c>
      <c r="K388" s="41" t="e">
        <f>IF($B388="","",(VLOOKUP($B388,所属・種目コード!L371:M471,2)))</f>
        <v>#N/A</v>
      </c>
      <c r="L388" s="38" t="e">
        <f>IF($B388="","",(VLOOKUP($B388,所属・種目コード!$I$3:$J$59,2)))</f>
        <v>#N/A</v>
      </c>
    </row>
    <row r="389" spans="1:12">
      <c r="A389" s="23">
        <v>1174</v>
      </c>
      <c r="B389" s="23">
        <v>1021</v>
      </c>
      <c r="C389" s="23">
        <v>100</v>
      </c>
      <c r="E389" s="23" t="s">
        <v>919</v>
      </c>
      <c r="F389" s="23" t="s">
        <v>920</v>
      </c>
      <c r="G389" s="23">
        <v>1</v>
      </c>
      <c r="I389" s="39" t="e">
        <f>IF($B389="","",(VLOOKUP($B389,所属・種目コード!$A$3:$B$68,2)))</f>
        <v>#N/A</v>
      </c>
      <c r="J389" s="40" t="str">
        <f>IF($B389="","",(VLOOKUP($B389,所属・種目コード!$E$3:$F$119,2)))</f>
        <v>花巻ＡＣ</v>
      </c>
      <c r="K389" s="41" t="e">
        <f>IF($B389="","",(VLOOKUP($B389,所属・種目コード!L372:M472,2)))</f>
        <v>#N/A</v>
      </c>
      <c r="L389" s="38" t="e">
        <f>IF($B389="","",(VLOOKUP($B389,所属・種目コード!$I$3:$J$59,2)))</f>
        <v>#N/A</v>
      </c>
    </row>
    <row r="390" spans="1:12">
      <c r="A390" s="23">
        <v>1175</v>
      </c>
      <c r="B390" s="23">
        <v>1021</v>
      </c>
      <c r="C390" s="23">
        <v>101</v>
      </c>
      <c r="E390" s="23" t="s">
        <v>921</v>
      </c>
      <c r="F390" s="23" t="s">
        <v>922</v>
      </c>
      <c r="G390" s="23">
        <v>1</v>
      </c>
      <c r="I390" s="39" t="e">
        <f>IF($B390="","",(VLOOKUP($B390,所属・種目コード!$A$3:$B$68,2)))</f>
        <v>#N/A</v>
      </c>
      <c r="J390" s="40" t="str">
        <f>IF($B390="","",(VLOOKUP($B390,所属・種目コード!$E$3:$F$119,2)))</f>
        <v>花巻ＡＣ</v>
      </c>
      <c r="K390" s="41" t="e">
        <f>IF($B390="","",(VLOOKUP($B390,所属・種目コード!L373:M473,2)))</f>
        <v>#N/A</v>
      </c>
      <c r="L390" s="38" t="e">
        <f>IF($B390="","",(VLOOKUP($B390,所属・種目コード!$I$3:$J$59,2)))</f>
        <v>#N/A</v>
      </c>
    </row>
    <row r="391" spans="1:12">
      <c r="A391" s="23">
        <v>1176</v>
      </c>
      <c r="B391" s="23">
        <v>1021</v>
      </c>
      <c r="C391" s="23">
        <v>102</v>
      </c>
      <c r="E391" s="23" t="s">
        <v>923</v>
      </c>
      <c r="F391" s="23" t="s">
        <v>924</v>
      </c>
      <c r="G391" s="23">
        <v>1</v>
      </c>
      <c r="I391" s="39" t="e">
        <f>IF($B391="","",(VLOOKUP($B391,所属・種目コード!$A$3:$B$68,2)))</f>
        <v>#N/A</v>
      </c>
      <c r="J391" s="40" t="str">
        <f>IF($B391="","",(VLOOKUP($B391,所属・種目コード!$E$3:$F$119,2)))</f>
        <v>花巻ＡＣ</v>
      </c>
      <c r="K391" s="41" t="e">
        <f>IF($B391="","",(VLOOKUP($B391,所属・種目コード!L374:M474,2)))</f>
        <v>#N/A</v>
      </c>
      <c r="L391" s="38" t="e">
        <f>IF($B391="","",(VLOOKUP($B391,所属・種目コード!$I$3:$J$59,2)))</f>
        <v>#N/A</v>
      </c>
    </row>
    <row r="392" spans="1:12">
      <c r="A392" s="23">
        <v>1177</v>
      </c>
      <c r="B392" s="23">
        <v>1021</v>
      </c>
      <c r="C392" s="23">
        <v>103</v>
      </c>
      <c r="E392" s="23" t="s">
        <v>925</v>
      </c>
      <c r="F392" s="23" t="s">
        <v>926</v>
      </c>
      <c r="G392" s="23">
        <v>1</v>
      </c>
      <c r="I392" s="39" t="e">
        <f>IF($B392="","",(VLOOKUP($B392,所属・種目コード!$A$3:$B$68,2)))</f>
        <v>#N/A</v>
      </c>
      <c r="J392" s="40" t="str">
        <f>IF($B392="","",(VLOOKUP($B392,所属・種目コード!$E$3:$F$119,2)))</f>
        <v>花巻ＡＣ</v>
      </c>
      <c r="K392" s="41" t="e">
        <f>IF($B392="","",(VLOOKUP($B392,所属・種目コード!L375:M475,2)))</f>
        <v>#N/A</v>
      </c>
      <c r="L392" s="38" t="e">
        <f>IF($B392="","",(VLOOKUP($B392,所属・種目コード!$I$3:$J$59,2)))</f>
        <v>#N/A</v>
      </c>
    </row>
    <row r="393" spans="1:12">
      <c r="A393" s="23">
        <v>1144</v>
      </c>
      <c r="B393" s="23">
        <v>1022</v>
      </c>
      <c r="C393" s="23">
        <v>82</v>
      </c>
      <c r="E393" s="23" t="s">
        <v>860</v>
      </c>
      <c r="F393" s="23" t="s">
        <v>861</v>
      </c>
      <c r="G393" s="23">
        <v>2</v>
      </c>
      <c r="I393" s="39" t="e">
        <f>IF($B393="","",(VLOOKUP($B393,所属・種目コード!$A$3:$B$68,2)))</f>
        <v>#N/A</v>
      </c>
      <c r="J393" s="40" t="str">
        <f>IF($B393="","",(VLOOKUP($B393,所属・種目コード!$E$3:$F$119,2)))</f>
        <v>盛岡市役所</v>
      </c>
      <c r="K393" s="41" t="e">
        <f>IF($B393="","",(VLOOKUP($B393,所属・種目コード!L376:M476,2)))</f>
        <v>#N/A</v>
      </c>
      <c r="L393" s="38" t="e">
        <f>IF($B393="","",(VLOOKUP($B393,所属・種目コード!$I$3:$J$59,2)))</f>
        <v>#N/A</v>
      </c>
    </row>
    <row r="394" spans="1:12">
      <c r="A394" s="23">
        <v>1146</v>
      </c>
      <c r="B394" s="23">
        <v>1022</v>
      </c>
      <c r="C394" s="23">
        <v>83</v>
      </c>
      <c r="E394" s="23" t="s">
        <v>864</v>
      </c>
      <c r="F394" s="23" t="s">
        <v>865</v>
      </c>
      <c r="G394" s="23">
        <v>2</v>
      </c>
      <c r="I394" s="39" t="e">
        <f>IF($B394="","",(VLOOKUP($B394,所属・種目コード!$A$3:$B$68,2)))</f>
        <v>#N/A</v>
      </c>
      <c r="J394" s="40" t="str">
        <f>IF($B394="","",(VLOOKUP($B394,所属・種目コード!$E$3:$F$119,2)))</f>
        <v>盛岡市役所</v>
      </c>
      <c r="K394" s="41" t="e">
        <f>IF($B394="","",(VLOOKUP($B394,所属・種目コード!L377:M477,2)))</f>
        <v>#N/A</v>
      </c>
      <c r="L394" s="38" t="e">
        <f>IF($B394="","",(VLOOKUP($B394,所属・種目コード!$I$3:$J$59,2)))</f>
        <v>#N/A</v>
      </c>
    </row>
    <row r="395" spans="1:12">
      <c r="A395" s="23">
        <v>1149</v>
      </c>
      <c r="B395" s="23">
        <v>1022</v>
      </c>
      <c r="C395" s="23">
        <v>84</v>
      </c>
      <c r="E395" s="23" t="s">
        <v>870</v>
      </c>
      <c r="F395" s="23" t="s">
        <v>871</v>
      </c>
      <c r="G395" s="23">
        <v>2</v>
      </c>
      <c r="I395" s="39" t="e">
        <f>IF($B395="","",(VLOOKUP($B395,所属・種目コード!$A$3:$B$68,2)))</f>
        <v>#N/A</v>
      </c>
      <c r="J395" s="40" t="str">
        <f>IF($B395="","",(VLOOKUP($B395,所属・種目コード!$E$3:$F$119,2)))</f>
        <v>盛岡市役所</v>
      </c>
      <c r="K395" s="41" t="e">
        <f>IF($B395="","",(VLOOKUP($B395,所属・種目コード!L378:M478,2)))</f>
        <v>#N/A</v>
      </c>
      <c r="L395" s="38" t="e">
        <f>IF($B395="","",(VLOOKUP($B395,所属・種目コード!$I$3:$J$59,2)))</f>
        <v>#N/A</v>
      </c>
    </row>
    <row r="396" spans="1:12">
      <c r="A396" s="23">
        <v>1150</v>
      </c>
      <c r="B396" s="23">
        <v>1022</v>
      </c>
      <c r="C396" s="23">
        <v>85</v>
      </c>
      <c r="E396" s="23" t="s">
        <v>872</v>
      </c>
      <c r="F396" s="23" t="s">
        <v>873</v>
      </c>
      <c r="G396" s="23">
        <v>2</v>
      </c>
      <c r="I396" s="39" t="e">
        <f>IF($B396="","",(VLOOKUP($B396,所属・種目コード!$A$3:$B$68,2)))</f>
        <v>#N/A</v>
      </c>
      <c r="J396" s="40" t="str">
        <f>IF($B396="","",(VLOOKUP($B396,所属・種目コード!$E$3:$F$119,2)))</f>
        <v>盛岡市役所</v>
      </c>
      <c r="K396" s="41" t="e">
        <f>IF($B396="","",(VLOOKUP($B396,所属・種目コード!L379:M479,2)))</f>
        <v>#N/A</v>
      </c>
      <c r="L396" s="38" t="e">
        <f>IF($B396="","",(VLOOKUP($B396,所属・種目コード!$I$3:$J$59,2)))</f>
        <v>#N/A</v>
      </c>
    </row>
    <row r="397" spans="1:12">
      <c r="A397" s="23">
        <v>1152</v>
      </c>
      <c r="B397" s="23">
        <v>1022</v>
      </c>
      <c r="C397" s="23">
        <v>86</v>
      </c>
      <c r="E397" s="23" t="s">
        <v>876</v>
      </c>
      <c r="F397" s="23" t="s">
        <v>877</v>
      </c>
      <c r="G397" s="23">
        <v>2</v>
      </c>
      <c r="I397" s="39" t="e">
        <f>IF($B397="","",(VLOOKUP($B397,所属・種目コード!$A$3:$B$68,2)))</f>
        <v>#N/A</v>
      </c>
      <c r="J397" s="40" t="str">
        <f>IF($B397="","",(VLOOKUP($B397,所属・種目コード!$E$3:$F$119,2)))</f>
        <v>盛岡市役所</v>
      </c>
      <c r="K397" s="41" t="e">
        <f>IF($B397="","",(VLOOKUP($B397,所属・種目コード!L380:M480,2)))</f>
        <v>#N/A</v>
      </c>
      <c r="L397" s="38" t="e">
        <f>IF($B397="","",(VLOOKUP($B397,所属・種目コード!$I$3:$J$59,2)))</f>
        <v>#N/A</v>
      </c>
    </row>
    <row r="398" spans="1:12">
      <c r="A398" s="23">
        <v>1155</v>
      </c>
      <c r="B398" s="23">
        <v>1022</v>
      </c>
      <c r="C398" s="23">
        <v>87</v>
      </c>
      <c r="E398" s="23" t="s">
        <v>882</v>
      </c>
      <c r="F398" s="23" t="s">
        <v>883</v>
      </c>
      <c r="G398" s="23">
        <v>2</v>
      </c>
      <c r="I398" s="39" t="e">
        <f>IF($B398="","",(VLOOKUP($B398,所属・種目コード!$A$3:$B$68,2)))</f>
        <v>#N/A</v>
      </c>
      <c r="J398" s="40" t="str">
        <f>IF($B398="","",(VLOOKUP($B398,所属・種目コード!$E$3:$F$119,2)))</f>
        <v>盛岡市役所</v>
      </c>
      <c r="K398" s="41" t="e">
        <f>IF($B398="","",(VLOOKUP($B398,所属・種目コード!L381:M481,2)))</f>
        <v>#N/A</v>
      </c>
      <c r="L398" s="38" t="e">
        <f>IF($B398="","",(VLOOKUP($B398,所属・種目コード!$I$3:$J$59,2)))</f>
        <v>#N/A</v>
      </c>
    </row>
    <row r="399" spans="1:12">
      <c r="A399" s="23">
        <v>1511</v>
      </c>
      <c r="B399" s="23">
        <v>1022</v>
      </c>
      <c r="C399" s="23">
        <v>478</v>
      </c>
      <c r="E399" s="23" t="s">
        <v>1584</v>
      </c>
      <c r="F399" s="23" t="s">
        <v>1585</v>
      </c>
      <c r="G399" s="23">
        <v>1</v>
      </c>
      <c r="I399" s="39" t="e">
        <f>IF($B399="","",(VLOOKUP($B399,所属・種目コード!$A$3:$B$68,2)))</f>
        <v>#N/A</v>
      </c>
      <c r="J399" s="40" t="str">
        <f>IF($B399="","",(VLOOKUP($B399,所属・種目コード!$E$3:$F$119,2)))</f>
        <v>盛岡市役所</v>
      </c>
      <c r="K399" s="41" t="e">
        <f>IF($B399="","",(VLOOKUP($B399,所属・種目コード!L382:M482,2)))</f>
        <v>#N/A</v>
      </c>
      <c r="L399" s="38" t="e">
        <f>IF($B399="","",(VLOOKUP($B399,所属・種目コード!$I$3:$J$59,2)))</f>
        <v>#N/A</v>
      </c>
    </row>
    <row r="400" spans="1:12">
      <c r="A400" s="23">
        <v>1512</v>
      </c>
      <c r="B400" s="23">
        <v>1022</v>
      </c>
      <c r="C400" s="23">
        <v>479</v>
      </c>
      <c r="E400" s="23" t="s">
        <v>1586</v>
      </c>
      <c r="F400" s="23" t="s">
        <v>1587</v>
      </c>
      <c r="G400" s="23">
        <v>1</v>
      </c>
      <c r="I400" s="39" t="e">
        <f>IF($B400="","",(VLOOKUP($B400,所属・種目コード!$A$3:$B$68,2)))</f>
        <v>#N/A</v>
      </c>
      <c r="J400" s="40" t="str">
        <f>IF($B400="","",(VLOOKUP($B400,所属・種目コード!$E$3:$F$119,2)))</f>
        <v>盛岡市役所</v>
      </c>
      <c r="K400" s="41" t="e">
        <f>IF($B400="","",(VLOOKUP($B400,所属・種目コード!L383:M483,2)))</f>
        <v>#N/A</v>
      </c>
      <c r="L400" s="38" t="e">
        <f>IF($B400="","",(VLOOKUP($B400,所属・種目コード!$I$3:$J$59,2)))</f>
        <v>#N/A</v>
      </c>
    </row>
    <row r="401" spans="1:12">
      <c r="A401" s="23">
        <v>1513</v>
      </c>
      <c r="B401" s="23">
        <v>1022</v>
      </c>
      <c r="C401" s="23">
        <v>480</v>
      </c>
      <c r="E401" s="23" t="s">
        <v>1588</v>
      </c>
      <c r="F401" s="23" t="s">
        <v>1589</v>
      </c>
      <c r="G401" s="23">
        <v>1</v>
      </c>
      <c r="I401" s="39" t="e">
        <f>IF($B401="","",(VLOOKUP($B401,所属・種目コード!$A$3:$B$68,2)))</f>
        <v>#N/A</v>
      </c>
      <c r="J401" s="40" t="str">
        <f>IF($B401="","",(VLOOKUP($B401,所属・種目コード!$E$3:$F$119,2)))</f>
        <v>盛岡市役所</v>
      </c>
      <c r="K401" s="41" t="e">
        <f>IF($B401="","",(VLOOKUP($B401,所属・種目コード!L384:M484,2)))</f>
        <v>#N/A</v>
      </c>
      <c r="L401" s="38" t="e">
        <f>IF($B401="","",(VLOOKUP($B401,所属・種目コード!$I$3:$J$59,2)))</f>
        <v>#N/A</v>
      </c>
    </row>
    <row r="402" spans="1:12">
      <c r="A402" s="23">
        <v>1514</v>
      </c>
      <c r="B402" s="23">
        <v>1022</v>
      </c>
      <c r="C402" s="23">
        <v>481</v>
      </c>
      <c r="E402" s="23" t="s">
        <v>1590</v>
      </c>
      <c r="F402" s="23" t="s">
        <v>1591</v>
      </c>
      <c r="G402" s="23">
        <v>1</v>
      </c>
      <c r="I402" s="39" t="e">
        <f>IF($B402="","",(VLOOKUP($B402,所属・種目コード!$A$3:$B$68,2)))</f>
        <v>#N/A</v>
      </c>
      <c r="J402" s="40" t="str">
        <f>IF($B402="","",(VLOOKUP($B402,所属・種目コード!$E$3:$F$119,2)))</f>
        <v>盛岡市役所</v>
      </c>
      <c r="K402" s="41" t="e">
        <f>IF($B402="","",(VLOOKUP($B402,所属・種目コード!L385:M485,2)))</f>
        <v>#N/A</v>
      </c>
      <c r="L402" s="38" t="e">
        <f>IF($B402="","",(VLOOKUP($B402,所属・種目コード!$I$3:$J$59,2)))</f>
        <v>#N/A</v>
      </c>
    </row>
    <row r="403" spans="1:12">
      <c r="A403" s="23">
        <v>1515</v>
      </c>
      <c r="B403" s="23">
        <v>1022</v>
      </c>
      <c r="C403" s="23">
        <v>482</v>
      </c>
      <c r="E403" s="23" t="s">
        <v>1592</v>
      </c>
      <c r="F403" s="23" t="s">
        <v>1593</v>
      </c>
      <c r="G403" s="23">
        <v>1</v>
      </c>
      <c r="I403" s="39" t="e">
        <f>IF($B403="","",(VLOOKUP($B403,所属・種目コード!$A$3:$B$68,2)))</f>
        <v>#N/A</v>
      </c>
      <c r="J403" s="40" t="str">
        <f>IF($B403="","",(VLOOKUP($B403,所属・種目コード!$E$3:$F$119,2)))</f>
        <v>盛岡市役所</v>
      </c>
      <c r="K403" s="41" t="e">
        <f>IF($B403="","",(VLOOKUP($B403,所属・種目コード!L386:M486,2)))</f>
        <v>#N/A</v>
      </c>
      <c r="L403" s="38" t="e">
        <f>IF($B403="","",(VLOOKUP($B403,所属・種目コード!$I$3:$J$59,2)))</f>
        <v>#N/A</v>
      </c>
    </row>
    <row r="404" spans="1:12">
      <c r="A404" s="23">
        <v>1516</v>
      </c>
      <c r="B404" s="23">
        <v>1022</v>
      </c>
      <c r="C404" s="23">
        <v>483</v>
      </c>
      <c r="E404" s="23" t="s">
        <v>1594</v>
      </c>
      <c r="F404" s="23" t="s">
        <v>1595</v>
      </c>
      <c r="G404" s="23">
        <v>1</v>
      </c>
      <c r="I404" s="39" t="e">
        <f>IF($B404="","",(VLOOKUP($B404,所属・種目コード!$A$3:$B$68,2)))</f>
        <v>#N/A</v>
      </c>
      <c r="J404" s="40" t="str">
        <f>IF($B404="","",(VLOOKUP($B404,所属・種目コード!$E$3:$F$119,2)))</f>
        <v>盛岡市役所</v>
      </c>
      <c r="K404" s="41" t="e">
        <f>IF($B404="","",(VLOOKUP($B404,所属・種目コード!L387:M487,2)))</f>
        <v>#N/A</v>
      </c>
      <c r="L404" s="38" t="e">
        <f>IF($B404="","",(VLOOKUP($B404,所属・種目コード!$I$3:$J$59,2)))</f>
        <v>#N/A</v>
      </c>
    </row>
    <row r="405" spans="1:12">
      <c r="A405" s="23">
        <v>1517</v>
      </c>
      <c r="B405" s="23">
        <v>1022</v>
      </c>
      <c r="C405" s="23">
        <v>484</v>
      </c>
      <c r="E405" s="23" t="s">
        <v>1596</v>
      </c>
      <c r="F405" s="23" t="s">
        <v>1597</v>
      </c>
      <c r="G405" s="23">
        <v>1</v>
      </c>
      <c r="I405" s="39" t="e">
        <f>IF($B405="","",(VLOOKUP($B405,所属・種目コード!$A$3:$B$68,2)))</f>
        <v>#N/A</v>
      </c>
      <c r="J405" s="40" t="str">
        <f>IF($B405="","",(VLOOKUP($B405,所属・種目コード!$E$3:$F$119,2)))</f>
        <v>盛岡市役所</v>
      </c>
      <c r="K405" s="41" t="e">
        <f>IF($B405="","",(VLOOKUP($B405,所属・種目コード!L388:M488,2)))</f>
        <v>#N/A</v>
      </c>
      <c r="L405" s="38" t="e">
        <f>IF($B405="","",(VLOOKUP($B405,所属・種目コード!$I$3:$J$59,2)))</f>
        <v>#N/A</v>
      </c>
    </row>
    <row r="406" spans="1:12">
      <c r="A406" s="23">
        <v>1518</v>
      </c>
      <c r="B406" s="23">
        <v>1022</v>
      </c>
      <c r="C406" s="23">
        <v>485</v>
      </c>
      <c r="E406" s="23" t="s">
        <v>1598</v>
      </c>
      <c r="F406" s="23" t="s">
        <v>1599</v>
      </c>
      <c r="G406" s="23">
        <v>1</v>
      </c>
      <c r="I406" s="39" t="e">
        <f>IF($B406="","",(VLOOKUP($B406,所属・種目コード!$A$3:$B$68,2)))</f>
        <v>#N/A</v>
      </c>
      <c r="J406" s="40" t="str">
        <f>IF($B406="","",(VLOOKUP($B406,所属・種目コード!$E$3:$F$119,2)))</f>
        <v>盛岡市役所</v>
      </c>
      <c r="K406" s="41" t="e">
        <f>IF($B406="","",(VLOOKUP($B406,所属・種目コード!L389:M489,2)))</f>
        <v>#N/A</v>
      </c>
      <c r="L406" s="38" t="e">
        <f>IF($B406="","",(VLOOKUP($B406,所属・種目コード!$I$3:$J$59,2)))</f>
        <v>#N/A</v>
      </c>
    </row>
    <row r="407" spans="1:12">
      <c r="A407" s="23">
        <v>1519</v>
      </c>
      <c r="B407" s="23">
        <v>1022</v>
      </c>
      <c r="C407" s="23">
        <v>486</v>
      </c>
      <c r="E407" s="23" t="s">
        <v>1600</v>
      </c>
      <c r="F407" s="23" t="s">
        <v>1601</v>
      </c>
      <c r="G407" s="23">
        <v>1</v>
      </c>
      <c r="I407" s="39" t="e">
        <f>IF($B407="","",(VLOOKUP($B407,所属・種目コード!$A$3:$B$68,2)))</f>
        <v>#N/A</v>
      </c>
      <c r="J407" s="40" t="str">
        <f>IF($B407="","",(VLOOKUP($B407,所属・種目コード!$E$3:$F$119,2)))</f>
        <v>盛岡市役所</v>
      </c>
      <c r="K407" s="41" t="e">
        <f>IF($B407="","",(VLOOKUP($B407,所属・種目コード!L390:M490,2)))</f>
        <v>#N/A</v>
      </c>
      <c r="L407" s="38" t="e">
        <f>IF($B407="","",(VLOOKUP($B407,所属・種目コード!$I$3:$J$59,2)))</f>
        <v>#N/A</v>
      </c>
    </row>
    <row r="408" spans="1:12">
      <c r="A408" s="23">
        <v>1157</v>
      </c>
      <c r="B408" s="23">
        <v>1023</v>
      </c>
      <c r="C408" s="23">
        <v>88</v>
      </c>
      <c r="E408" s="23" t="s">
        <v>886</v>
      </c>
      <c r="F408" s="23" t="s">
        <v>887</v>
      </c>
      <c r="G408" s="23">
        <v>2</v>
      </c>
      <c r="I408" s="39" t="e">
        <f>IF($B408="","",(VLOOKUP($B408,所属・種目コード!$A$3:$B$68,2)))</f>
        <v>#N/A</v>
      </c>
      <c r="J408" s="40" t="str">
        <f>IF($B408="","",(VLOOKUP($B408,所属・種目コード!$E$3:$F$119,2)))</f>
        <v>住田町陸協</v>
      </c>
      <c r="K408" s="41" t="e">
        <f>IF($B408="","",(VLOOKUP($B408,所属・種目コード!L391:M491,2)))</f>
        <v>#N/A</v>
      </c>
      <c r="L408" s="38" t="e">
        <f>IF($B408="","",(VLOOKUP($B408,所属・種目コード!$I$3:$J$59,2)))</f>
        <v>#N/A</v>
      </c>
    </row>
    <row r="409" spans="1:12">
      <c r="A409" s="23">
        <v>1567</v>
      </c>
      <c r="B409" s="23">
        <v>1023</v>
      </c>
      <c r="C409" s="23">
        <v>535</v>
      </c>
      <c r="E409" s="23" t="s">
        <v>1694</v>
      </c>
      <c r="F409" s="23" t="s">
        <v>1695</v>
      </c>
      <c r="G409" s="23">
        <v>1</v>
      </c>
      <c r="I409" s="39" t="e">
        <f>IF($B409="","",(VLOOKUP($B409,所属・種目コード!$A$3:$B$68,2)))</f>
        <v>#N/A</v>
      </c>
      <c r="J409" s="40" t="str">
        <f>IF($B409="","",(VLOOKUP($B409,所属・種目コード!$E$3:$F$119,2)))</f>
        <v>住田町陸協</v>
      </c>
      <c r="K409" s="41" t="e">
        <f>IF($B409="","",(VLOOKUP($B409,所属・種目コード!L392:M492,2)))</f>
        <v>#N/A</v>
      </c>
      <c r="L409" s="38" t="e">
        <f>IF($B409="","",(VLOOKUP($B409,所属・種目コード!$I$3:$J$59,2)))</f>
        <v>#N/A</v>
      </c>
    </row>
    <row r="410" spans="1:12">
      <c r="A410" s="23">
        <v>1568</v>
      </c>
      <c r="B410" s="23">
        <v>1023</v>
      </c>
      <c r="C410" s="23">
        <v>536</v>
      </c>
      <c r="E410" s="23" t="s">
        <v>1696</v>
      </c>
      <c r="F410" s="23" t="s">
        <v>1697</v>
      </c>
      <c r="G410" s="23">
        <v>1</v>
      </c>
      <c r="I410" s="39" t="e">
        <f>IF($B410="","",(VLOOKUP($B410,所属・種目コード!$A$3:$B$68,2)))</f>
        <v>#N/A</v>
      </c>
      <c r="J410" s="40" t="str">
        <f>IF($B410="","",(VLOOKUP($B410,所属・種目コード!$E$3:$F$119,2)))</f>
        <v>住田町陸協</v>
      </c>
      <c r="K410" s="41" t="e">
        <f>IF($B410="","",(VLOOKUP($B410,所属・種目コード!L393:M493,2)))</f>
        <v>#N/A</v>
      </c>
      <c r="L410" s="38" t="e">
        <f>IF($B410="","",(VLOOKUP($B410,所属・種目コード!$I$3:$J$59,2)))</f>
        <v>#N/A</v>
      </c>
    </row>
    <row r="411" spans="1:12">
      <c r="A411" s="23">
        <v>1569</v>
      </c>
      <c r="B411" s="23">
        <v>1023</v>
      </c>
      <c r="C411" s="23">
        <v>537</v>
      </c>
      <c r="E411" s="23" t="s">
        <v>1698</v>
      </c>
      <c r="F411" s="23" t="s">
        <v>1699</v>
      </c>
      <c r="G411" s="23">
        <v>1</v>
      </c>
      <c r="I411" s="39" t="e">
        <f>IF($B411="","",(VLOOKUP($B411,所属・種目コード!$A$3:$B$68,2)))</f>
        <v>#N/A</v>
      </c>
      <c r="J411" s="40" t="str">
        <f>IF($B411="","",(VLOOKUP($B411,所属・種目コード!$E$3:$F$119,2)))</f>
        <v>住田町陸協</v>
      </c>
      <c r="K411" s="41" t="e">
        <f>IF($B411="","",(VLOOKUP($B411,所属・種目コード!L394:M494,2)))</f>
        <v>#N/A</v>
      </c>
      <c r="L411" s="38" t="e">
        <f>IF($B411="","",(VLOOKUP($B411,所属・種目コード!$I$3:$J$59,2)))</f>
        <v>#N/A</v>
      </c>
    </row>
    <row r="412" spans="1:12">
      <c r="A412" s="23">
        <v>1570</v>
      </c>
      <c r="B412" s="23">
        <v>1023</v>
      </c>
      <c r="C412" s="23">
        <v>538</v>
      </c>
      <c r="E412" s="23" t="s">
        <v>1700</v>
      </c>
      <c r="F412" s="23" t="s">
        <v>1701</v>
      </c>
      <c r="G412" s="23">
        <v>1</v>
      </c>
      <c r="I412" s="39" t="e">
        <f>IF($B412="","",(VLOOKUP($B412,所属・種目コード!$A$3:$B$68,2)))</f>
        <v>#N/A</v>
      </c>
      <c r="J412" s="40" t="str">
        <f>IF($B412="","",(VLOOKUP($B412,所属・種目コード!$E$3:$F$119,2)))</f>
        <v>住田町陸協</v>
      </c>
      <c r="K412" s="41" t="e">
        <f>IF($B412="","",(VLOOKUP($B412,所属・種目コード!L395:M495,2)))</f>
        <v>#N/A</v>
      </c>
      <c r="L412" s="38" t="e">
        <f>IF($B412="","",(VLOOKUP($B412,所属・種目コード!$I$3:$J$59,2)))</f>
        <v>#N/A</v>
      </c>
    </row>
    <row r="413" spans="1:12">
      <c r="A413" s="23">
        <v>5349</v>
      </c>
      <c r="B413" s="23">
        <v>1023</v>
      </c>
      <c r="C413" s="23">
        <v>92</v>
      </c>
      <c r="E413" s="23" t="s">
        <v>8577</v>
      </c>
      <c r="F413" s="23" t="s">
        <v>8578</v>
      </c>
      <c r="G413" s="23">
        <v>2</v>
      </c>
      <c r="I413" s="39" t="e">
        <f>IF($B413="","",(VLOOKUP($B413,所属・種目コード!$A$3:$B$68,2)))</f>
        <v>#N/A</v>
      </c>
      <c r="J413" s="40" t="str">
        <f>IF($B413="","",(VLOOKUP($B413,所属・種目コード!$E$3:$F$119,2)))</f>
        <v>住田町陸協</v>
      </c>
      <c r="K413" s="41" t="e">
        <f>IF($B413="","",(VLOOKUP($B413,所属・種目コード!L396:M496,2)))</f>
        <v>#N/A</v>
      </c>
      <c r="L413" s="38" t="e">
        <f>IF($B413="","",(VLOOKUP($B413,所属・種目コード!$I$3:$J$59,2)))</f>
        <v>#N/A</v>
      </c>
    </row>
    <row r="414" spans="1:12">
      <c r="A414" s="23">
        <v>1165</v>
      </c>
      <c r="B414" s="23">
        <v>1024</v>
      </c>
      <c r="C414" s="23">
        <v>93</v>
      </c>
      <c r="E414" s="23" t="s">
        <v>901</v>
      </c>
      <c r="F414" s="23" t="s">
        <v>902</v>
      </c>
      <c r="G414" s="23">
        <v>2</v>
      </c>
      <c r="I414" s="39" t="e">
        <f>IF($B414="","",(VLOOKUP($B414,所属・種目コード!$A$3:$B$68,2)))</f>
        <v>#N/A</v>
      </c>
      <c r="J414" s="40" t="str">
        <f>IF($B414="","",(VLOOKUP($B414,所属・種目コード!$E$3:$F$119,2)))</f>
        <v>宮古市陸協</v>
      </c>
      <c r="K414" s="41" t="e">
        <f>IF($B414="","",(VLOOKUP($B414,所属・種目コード!L397:M497,2)))</f>
        <v>#N/A</v>
      </c>
      <c r="L414" s="38" t="e">
        <f>IF($B414="","",(VLOOKUP($B414,所属・種目コード!$I$3:$J$59,2)))</f>
        <v>#N/A</v>
      </c>
    </row>
    <row r="415" spans="1:12">
      <c r="A415" s="23">
        <v>1605</v>
      </c>
      <c r="B415" s="23">
        <v>1024</v>
      </c>
      <c r="C415" s="23">
        <v>574</v>
      </c>
      <c r="E415" s="23" t="s">
        <v>1769</v>
      </c>
      <c r="F415" s="23" t="s">
        <v>1770</v>
      </c>
      <c r="G415" s="23">
        <v>1</v>
      </c>
      <c r="I415" s="39" t="e">
        <f>IF($B415="","",(VLOOKUP($B415,所属・種目コード!$A$3:$B$68,2)))</f>
        <v>#N/A</v>
      </c>
      <c r="J415" s="40" t="str">
        <f>IF($B415="","",(VLOOKUP($B415,所属・種目コード!$E$3:$F$119,2)))</f>
        <v>宮古市陸協</v>
      </c>
      <c r="K415" s="41" t="e">
        <f>IF($B415="","",(VLOOKUP($B415,所属・種目コード!L398:M498,2)))</f>
        <v>#N/A</v>
      </c>
      <c r="L415" s="38" t="e">
        <f>IF($B415="","",(VLOOKUP($B415,所属・種目コード!$I$3:$J$59,2)))</f>
        <v>#N/A</v>
      </c>
    </row>
    <row r="416" spans="1:12">
      <c r="A416" s="23">
        <v>1606</v>
      </c>
      <c r="B416" s="23">
        <v>1024</v>
      </c>
      <c r="C416" s="23">
        <v>575</v>
      </c>
      <c r="E416" s="23" t="s">
        <v>1771</v>
      </c>
      <c r="F416" s="23" t="s">
        <v>1772</v>
      </c>
      <c r="G416" s="23">
        <v>1</v>
      </c>
      <c r="I416" s="39" t="e">
        <f>IF($B416="","",(VLOOKUP($B416,所属・種目コード!$A$3:$B$68,2)))</f>
        <v>#N/A</v>
      </c>
      <c r="J416" s="40" t="str">
        <f>IF($B416="","",(VLOOKUP($B416,所属・種目コード!$E$3:$F$119,2)))</f>
        <v>宮古市陸協</v>
      </c>
      <c r="K416" s="41" t="e">
        <f>IF($B416="","",(VLOOKUP($B416,所属・種目コード!L399:M499,2)))</f>
        <v>#N/A</v>
      </c>
      <c r="L416" s="38" t="e">
        <f>IF($B416="","",(VLOOKUP($B416,所属・種目コード!$I$3:$J$59,2)))</f>
        <v>#N/A</v>
      </c>
    </row>
    <row r="417" spans="1:12">
      <c r="A417" s="23">
        <v>5322</v>
      </c>
      <c r="B417" s="23">
        <v>1024</v>
      </c>
      <c r="C417" s="23">
        <v>765</v>
      </c>
      <c r="E417" s="23" t="s">
        <v>8525</v>
      </c>
      <c r="F417" s="23" t="s">
        <v>8526</v>
      </c>
      <c r="G417" s="23">
        <v>1</v>
      </c>
      <c r="I417" s="39" t="e">
        <f>IF($B417="","",(VLOOKUP($B417,所属・種目コード!$A$3:$B$68,2)))</f>
        <v>#N/A</v>
      </c>
      <c r="J417" s="40" t="str">
        <f>IF($B417="","",(VLOOKUP($B417,所属・種目コード!$E$3:$F$119,2)))</f>
        <v>宮古市陸協</v>
      </c>
      <c r="K417" s="41" t="e">
        <f>IF($B417="","",(VLOOKUP($B417,所属・種目コード!L400:M500,2)))</f>
        <v>#N/A</v>
      </c>
      <c r="L417" s="38" t="e">
        <f>IF($B417="","",(VLOOKUP($B417,所属・種目コード!$I$3:$J$59,2)))</f>
        <v>#N/A</v>
      </c>
    </row>
    <row r="418" spans="1:12">
      <c r="A418" s="23">
        <v>5324</v>
      </c>
      <c r="B418" s="23">
        <v>1024</v>
      </c>
      <c r="C418" s="23">
        <v>763</v>
      </c>
      <c r="E418" s="23" t="s">
        <v>8528</v>
      </c>
      <c r="F418" s="23" t="s">
        <v>8529</v>
      </c>
      <c r="G418" s="23">
        <v>1</v>
      </c>
      <c r="I418" s="39" t="e">
        <f>IF($B418="","",(VLOOKUP($B418,所属・種目コード!$A$3:$B$68,2)))</f>
        <v>#N/A</v>
      </c>
      <c r="J418" s="40" t="str">
        <f>IF($B418="","",(VLOOKUP($B418,所属・種目コード!$E$3:$F$119,2)))</f>
        <v>宮古市陸協</v>
      </c>
      <c r="K418" s="41" t="e">
        <f>IF($B418="","",(VLOOKUP($B418,所属・種目コード!L401:M501,2)))</f>
        <v>#N/A</v>
      </c>
      <c r="L418" s="38" t="e">
        <f>IF($B418="","",(VLOOKUP($B418,所属・種目コード!$I$3:$J$59,2)))</f>
        <v>#N/A</v>
      </c>
    </row>
    <row r="419" spans="1:12">
      <c r="A419" s="23">
        <v>1182</v>
      </c>
      <c r="B419" s="23">
        <v>1025</v>
      </c>
      <c r="C419" s="23">
        <v>109</v>
      </c>
      <c r="E419" s="23" t="s">
        <v>935</v>
      </c>
      <c r="F419" s="23" t="s">
        <v>936</v>
      </c>
      <c r="G419" s="23">
        <v>1</v>
      </c>
      <c r="I419" s="39" t="e">
        <f>IF($B419="","",(VLOOKUP($B419,所属・種目コード!$A$3:$B$68,2)))</f>
        <v>#N/A</v>
      </c>
      <c r="J419" s="40" t="str">
        <f>IF($B419="","",(VLOOKUP($B419,所属・種目コード!$E$3:$F$119,2)))</f>
        <v>白堊ランナーズ</v>
      </c>
      <c r="K419" s="41" t="e">
        <f>IF($B419="","",(VLOOKUP($B419,所属・種目コード!L402:M502,2)))</f>
        <v>#N/A</v>
      </c>
      <c r="L419" s="38" t="e">
        <f>IF($B419="","",(VLOOKUP($B419,所属・種目コード!$I$3:$J$59,2)))</f>
        <v>#N/A</v>
      </c>
    </row>
    <row r="420" spans="1:12">
      <c r="A420" s="23">
        <v>1327</v>
      </c>
      <c r="B420" s="23">
        <v>1025</v>
      </c>
      <c r="C420" s="23">
        <v>262</v>
      </c>
      <c r="E420" s="23" t="s">
        <v>1218</v>
      </c>
      <c r="F420" s="23" t="s">
        <v>1219</v>
      </c>
      <c r="G420" s="23">
        <v>1</v>
      </c>
      <c r="I420" s="39" t="e">
        <f>IF($B420="","",(VLOOKUP($B420,所属・種目コード!$A$3:$B$68,2)))</f>
        <v>#N/A</v>
      </c>
      <c r="J420" s="40" t="str">
        <f>IF($B420="","",(VLOOKUP($B420,所属・種目コード!$E$3:$F$119,2)))</f>
        <v>白堊ランナーズ</v>
      </c>
      <c r="K420" s="41" t="e">
        <f>IF($B420="","",(VLOOKUP($B420,所属・種目コード!L403:M503,2)))</f>
        <v>#N/A</v>
      </c>
      <c r="L420" s="38" t="e">
        <f>IF($B420="","",(VLOOKUP($B420,所属・種目コード!$I$3:$J$59,2)))</f>
        <v>#N/A</v>
      </c>
    </row>
    <row r="421" spans="1:12">
      <c r="A421" s="23">
        <v>1328</v>
      </c>
      <c r="B421" s="23">
        <v>1025</v>
      </c>
      <c r="C421" s="23">
        <v>263</v>
      </c>
      <c r="E421" s="23" t="s">
        <v>1220</v>
      </c>
      <c r="F421" s="23" t="s">
        <v>1221</v>
      </c>
      <c r="G421" s="23">
        <v>1</v>
      </c>
      <c r="I421" s="39" t="e">
        <f>IF($B421="","",(VLOOKUP($B421,所属・種目コード!$A$3:$B$68,2)))</f>
        <v>#N/A</v>
      </c>
      <c r="J421" s="40" t="str">
        <f>IF($B421="","",(VLOOKUP($B421,所属・種目コード!$E$3:$F$119,2)))</f>
        <v>白堊ランナーズ</v>
      </c>
      <c r="K421" s="41" t="e">
        <f>IF($B421="","",(VLOOKUP($B421,所属・種目コード!L404:M504,2)))</f>
        <v>#N/A</v>
      </c>
      <c r="L421" s="38" t="e">
        <f>IF($B421="","",(VLOOKUP($B421,所属・種目コード!$I$3:$J$59,2)))</f>
        <v>#N/A</v>
      </c>
    </row>
    <row r="422" spans="1:12">
      <c r="A422" s="23">
        <v>1329</v>
      </c>
      <c r="B422" s="23">
        <v>1025</v>
      </c>
      <c r="C422" s="23">
        <v>264</v>
      </c>
      <c r="E422" s="23" t="s">
        <v>1222</v>
      </c>
      <c r="F422" s="23" t="s">
        <v>1223</v>
      </c>
      <c r="G422" s="23">
        <v>1</v>
      </c>
      <c r="I422" s="39" t="e">
        <f>IF($B422="","",(VLOOKUP($B422,所属・種目コード!$A$3:$B$68,2)))</f>
        <v>#N/A</v>
      </c>
      <c r="J422" s="40" t="str">
        <f>IF($B422="","",(VLOOKUP($B422,所属・種目コード!$E$3:$F$119,2)))</f>
        <v>白堊ランナーズ</v>
      </c>
      <c r="K422" s="41" t="e">
        <f>IF($B422="","",(VLOOKUP($B422,所属・種目コード!L405:M505,2)))</f>
        <v>#N/A</v>
      </c>
      <c r="L422" s="38" t="e">
        <f>IF($B422="","",(VLOOKUP($B422,所属・種目コード!$I$3:$J$59,2)))</f>
        <v>#N/A</v>
      </c>
    </row>
    <row r="423" spans="1:12">
      <c r="A423" s="23">
        <v>1330</v>
      </c>
      <c r="B423" s="23">
        <v>1025</v>
      </c>
      <c r="C423" s="23">
        <v>265</v>
      </c>
      <c r="E423" s="23" t="s">
        <v>1224</v>
      </c>
      <c r="F423" s="23" t="s">
        <v>1225</v>
      </c>
      <c r="G423" s="23">
        <v>1</v>
      </c>
      <c r="I423" s="39" t="e">
        <f>IF($B423="","",(VLOOKUP($B423,所属・種目コード!$A$3:$B$68,2)))</f>
        <v>#N/A</v>
      </c>
      <c r="J423" s="40" t="str">
        <f>IF($B423="","",(VLOOKUP($B423,所属・種目コード!$E$3:$F$119,2)))</f>
        <v>白堊ランナーズ</v>
      </c>
      <c r="K423" s="41" t="e">
        <f>IF($B423="","",(VLOOKUP($B423,所属・種目コード!L406:M506,2)))</f>
        <v>#N/A</v>
      </c>
      <c r="L423" s="38" t="e">
        <f>IF($B423="","",(VLOOKUP($B423,所属・種目コード!$I$3:$J$59,2)))</f>
        <v>#N/A</v>
      </c>
    </row>
    <row r="424" spans="1:12">
      <c r="A424" s="23">
        <v>1183</v>
      </c>
      <c r="B424" s="23">
        <v>1026</v>
      </c>
      <c r="C424" s="23">
        <v>110</v>
      </c>
      <c r="E424" s="23" t="s">
        <v>937</v>
      </c>
      <c r="F424" s="23" t="s">
        <v>938</v>
      </c>
      <c r="G424" s="23">
        <v>1</v>
      </c>
      <c r="I424" s="39" t="e">
        <f>IF($B424="","",(VLOOKUP($B424,所属・種目コード!$A$3:$B$68,2)))</f>
        <v>#N/A</v>
      </c>
      <c r="J424" s="40" t="str">
        <f>IF($B424="","",(VLOOKUP($B424,所属・種目コード!$E$3:$F$119,2)))</f>
        <v>森山クラブ</v>
      </c>
      <c r="K424" s="41" t="e">
        <f>IF($B424="","",(VLOOKUP($B424,所属・種目コード!L407:M507,2)))</f>
        <v>#N/A</v>
      </c>
      <c r="L424" s="38" t="e">
        <f>IF($B424="","",(VLOOKUP($B424,所属・種目コード!$I$3:$J$59,2)))</f>
        <v>#N/A</v>
      </c>
    </row>
    <row r="425" spans="1:12">
      <c r="A425" s="23">
        <v>1184</v>
      </c>
      <c r="B425" s="23">
        <v>1026</v>
      </c>
      <c r="C425" s="23">
        <v>111</v>
      </c>
      <c r="E425" s="23" t="s">
        <v>939</v>
      </c>
      <c r="F425" s="23" t="s">
        <v>940</v>
      </c>
      <c r="G425" s="23">
        <v>1</v>
      </c>
      <c r="I425" s="39" t="e">
        <f>IF($B425="","",(VLOOKUP($B425,所属・種目コード!$A$3:$B$68,2)))</f>
        <v>#N/A</v>
      </c>
      <c r="J425" s="40" t="str">
        <f>IF($B425="","",(VLOOKUP($B425,所属・種目コード!$E$3:$F$119,2)))</f>
        <v>森山クラブ</v>
      </c>
      <c r="K425" s="41" t="e">
        <f>IF($B425="","",(VLOOKUP($B425,所属・種目コード!L408:M508,2)))</f>
        <v>#N/A</v>
      </c>
      <c r="L425" s="38" t="e">
        <f>IF($B425="","",(VLOOKUP($B425,所属・種目コード!$I$3:$J$59,2)))</f>
        <v>#N/A</v>
      </c>
    </row>
    <row r="426" spans="1:12">
      <c r="A426" s="23">
        <v>1185</v>
      </c>
      <c r="B426" s="23">
        <v>1026</v>
      </c>
      <c r="C426" s="23">
        <v>112</v>
      </c>
      <c r="E426" s="23" t="s">
        <v>941</v>
      </c>
      <c r="F426" s="23" t="s">
        <v>942</v>
      </c>
      <c r="G426" s="23">
        <v>1</v>
      </c>
      <c r="I426" s="39" t="e">
        <f>IF($B426="","",(VLOOKUP($B426,所属・種目コード!$A$3:$B$68,2)))</f>
        <v>#N/A</v>
      </c>
      <c r="J426" s="40" t="str">
        <f>IF($B426="","",(VLOOKUP($B426,所属・種目コード!$E$3:$F$119,2)))</f>
        <v>森山クラブ</v>
      </c>
      <c r="K426" s="41" t="e">
        <f>IF($B426="","",(VLOOKUP($B426,所属・種目コード!L409:M509,2)))</f>
        <v>#N/A</v>
      </c>
      <c r="L426" s="38" t="e">
        <f>IF($B426="","",(VLOOKUP($B426,所属・種目コード!$I$3:$J$59,2)))</f>
        <v>#N/A</v>
      </c>
    </row>
    <row r="427" spans="1:12">
      <c r="A427" s="23">
        <v>1186</v>
      </c>
      <c r="B427" s="23">
        <v>1026</v>
      </c>
      <c r="C427" s="23">
        <v>113</v>
      </c>
      <c r="E427" s="23" t="s">
        <v>943</v>
      </c>
      <c r="F427" s="23" t="s">
        <v>944</v>
      </c>
      <c r="G427" s="23">
        <v>1</v>
      </c>
      <c r="I427" s="39" t="e">
        <f>IF($B427="","",(VLOOKUP($B427,所属・種目コード!$A$3:$B$68,2)))</f>
        <v>#N/A</v>
      </c>
      <c r="J427" s="40" t="str">
        <f>IF($B427="","",(VLOOKUP($B427,所属・種目コード!$E$3:$F$119,2)))</f>
        <v>森山クラブ</v>
      </c>
      <c r="K427" s="41" t="e">
        <f>IF($B427="","",(VLOOKUP($B427,所属・種目コード!L410:M510,2)))</f>
        <v>#N/A</v>
      </c>
      <c r="L427" s="38" t="e">
        <f>IF($B427="","",(VLOOKUP($B427,所属・種目コード!$I$3:$J$59,2)))</f>
        <v>#N/A</v>
      </c>
    </row>
    <row r="428" spans="1:12">
      <c r="A428" s="23">
        <v>1187</v>
      </c>
      <c r="B428" s="23">
        <v>1026</v>
      </c>
      <c r="C428" s="23">
        <v>114</v>
      </c>
      <c r="E428" s="23" t="s">
        <v>945</v>
      </c>
      <c r="F428" s="23" t="s">
        <v>946</v>
      </c>
      <c r="G428" s="23">
        <v>1</v>
      </c>
      <c r="I428" s="39" t="e">
        <f>IF($B428="","",(VLOOKUP($B428,所属・種目コード!$A$3:$B$68,2)))</f>
        <v>#N/A</v>
      </c>
      <c r="J428" s="40" t="str">
        <f>IF($B428="","",(VLOOKUP($B428,所属・種目コード!$E$3:$F$119,2)))</f>
        <v>森山クラブ</v>
      </c>
      <c r="K428" s="41" t="e">
        <f>IF($B428="","",(VLOOKUP($B428,所属・種目コード!L411:M511,2)))</f>
        <v>#N/A</v>
      </c>
      <c r="L428" s="38" t="e">
        <f>IF($B428="","",(VLOOKUP($B428,所属・種目コード!$I$3:$J$59,2)))</f>
        <v>#N/A</v>
      </c>
    </row>
    <row r="429" spans="1:12">
      <c r="A429" s="23">
        <v>1188</v>
      </c>
      <c r="B429" s="23">
        <v>1026</v>
      </c>
      <c r="C429" s="23">
        <v>115</v>
      </c>
      <c r="E429" s="23" t="s">
        <v>947</v>
      </c>
      <c r="F429" s="23" t="s">
        <v>948</v>
      </c>
      <c r="G429" s="23">
        <v>1</v>
      </c>
      <c r="I429" s="39" t="e">
        <f>IF($B429="","",(VLOOKUP($B429,所属・種目コード!$A$3:$B$68,2)))</f>
        <v>#N/A</v>
      </c>
      <c r="J429" s="40" t="str">
        <f>IF($B429="","",(VLOOKUP($B429,所属・種目コード!$E$3:$F$119,2)))</f>
        <v>森山クラブ</v>
      </c>
      <c r="K429" s="41" t="e">
        <f>IF($B429="","",(VLOOKUP($B429,所属・種目コード!L412:M512,2)))</f>
        <v>#N/A</v>
      </c>
      <c r="L429" s="38" t="e">
        <f>IF($B429="","",(VLOOKUP($B429,所属・種目コード!$I$3:$J$59,2)))</f>
        <v>#N/A</v>
      </c>
    </row>
    <row r="430" spans="1:12">
      <c r="A430" s="23">
        <v>1189</v>
      </c>
      <c r="B430" s="23">
        <v>1026</v>
      </c>
      <c r="C430" s="23">
        <v>116</v>
      </c>
      <c r="E430" s="23" t="s">
        <v>949</v>
      </c>
      <c r="F430" s="23" t="s">
        <v>950</v>
      </c>
      <c r="G430" s="23">
        <v>1</v>
      </c>
      <c r="I430" s="39" t="e">
        <f>IF($B430="","",(VLOOKUP($B430,所属・種目コード!$A$3:$B$68,2)))</f>
        <v>#N/A</v>
      </c>
      <c r="J430" s="40" t="str">
        <f>IF($B430="","",(VLOOKUP($B430,所属・種目コード!$E$3:$F$119,2)))</f>
        <v>森山クラブ</v>
      </c>
      <c r="K430" s="41" t="e">
        <f>IF($B430="","",(VLOOKUP($B430,所属・種目コード!L413:M513,2)))</f>
        <v>#N/A</v>
      </c>
      <c r="L430" s="38" t="e">
        <f>IF($B430="","",(VLOOKUP($B430,所属・種目コード!$I$3:$J$59,2)))</f>
        <v>#N/A</v>
      </c>
    </row>
    <row r="431" spans="1:12">
      <c r="A431" s="23">
        <v>1190</v>
      </c>
      <c r="B431" s="23">
        <v>1026</v>
      </c>
      <c r="C431" s="23">
        <v>117</v>
      </c>
      <c r="E431" s="23" t="s">
        <v>951</v>
      </c>
      <c r="F431" s="23" t="s">
        <v>952</v>
      </c>
      <c r="G431" s="23">
        <v>1</v>
      </c>
      <c r="I431" s="39" t="e">
        <f>IF($B431="","",(VLOOKUP($B431,所属・種目コード!$A$3:$B$68,2)))</f>
        <v>#N/A</v>
      </c>
      <c r="J431" s="40" t="str">
        <f>IF($B431="","",(VLOOKUP($B431,所属・種目コード!$E$3:$F$119,2)))</f>
        <v>森山クラブ</v>
      </c>
      <c r="K431" s="41" t="e">
        <f>IF($B431="","",(VLOOKUP($B431,所属・種目コード!L414:M514,2)))</f>
        <v>#N/A</v>
      </c>
      <c r="L431" s="38" t="e">
        <f>IF($B431="","",(VLOOKUP($B431,所属・種目コード!$I$3:$J$59,2)))</f>
        <v>#N/A</v>
      </c>
    </row>
    <row r="432" spans="1:12">
      <c r="A432" s="23">
        <v>1191</v>
      </c>
      <c r="B432" s="23">
        <v>1026</v>
      </c>
      <c r="C432" s="23">
        <v>118</v>
      </c>
      <c r="E432" s="23" t="s">
        <v>953</v>
      </c>
      <c r="F432" s="23" t="s">
        <v>954</v>
      </c>
      <c r="G432" s="23">
        <v>1</v>
      </c>
      <c r="I432" s="39" t="e">
        <f>IF($B432="","",(VLOOKUP($B432,所属・種目コード!$A$3:$B$68,2)))</f>
        <v>#N/A</v>
      </c>
      <c r="J432" s="40" t="str">
        <f>IF($B432="","",(VLOOKUP($B432,所属・種目コード!$E$3:$F$119,2)))</f>
        <v>森山クラブ</v>
      </c>
      <c r="K432" s="41" t="e">
        <f>IF($B432="","",(VLOOKUP($B432,所属・種目コード!L415:M515,2)))</f>
        <v>#N/A</v>
      </c>
      <c r="L432" s="38" t="e">
        <f>IF($B432="","",(VLOOKUP($B432,所属・種目コード!$I$3:$J$59,2)))</f>
        <v>#N/A</v>
      </c>
    </row>
    <row r="433" spans="1:12">
      <c r="A433" s="23">
        <v>1192</v>
      </c>
      <c r="B433" s="23">
        <v>1027</v>
      </c>
      <c r="C433" s="23">
        <v>119</v>
      </c>
      <c r="E433" s="23" t="s">
        <v>955</v>
      </c>
      <c r="F433" s="23" t="s">
        <v>956</v>
      </c>
      <c r="G433" s="23">
        <v>1</v>
      </c>
      <c r="I433" s="39" t="e">
        <f>IF($B433="","",(VLOOKUP($B433,所属・種目コード!$A$3:$B$68,2)))</f>
        <v>#N/A</v>
      </c>
      <c r="J433" s="40" t="str">
        <f>IF($B433="","",(VLOOKUP($B433,所属・種目コード!$E$3:$F$119,2)))</f>
        <v>アイシン東北</v>
      </c>
      <c r="K433" s="41" t="e">
        <f>IF($B433="","",(VLOOKUP($B433,所属・種目コード!L416:M516,2)))</f>
        <v>#N/A</v>
      </c>
      <c r="L433" s="38" t="e">
        <f>IF($B433="","",(VLOOKUP($B433,所属・種目コード!$I$3:$J$59,2)))</f>
        <v>#N/A</v>
      </c>
    </row>
    <row r="434" spans="1:12">
      <c r="A434" s="23">
        <v>1193</v>
      </c>
      <c r="B434" s="23">
        <v>1027</v>
      </c>
      <c r="C434" s="23">
        <v>120</v>
      </c>
      <c r="E434" s="23" t="s">
        <v>957</v>
      </c>
      <c r="F434" s="23" t="s">
        <v>958</v>
      </c>
      <c r="G434" s="23">
        <v>1</v>
      </c>
      <c r="I434" s="39" t="e">
        <f>IF($B434="","",(VLOOKUP($B434,所属・種目コード!$A$3:$B$68,2)))</f>
        <v>#N/A</v>
      </c>
      <c r="J434" s="40" t="str">
        <f>IF($B434="","",(VLOOKUP($B434,所属・種目コード!$E$3:$F$119,2)))</f>
        <v>アイシン東北</v>
      </c>
      <c r="K434" s="41" t="e">
        <f>IF($B434="","",(VLOOKUP($B434,所属・種目コード!L417:M517,2)))</f>
        <v>#N/A</v>
      </c>
      <c r="L434" s="38" t="e">
        <f>IF($B434="","",(VLOOKUP($B434,所属・種目コード!$I$3:$J$59,2)))</f>
        <v>#N/A</v>
      </c>
    </row>
    <row r="435" spans="1:12">
      <c r="A435" s="23">
        <v>1194</v>
      </c>
      <c r="B435" s="23">
        <v>1027</v>
      </c>
      <c r="C435" s="23">
        <v>121</v>
      </c>
      <c r="E435" s="23" t="s">
        <v>959</v>
      </c>
      <c r="F435" s="23" t="s">
        <v>960</v>
      </c>
      <c r="G435" s="23">
        <v>1</v>
      </c>
      <c r="I435" s="39" t="e">
        <f>IF($B435="","",(VLOOKUP($B435,所属・種目コード!$A$3:$B$68,2)))</f>
        <v>#N/A</v>
      </c>
      <c r="J435" s="40" t="str">
        <f>IF($B435="","",(VLOOKUP($B435,所属・種目コード!$E$3:$F$119,2)))</f>
        <v>アイシン東北</v>
      </c>
      <c r="K435" s="41" t="e">
        <f>IF($B435="","",(VLOOKUP($B435,所属・種目コード!L418:M518,2)))</f>
        <v>#N/A</v>
      </c>
      <c r="L435" s="38" t="e">
        <f>IF($B435="","",(VLOOKUP($B435,所属・種目コード!$I$3:$J$59,2)))</f>
        <v>#N/A</v>
      </c>
    </row>
    <row r="436" spans="1:12">
      <c r="A436" s="23">
        <v>1195</v>
      </c>
      <c r="B436" s="23">
        <v>1027</v>
      </c>
      <c r="C436" s="23">
        <v>122</v>
      </c>
      <c r="E436" s="23" t="s">
        <v>961</v>
      </c>
      <c r="F436" s="23" t="s">
        <v>962</v>
      </c>
      <c r="G436" s="23">
        <v>1</v>
      </c>
      <c r="I436" s="39" t="e">
        <f>IF($B436="","",(VLOOKUP($B436,所属・種目コード!$A$3:$B$68,2)))</f>
        <v>#N/A</v>
      </c>
      <c r="J436" s="40" t="str">
        <f>IF($B436="","",(VLOOKUP($B436,所属・種目コード!$E$3:$F$119,2)))</f>
        <v>アイシン東北</v>
      </c>
      <c r="K436" s="41" t="e">
        <f>IF($B436="","",(VLOOKUP($B436,所属・種目コード!L419:M519,2)))</f>
        <v>#N/A</v>
      </c>
      <c r="L436" s="38" t="e">
        <f>IF($B436="","",(VLOOKUP($B436,所属・種目コード!$I$3:$J$59,2)))</f>
        <v>#N/A</v>
      </c>
    </row>
    <row r="437" spans="1:12">
      <c r="A437" s="23">
        <v>1196</v>
      </c>
      <c r="B437" s="23">
        <v>1027</v>
      </c>
      <c r="C437" s="23">
        <v>123</v>
      </c>
      <c r="E437" s="23" t="s">
        <v>963</v>
      </c>
      <c r="F437" s="23" t="s">
        <v>964</v>
      </c>
      <c r="G437" s="23">
        <v>1</v>
      </c>
      <c r="I437" s="39" t="e">
        <f>IF($B437="","",(VLOOKUP($B437,所属・種目コード!$A$3:$B$68,2)))</f>
        <v>#N/A</v>
      </c>
      <c r="J437" s="40" t="str">
        <f>IF($B437="","",(VLOOKUP($B437,所属・種目コード!$E$3:$F$119,2)))</f>
        <v>アイシン東北</v>
      </c>
      <c r="K437" s="41" t="e">
        <f>IF($B437="","",(VLOOKUP($B437,所属・種目コード!L420:M520,2)))</f>
        <v>#N/A</v>
      </c>
      <c r="L437" s="38" t="e">
        <f>IF($B437="","",(VLOOKUP($B437,所属・種目コード!$I$3:$J$59,2)))</f>
        <v>#N/A</v>
      </c>
    </row>
    <row r="438" spans="1:12">
      <c r="A438" s="23">
        <v>1211</v>
      </c>
      <c r="B438" s="23">
        <v>1028</v>
      </c>
      <c r="C438" s="23">
        <v>138</v>
      </c>
      <c r="E438" s="23" t="s">
        <v>993</v>
      </c>
      <c r="F438" s="23" t="s">
        <v>994</v>
      </c>
      <c r="G438" s="23">
        <v>1</v>
      </c>
      <c r="I438" s="39" t="e">
        <f>IF($B438="","",(VLOOKUP($B438,所属・種目コード!$A$3:$B$68,2)))</f>
        <v>#N/A</v>
      </c>
      <c r="J438" s="40" t="str">
        <f>IF($B438="","",(VLOOKUP($B438,所属・種目コード!$E$3:$F$119,2)))</f>
        <v>北上市陸協</v>
      </c>
      <c r="K438" s="41" t="e">
        <f>IF($B438="","",(VLOOKUP($B438,所属・種目コード!L421:M521,2)))</f>
        <v>#N/A</v>
      </c>
      <c r="L438" s="38" t="e">
        <f>IF($B438="","",(VLOOKUP($B438,所属・種目コード!$I$3:$J$59,2)))</f>
        <v>#N/A</v>
      </c>
    </row>
    <row r="439" spans="1:12">
      <c r="A439" s="23">
        <v>1212</v>
      </c>
      <c r="B439" s="23">
        <v>1028</v>
      </c>
      <c r="C439" s="23">
        <v>139</v>
      </c>
      <c r="E439" s="23" t="s">
        <v>995</v>
      </c>
      <c r="F439" s="23" t="s">
        <v>996</v>
      </c>
      <c r="G439" s="23">
        <v>1</v>
      </c>
      <c r="I439" s="39" t="e">
        <f>IF($B439="","",(VLOOKUP($B439,所属・種目コード!$A$3:$B$68,2)))</f>
        <v>#N/A</v>
      </c>
      <c r="J439" s="40" t="str">
        <f>IF($B439="","",(VLOOKUP($B439,所属・種目コード!$E$3:$F$119,2)))</f>
        <v>北上市陸協</v>
      </c>
      <c r="K439" s="41" t="e">
        <f>IF($B439="","",(VLOOKUP($B439,所属・種目コード!L422:M522,2)))</f>
        <v>#N/A</v>
      </c>
      <c r="L439" s="38" t="e">
        <f>IF($B439="","",(VLOOKUP($B439,所属・種目コード!$I$3:$J$59,2)))</f>
        <v>#N/A</v>
      </c>
    </row>
    <row r="440" spans="1:12">
      <c r="A440" s="23">
        <v>1213</v>
      </c>
      <c r="B440" s="23">
        <v>1028</v>
      </c>
      <c r="C440" s="23">
        <v>140</v>
      </c>
      <c r="E440" s="23" t="s">
        <v>997</v>
      </c>
      <c r="F440" s="23" t="s">
        <v>998</v>
      </c>
      <c r="G440" s="23">
        <v>1</v>
      </c>
      <c r="I440" s="39" t="e">
        <f>IF($B440="","",(VLOOKUP($B440,所属・種目コード!$A$3:$B$68,2)))</f>
        <v>#N/A</v>
      </c>
      <c r="J440" s="40" t="str">
        <f>IF($B440="","",(VLOOKUP($B440,所属・種目コード!$E$3:$F$119,2)))</f>
        <v>北上市陸協</v>
      </c>
      <c r="K440" s="41" t="e">
        <f>IF($B440="","",(VLOOKUP($B440,所属・種目コード!L423:M523,2)))</f>
        <v>#N/A</v>
      </c>
      <c r="L440" s="38" t="e">
        <f>IF($B440="","",(VLOOKUP($B440,所属・種目コード!$I$3:$J$59,2)))</f>
        <v>#N/A</v>
      </c>
    </row>
    <row r="441" spans="1:12">
      <c r="A441" s="23">
        <v>1214</v>
      </c>
      <c r="B441" s="23">
        <v>1028</v>
      </c>
      <c r="C441" s="23">
        <v>141</v>
      </c>
      <c r="E441" s="23" t="s">
        <v>999</v>
      </c>
      <c r="F441" s="23" t="s">
        <v>394</v>
      </c>
      <c r="G441" s="23">
        <v>1</v>
      </c>
      <c r="I441" s="39" t="e">
        <f>IF($B441="","",(VLOOKUP($B441,所属・種目コード!$A$3:$B$68,2)))</f>
        <v>#N/A</v>
      </c>
      <c r="J441" s="40" t="str">
        <f>IF($B441="","",(VLOOKUP($B441,所属・種目コード!$E$3:$F$119,2)))</f>
        <v>北上市陸協</v>
      </c>
      <c r="K441" s="41" t="e">
        <f>IF($B441="","",(VLOOKUP($B441,所属・種目コード!L424:M524,2)))</f>
        <v>#N/A</v>
      </c>
      <c r="L441" s="38" t="e">
        <f>IF($B441="","",(VLOOKUP($B441,所属・種目コード!$I$3:$J$59,2)))</f>
        <v>#N/A</v>
      </c>
    </row>
    <row r="442" spans="1:12">
      <c r="A442" s="23">
        <v>1215</v>
      </c>
      <c r="B442" s="23">
        <v>1028</v>
      </c>
      <c r="C442" s="23">
        <v>142</v>
      </c>
      <c r="E442" s="23" t="s">
        <v>1000</v>
      </c>
      <c r="F442" s="23" t="s">
        <v>777</v>
      </c>
      <c r="G442" s="23">
        <v>1</v>
      </c>
      <c r="I442" s="39" t="e">
        <f>IF($B442="","",(VLOOKUP($B442,所属・種目コード!$A$3:$B$68,2)))</f>
        <v>#N/A</v>
      </c>
      <c r="J442" s="40" t="str">
        <f>IF($B442="","",(VLOOKUP($B442,所属・種目コード!$E$3:$F$119,2)))</f>
        <v>北上市陸協</v>
      </c>
      <c r="K442" s="41" t="e">
        <f>IF($B442="","",(VLOOKUP($B442,所属・種目コード!L425:M525,2)))</f>
        <v>#N/A</v>
      </c>
      <c r="L442" s="38" t="e">
        <f>IF($B442="","",(VLOOKUP($B442,所属・種目コード!$I$3:$J$59,2)))</f>
        <v>#N/A</v>
      </c>
    </row>
    <row r="443" spans="1:12">
      <c r="A443" s="23">
        <v>1216</v>
      </c>
      <c r="B443" s="23">
        <v>1028</v>
      </c>
      <c r="C443" s="23">
        <v>143</v>
      </c>
      <c r="E443" s="23" t="s">
        <v>1001</v>
      </c>
      <c r="F443" s="23" t="s">
        <v>1002</v>
      </c>
      <c r="G443" s="23">
        <v>1</v>
      </c>
      <c r="I443" s="39" t="e">
        <f>IF($B443="","",(VLOOKUP($B443,所属・種目コード!$A$3:$B$68,2)))</f>
        <v>#N/A</v>
      </c>
      <c r="J443" s="40" t="str">
        <f>IF($B443="","",(VLOOKUP($B443,所属・種目コード!$E$3:$F$119,2)))</f>
        <v>北上市陸協</v>
      </c>
      <c r="K443" s="41" t="e">
        <f>IF($B443="","",(VLOOKUP($B443,所属・種目コード!L426:M526,2)))</f>
        <v>#N/A</v>
      </c>
      <c r="L443" s="38" t="e">
        <f>IF($B443="","",(VLOOKUP($B443,所属・種目コード!$I$3:$J$59,2)))</f>
        <v>#N/A</v>
      </c>
    </row>
    <row r="444" spans="1:12">
      <c r="A444" s="23">
        <v>1217</v>
      </c>
      <c r="B444" s="23">
        <v>1028</v>
      </c>
      <c r="C444" s="23">
        <v>144</v>
      </c>
      <c r="E444" s="23" t="s">
        <v>1003</v>
      </c>
      <c r="F444" s="23" t="s">
        <v>396</v>
      </c>
      <c r="G444" s="23">
        <v>1</v>
      </c>
      <c r="I444" s="39" t="e">
        <f>IF($B444="","",(VLOOKUP($B444,所属・種目コード!$A$3:$B$68,2)))</f>
        <v>#N/A</v>
      </c>
      <c r="J444" s="40" t="str">
        <f>IF($B444="","",(VLOOKUP($B444,所属・種目コード!$E$3:$F$119,2)))</f>
        <v>北上市陸協</v>
      </c>
      <c r="K444" s="41" t="e">
        <f>IF($B444="","",(VLOOKUP($B444,所属・種目コード!L427:M527,2)))</f>
        <v>#N/A</v>
      </c>
      <c r="L444" s="38" t="e">
        <f>IF($B444="","",(VLOOKUP($B444,所属・種目コード!$I$3:$J$59,2)))</f>
        <v>#N/A</v>
      </c>
    </row>
    <row r="445" spans="1:12">
      <c r="A445" s="23">
        <v>1218</v>
      </c>
      <c r="B445" s="23">
        <v>1028</v>
      </c>
      <c r="C445" s="23">
        <v>145</v>
      </c>
      <c r="E445" s="23" t="s">
        <v>1004</v>
      </c>
      <c r="F445" s="23" t="s">
        <v>1005</v>
      </c>
      <c r="G445" s="23">
        <v>1</v>
      </c>
      <c r="I445" s="39" t="e">
        <f>IF($B445="","",(VLOOKUP($B445,所属・種目コード!$A$3:$B$68,2)))</f>
        <v>#N/A</v>
      </c>
      <c r="J445" s="40" t="str">
        <f>IF($B445="","",(VLOOKUP($B445,所属・種目コード!$E$3:$F$119,2)))</f>
        <v>北上市陸協</v>
      </c>
      <c r="K445" s="41" t="e">
        <f>IF($B445="","",(VLOOKUP($B445,所属・種目コード!L428:M528,2)))</f>
        <v>#N/A</v>
      </c>
      <c r="L445" s="38" t="e">
        <f>IF($B445="","",(VLOOKUP($B445,所属・種目コード!$I$3:$J$59,2)))</f>
        <v>#N/A</v>
      </c>
    </row>
    <row r="446" spans="1:12">
      <c r="A446" s="23">
        <v>1219</v>
      </c>
      <c r="B446" s="23">
        <v>1028</v>
      </c>
      <c r="C446" s="23">
        <v>146</v>
      </c>
      <c r="E446" s="23" t="s">
        <v>1006</v>
      </c>
      <c r="F446" s="23" t="s">
        <v>1007</v>
      </c>
      <c r="G446" s="23">
        <v>1</v>
      </c>
      <c r="I446" s="39" t="e">
        <f>IF($B446="","",(VLOOKUP($B446,所属・種目コード!$A$3:$B$68,2)))</f>
        <v>#N/A</v>
      </c>
      <c r="J446" s="40" t="str">
        <f>IF($B446="","",(VLOOKUP($B446,所属・種目コード!$E$3:$F$119,2)))</f>
        <v>北上市陸協</v>
      </c>
      <c r="K446" s="41" t="e">
        <f>IF($B446="","",(VLOOKUP($B446,所属・種目コード!L429:M529,2)))</f>
        <v>#N/A</v>
      </c>
      <c r="L446" s="38" t="e">
        <f>IF($B446="","",(VLOOKUP($B446,所属・種目コード!$I$3:$J$59,2)))</f>
        <v>#N/A</v>
      </c>
    </row>
    <row r="447" spans="1:12">
      <c r="A447" s="23">
        <v>1220</v>
      </c>
      <c r="B447" s="23">
        <v>1028</v>
      </c>
      <c r="C447" s="23">
        <v>147</v>
      </c>
      <c r="E447" s="23" t="s">
        <v>1008</v>
      </c>
      <c r="F447" s="23" t="s">
        <v>1009</v>
      </c>
      <c r="G447" s="23">
        <v>1</v>
      </c>
      <c r="I447" s="39" t="e">
        <f>IF($B447="","",(VLOOKUP($B447,所属・種目コード!$A$3:$B$68,2)))</f>
        <v>#N/A</v>
      </c>
      <c r="J447" s="40" t="str">
        <f>IF($B447="","",(VLOOKUP($B447,所属・種目コード!$E$3:$F$119,2)))</f>
        <v>北上市陸協</v>
      </c>
      <c r="K447" s="41" t="e">
        <f>IF($B447="","",(VLOOKUP($B447,所属・種目コード!L430:M530,2)))</f>
        <v>#N/A</v>
      </c>
      <c r="L447" s="38" t="e">
        <f>IF($B447="","",(VLOOKUP($B447,所属・種目コード!$I$3:$J$59,2)))</f>
        <v>#N/A</v>
      </c>
    </row>
    <row r="448" spans="1:12">
      <c r="A448" s="23">
        <v>1221</v>
      </c>
      <c r="B448" s="23">
        <v>1028</v>
      </c>
      <c r="C448" s="23">
        <v>148</v>
      </c>
      <c r="E448" s="23" t="s">
        <v>1010</v>
      </c>
      <c r="F448" s="23" t="s">
        <v>1011</v>
      </c>
      <c r="G448" s="23">
        <v>1</v>
      </c>
      <c r="I448" s="39" t="e">
        <f>IF($B448="","",(VLOOKUP($B448,所属・種目コード!$A$3:$B$68,2)))</f>
        <v>#N/A</v>
      </c>
      <c r="J448" s="40" t="str">
        <f>IF($B448="","",(VLOOKUP($B448,所属・種目コード!$E$3:$F$119,2)))</f>
        <v>北上市陸協</v>
      </c>
      <c r="K448" s="41" t="e">
        <f>IF($B448="","",(VLOOKUP($B448,所属・種目コード!L431:M531,2)))</f>
        <v>#N/A</v>
      </c>
      <c r="L448" s="38" t="e">
        <f>IF($B448="","",(VLOOKUP($B448,所属・種目コード!$I$3:$J$59,2)))</f>
        <v>#N/A</v>
      </c>
    </row>
    <row r="449" spans="1:12">
      <c r="A449" s="23">
        <v>1222</v>
      </c>
      <c r="B449" s="23">
        <v>1028</v>
      </c>
      <c r="C449" s="23">
        <v>149</v>
      </c>
      <c r="E449" s="23" t="s">
        <v>1012</v>
      </c>
      <c r="F449" s="23" t="s">
        <v>1013</v>
      </c>
      <c r="G449" s="23">
        <v>1</v>
      </c>
      <c r="I449" s="39" t="e">
        <f>IF($B449="","",(VLOOKUP($B449,所属・種目コード!$A$3:$B$68,2)))</f>
        <v>#N/A</v>
      </c>
      <c r="J449" s="40" t="str">
        <f>IF($B449="","",(VLOOKUP($B449,所属・種目コード!$E$3:$F$119,2)))</f>
        <v>北上市陸協</v>
      </c>
      <c r="K449" s="41" t="e">
        <f>IF($B449="","",(VLOOKUP($B449,所属・種目コード!L432:M532,2)))</f>
        <v>#N/A</v>
      </c>
      <c r="L449" s="38" t="e">
        <f>IF($B449="","",(VLOOKUP($B449,所属・種目コード!$I$3:$J$59,2)))</f>
        <v>#N/A</v>
      </c>
    </row>
    <row r="450" spans="1:12">
      <c r="A450" s="23">
        <v>1223</v>
      </c>
      <c r="B450" s="23">
        <v>1028</v>
      </c>
      <c r="C450" s="23">
        <v>150</v>
      </c>
      <c r="E450" s="23" t="s">
        <v>1014</v>
      </c>
      <c r="F450" s="23" t="s">
        <v>1015</v>
      </c>
      <c r="G450" s="23">
        <v>1</v>
      </c>
      <c r="I450" s="39" t="e">
        <f>IF($B450="","",(VLOOKUP($B450,所属・種目コード!$A$3:$B$68,2)))</f>
        <v>#N/A</v>
      </c>
      <c r="J450" s="40" t="str">
        <f>IF($B450="","",(VLOOKUP($B450,所属・種目コード!$E$3:$F$119,2)))</f>
        <v>北上市陸協</v>
      </c>
      <c r="K450" s="41" t="e">
        <f>IF($B450="","",(VLOOKUP($B450,所属・種目コード!L433:M533,2)))</f>
        <v>#N/A</v>
      </c>
      <c r="L450" s="38" t="e">
        <f>IF($B450="","",(VLOOKUP($B450,所属・種目コード!$I$3:$J$59,2)))</f>
        <v>#N/A</v>
      </c>
    </row>
    <row r="451" spans="1:12">
      <c r="A451" s="23">
        <v>1224</v>
      </c>
      <c r="B451" s="23">
        <v>1028</v>
      </c>
      <c r="C451" s="23">
        <v>151</v>
      </c>
      <c r="E451" s="23" t="s">
        <v>1016</v>
      </c>
      <c r="F451" s="23" t="s">
        <v>1017</v>
      </c>
      <c r="G451" s="23">
        <v>1</v>
      </c>
      <c r="I451" s="39" t="e">
        <f>IF($B451="","",(VLOOKUP($B451,所属・種目コード!$A$3:$B$68,2)))</f>
        <v>#N/A</v>
      </c>
      <c r="J451" s="40" t="str">
        <f>IF($B451="","",(VLOOKUP($B451,所属・種目コード!$E$3:$F$119,2)))</f>
        <v>北上市陸協</v>
      </c>
      <c r="K451" s="41" t="e">
        <f>IF($B451="","",(VLOOKUP($B451,所属・種目コード!L434:M534,2)))</f>
        <v>#N/A</v>
      </c>
      <c r="L451" s="38" t="e">
        <f>IF($B451="","",(VLOOKUP($B451,所属・種目コード!$I$3:$J$59,2)))</f>
        <v>#N/A</v>
      </c>
    </row>
    <row r="452" spans="1:12">
      <c r="A452" s="23">
        <v>1225</v>
      </c>
      <c r="B452" s="23">
        <v>1028</v>
      </c>
      <c r="C452" s="23">
        <v>152</v>
      </c>
      <c r="E452" s="23" t="s">
        <v>1018</v>
      </c>
      <c r="F452" s="23" t="s">
        <v>1019</v>
      </c>
      <c r="G452" s="23">
        <v>1</v>
      </c>
      <c r="I452" s="39" t="e">
        <f>IF($B452="","",(VLOOKUP($B452,所属・種目コード!$A$3:$B$68,2)))</f>
        <v>#N/A</v>
      </c>
      <c r="J452" s="40" t="str">
        <f>IF($B452="","",(VLOOKUP($B452,所属・種目コード!$E$3:$F$119,2)))</f>
        <v>北上市陸協</v>
      </c>
      <c r="K452" s="41" t="e">
        <f>IF($B452="","",(VLOOKUP($B452,所属・種目コード!L435:M535,2)))</f>
        <v>#N/A</v>
      </c>
      <c r="L452" s="38" t="e">
        <f>IF($B452="","",(VLOOKUP($B452,所属・種目コード!$I$3:$J$59,2)))</f>
        <v>#N/A</v>
      </c>
    </row>
    <row r="453" spans="1:12">
      <c r="A453" s="23">
        <v>1226</v>
      </c>
      <c r="B453" s="23">
        <v>1028</v>
      </c>
      <c r="C453" s="23">
        <v>153</v>
      </c>
      <c r="E453" s="23" t="s">
        <v>1020</v>
      </c>
      <c r="F453" s="23" t="s">
        <v>1021</v>
      </c>
      <c r="G453" s="23">
        <v>1</v>
      </c>
      <c r="I453" s="39" t="e">
        <f>IF($B453="","",(VLOOKUP($B453,所属・種目コード!$A$3:$B$68,2)))</f>
        <v>#N/A</v>
      </c>
      <c r="J453" s="40" t="str">
        <f>IF($B453="","",(VLOOKUP($B453,所属・種目コード!$E$3:$F$119,2)))</f>
        <v>北上市陸協</v>
      </c>
      <c r="K453" s="41" t="e">
        <f>IF($B453="","",(VLOOKUP($B453,所属・種目コード!L436:M536,2)))</f>
        <v>#N/A</v>
      </c>
      <c r="L453" s="38" t="e">
        <f>IF($B453="","",(VLOOKUP($B453,所属・種目コード!$I$3:$J$59,2)))</f>
        <v>#N/A</v>
      </c>
    </row>
    <row r="454" spans="1:12">
      <c r="A454" s="23">
        <v>1227</v>
      </c>
      <c r="B454" s="23">
        <v>1028</v>
      </c>
      <c r="C454" s="23">
        <v>154</v>
      </c>
      <c r="E454" s="23" t="s">
        <v>1022</v>
      </c>
      <c r="F454" s="23" t="s">
        <v>1023</v>
      </c>
      <c r="G454" s="23">
        <v>1</v>
      </c>
      <c r="I454" s="39" t="e">
        <f>IF($B454="","",(VLOOKUP($B454,所属・種目コード!$A$3:$B$68,2)))</f>
        <v>#N/A</v>
      </c>
      <c r="J454" s="40" t="str">
        <f>IF($B454="","",(VLOOKUP($B454,所属・種目コード!$E$3:$F$119,2)))</f>
        <v>北上市陸協</v>
      </c>
      <c r="K454" s="41" t="e">
        <f>IF($B454="","",(VLOOKUP($B454,所属・種目コード!L437:M537,2)))</f>
        <v>#N/A</v>
      </c>
      <c r="L454" s="38" t="e">
        <f>IF($B454="","",(VLOOKUP($B454,所属・種目コード!$I$3:$J$59,2)))</f>
        <v>#N/A</v>
      </c>
    </row>
    <row r="455" spans="1:12">
      <c r="A455" s="23">
        <v>1228</v>
      </c>
      <c r="B455" s="23">
        <v>1028</v>
      </c>
      <c r="C455" s="23">
        <v>155</v>
      </c>
      <c r="E455" s="23" t="s">
        <v>1024</v>
      </c>
      <c r="F455" s="23" t="s">
        <v>1025</v>
      </c>
      <c r="G455" s="23">
        <v>1</v>
      </c>
      <c r="I455" s="39" t="e">
        <f>IF($B455="","",(VLOOKUP($B455,所属・種目コード!$A$3:$B$68,2)))</f>
        <v>#N/A</v>
      </c>
      <c r="J455" s="40" t="str">
        <f>IF($B455="","",(VLOOKUP($B455,所属・種目コード!$E$3:$F$119,2)))</f>
        <v>北上市陸協</v>
      </c>
      <c r="K455" s="41" t="e">
        <f>IF($B455="","",(VLOOKUP($B455,所属・種目コード!L438:M538,2)))</f>
        <v>#N/A</v>
      </c>
      <c r="L455" s="38" t="e">
        <f>IF($B455="","",(VLOOKUP($B455,所属・種目コード!$I$3:$J$59,2)))</f>
        <v>#N/A</v>
      </c>
    </row>
    <row r="456" spans="1:12">
      <c r="A456" s="23">
        <v>1229</v>
      </c>
      <c r="B456" s="23">
        <v>1028</v>
      </c>
      <c r="C456" s="23">
        <v>156</v>
      </c>
      <c r="E456" s="23" t="s">
        <v>1026</v>
      </c>
      <c r="F456" s="23" t="s">
        <v>1027</v>
      </c>
      <c r="G456" s="23">
        <v>1</v>
      </c>
      <c r="I456" s="39" t="e">
        <f>IF($B456="","",(VLOOKUP($B456,所属・種目コード!$A$3:$B$68,2)))</f>
        <v>#N/A</v>
      </c>
      <c r="J456" s="40" t="str">
        <f>IF($B456="","",(VLOOKUP($B456,所属・種目コード!$E$3:$F$119,2)))</f>
        <v>北上市陸協</v>
      </c>
      <c r="K456" s="41" t="e">
        <f>IF($B456="","",(VLOOKUP($B456,所属・種目コード!L439:M539,2)))</f>
        <v>#N/A</v>
      </c>
      <c r="L456" s="38" t="e">
        <f>IF($B456="","",(VLOOKUP($B456,所属・種目コード!$I$3:$J$59,2)))</f>
        <v>#N/A</v>
      </c>
    </row>
    <row r="457" spans="1:12">
      <c r="A457" s="23">
        <v>1230</v>
      </c>
      <c r="B457" s="23">
        <v>1028</v>
      </c>
      <c r="C457" s="23">
        <v>157</v>
      </c>
      <c r="E457" s="23" t="s">
        <v>1028</v>
      </c>
      <c r="F457" s="23" t="s">
        <v>1029</v>
      </c>
      <c r="G457" s="23">
        <v>1</v>
      </c>
      <c r="I457" s="39" t="e">
        <f>IF($B457="","",(VLOOKUP($B457,所属・種目コード!$A$3:$B$68,2)))</f>
        <v>#N/A</v>
      </c>
      <c r="J457" s="40" t="str">
        <f>IF($B457="","",(VLOOKUP($B457,所属・種目コード!$E$3:$F$119,2)))</f>
        <v>北上市陸協</v>
      </c>
      <c r="K457" s="41" t="e">
        <f>IF($B457="","",(VLOOKUP($B457,所属・種目コード!L440:M540,2)))</f>
        <v>#N/A</v>
      </c>
      <c r="L457" s="38" t="e">
        <f>IF($B457="","",(VLOOKUP($B457,所属・種目コード!$I$3:$J$59,2)))</f>
        <v>#N/A</v>
      </c>
    </row>
    <row r="458" spans="1:12">
      <c r="A458" s="23">
        <v>1231</v>
      </c>
      <c r="B458" s="23">
        <v>1028</v>
      </c>
      <c r="C458" s="23">
        <v>158</v>
      </c>
      <c r="E458" s="23" t="s">
        <v>1030</v>
      </c>
      <c r="F458" s="23" t="s">
        <v>1031</v>
      </c>
      <c r="G458" s="23">
        <v>1</v>
      </c>
      <c r="I458" s="39" t="e">
        <f>IF($B458="","",(VLOOKUP($B458,所属・種目コード!$A$3:$B$68,2)))</f>
        <v>#N/A</v>
      </c>
      <c r="J458" s="40" t="str">
        <f>IF($B458="","",(VLOOKUP($B458,所属・種目コード!$E$3:$F$119,2)))</f>
        <v>北上市陸協</v>
      </c>
      <c r="K458" s="41" t="e">
        <f>IF($B458="","",(VLOOKUP($B458,所属・種目コード!L441:M541,2)))</f>
        <v>#N/A</v>
      </c>
      <c r="L458" s="38" t="e">
        <f>IF($B458="","",(VLOOKUP($B458,所属・種目コード!$I$3:$J$59,2)))</f>
        <v>#N/A</v>
      </c>
    </row>
    <row r="459" spans="1:12">
      <c r="A459" s="23">
        <v>1232</v>
      </c>
      <c r="B459" s="23">
        <v>1028</v>
      </c>
      <c r="C459" s="23">
        <v>159</v>
      </c>
      <c r="E459" s="23" t="s">
        <v>1032</v>
      </c>
      <c r="F459" s="23" t="s">
        <v>1033</v>
      </c>
      <c r="G459" s="23">
        <v>1</v>
      </c>
      <c r="I459" s="39" t="e">
        <f>IF($B459="","",(VLOOKUP($B459,所属・種目コード!$A$3:$B$68,2)))</f>
        <v>#N/A</v>
      </c>
      <c r="J459" s="40" t="str">
        <f>IF($B459="","",(VLOOKUP($B459,所属・種目コード!$E$3:$F$119,2)))</f>
        <v>北上市陸協</v>
      </c>
      <c r="K459" s="41" t="e">
        <f>IF($B459="","",(VLOOKUP($B459,所属・種目コード!L442:M542,2)))</f>
        <v>#N/A</v>
      </c>
      <c r="L459" s="38" t="e">
        <f>IF($B459="","",(VLOOKUP($B459,所属・種目コード!$I$3:$J$59,2)))</f>
        <v>#N/A</v>
      </c>
    </row>
    <row r="460" spans="1:12">
      <c r="A460" s="23">
        <v>1233</v>
      </c>
      <c r="B460" s="23">
        <v>1028</v>
      </c>
      <c r="C460" s="23">
        <v>160</v>
      </c>
      <c r="E460" s="23" t="s">
        <v>1034</v>
      </c>
      <c r="F460" s="23" t="s">
        <v>1035</v>
      </c>
      <c r="G460" s="23">
        <v>1</v>
      </c>
      <c r="I460" s="39" t="e">
        <f>IF($B460="","",(VLOOKUP($B460,所属・種目コード!$A$3:$B$68,2)))</f>
        <v>#N/A</v>
      </c>
      <c r="J460" s="40" t="str">
        <f>IF($B460="","",(VLOOKUP($B460,所属・種目コード!$E$3:$F$119,2)))</f>
        <v>北上市陸協</v>
      </c>
      <c r="K460" s="41" t="e">
        <f>IF($B460="","",(VLOOKUP($B460,所属・種目コード!L443:M543,2)))</f>
        <v>#N/A</v>
      </c>
      <c r="L460" s="38" t="e">
        <f>IF($B460="","",(VLOOKUP($B460,所属・種目コード!$I$3:$J$59,2)))</f>
        <v>#N/A</v>
      </c>
    </row>
    <row r="461" spans="1:12">
      <c r="A461" s="23">
        <v>1234</v>
      </c>
      <c r="B461" s="23">
        <v>1028</v>
      </c>
      <c r="C461" s="23">
        <v>161</v>
      </c>
      <c r="E461" s="23" t="s">
        <v>1036</v>
      </c>
      <c r="F461" s="23" t="s">
        <v>1037</v>
      </c>
      <c r="G461" s="23">
        <v>1</v>
      </c>
      <c r="I461" s="39" t="e">
        <f>IF($B461="","",(VLOOKUP($B461,所属・種目コード!$A$3:$B$68,2)))</f>
        <v>#N/A</v>
      </c>
      <c r="J461" s="40" t="str">
        <f>IF($B461="","",(VLOOKUP($B461,所属・種目コード!$E$3:$F$119,2)))</f>
        <v>北上市陸協</v>
      </c>
      <c r="K461" s="41" t="e">
        <f>IF($B461="","",(VLOOKUP($B461,所属・種目コード!L444:M544,2)))</f>
        <v>#N/A</v>
      </c>
      <c r="L461" s="38" t="e">
        <f>IF($B461="","",(VLOOKUP($B461,所属・種目コード!$I$3:$J$59,2)))</f>
        <v>#N/A</v>
      </c>
    </row>
    <row r="462" spans="1:12">
      <c r="A462" s="23">
        <v>1235</v>
      </c>
      <c r="B462" s="23">
        <v>1028</v>
      </c>
      <c r="C462" s="23">
        <v>162</v>
      </c>
      <c r="E462" s="23" t="s">
        <v>1038</v>
      </c>
      <c r="F462" s="23" t="s">
        <v>1039</v>
      </c>
      <c r="G462" s="23">
        <v>1</v>
      </c>
      <c r="I462" s="39" t="e">
        <f>IF($B462="","",(VLOOKUP($B462,所属・種目コード!$A$3:$B$68,2)))</f>
        <v>#N/A</v>
      </c>
      <c r="J462" s="40" t="str">
        <f>IF($B462="","",(VLOOKUP($B462,所属・種目コード!$E$3:$F$119,2)))</f>
        <v>北上市陸協</v>
      </c>
      <c r="K462" s="41" t="e">
        <f>IF($B462="","",(VLOOKUP($B462,所属・種目コード!L445:M545,2)))</f>
        <v>#N/A</v>
      </c>
      <c r="L462" s="38" t="e">
        <f>IF($B462="","",(VLOOKUP($B462,所属・種目コード!$I$3:$J$59,2)))</f>
        <v>#N/A</v>
      </c>
    </row>
    <row r="463" spans="1:12">
      <c r="A463" s="23">
        <v>1236</v>
      </c>
      <c r="B463" s="23">
        <v>1028</v>
      </c>
      <c r="C463" s="23">
        <v>163</v>
      </c>
      <c r="E463" s="23" t="s">
        <v>1040</v>
      </c>
      <c r="F463" s="23" t="s">
        <v>1041</v>
      </c>
      <c r="G463" s="23">
        <v>1</v>
      </c>
      <c r="I463" s="39" t="e">
        <f>IF($B463="","",(VLOOKUP($B463,所属・種目コード!$A$3:$B$68,2)))</f>
        <v>#N/A</v>
      </c>
      <c r="J463" s="40" t="str">
        <f>IF($B463="","",(VLOOKUP($B463,所属・種目コード!$E$3:$F$119,2)))</f>
        <v>北上市陸協</v>
      </c>
      <c r="K463" s="41" t="e">
        <f>IF($B463="","",(VLOOKUP($B463,所属・種目コード!L446:M546,2)))</f>
        <v>#N/A</v>
      </c>
      <c r="L463" s="38" t="e">
        <f>IF($B463="","",(VLOOKUP($B463,所属・種目コード!$I$3:$J$59,2)))</f>
        <v>#N/A</v>
      </c>
    </row>
    <row r="464" spans="1:12">
      <c r="A464" s="23">
        <v>1237</v>
      </c>
      <c r="B464" s="23">
        <v>1028</v>
      </c>
      <c r="C464" s="23">
        <v>164</v>
      </c>
      <c r="E464" s="23" t="s">
        <v>1042</v>
      </c>
      <c r="F464" s="23" t="s">
        <v>1043</v>
      </c>
      <c r="G464" s="23">
        <v>1</v>
      </c>
      <c r="I464" s="39" t="e">
        <f>IF($B464="","",(VLOOKUP($B464,所属・種目コード!$A$3:$B$68,2)))</f>
        <v>#N/A</v>
      </c>
      <c r="J464" s="40" t="str">
        <f>IF($B464="","",(VLOOKUP($B464,所属・種目コード!$E$3:$F$119,2)))</f>
        <v>北上市陸協</v>
      </c>
      <c r="K464" s="41" t="e">
        <f>IF($B464="","",(VLOOKUP($B464,所属・種目コード!L447:M547,2)))</f>
        <v>#N/A</v>
      </c>
      <c r="L464" s="38" t="e">
        <f>IF($B464="","",(VLOOKUP($B464,所属・種目コード!$I$3:$J$59,2)))</f>
        <v>#N/A</v>
      </c>
    </row>
    <row r="465" spans="1:12">
      <c r="A465" s="23">
        <v>1310</v>
      </c>
      <c r="B465" s="23">
        <v>1028</v>
      </c>
      <c r="C465" s="23">
        <v>245</v>
      </c>
      <c r="E465" s="23" t="s">
        <v>1184</v>
      </c>
      <c r="F465" s="23" t="s">
        <v>1185</v>
      </c>
      <c r="G465" s="23">
        <v>1</v>
      </c>
      <c r="I465" s="39" t="e">
        <f>IF($B465="","",(VLOOKUP($B465,所属・種目コード!$A$3:$B$68,2)))</f>
        <v>#N/A</v>
      </c>
      <c r="J465" s="40" t="str">
        <f>IF($B465="","",(VLOOKUP($B465,所属・種目コード!$E$3:$F$119,2)))</f>
        <v>北上市陸協</v>
      </c>
      <c r="K465" s="41" t="e">
        <f>IF($B465="","",(VLOOKUP($B465,所属・種目コード!L448:M548,2)))</f>
        <v>#N/A</v>
      </c>
      <c r="L465" s="38" t="e">
        <f>IF($B465="","",(VLOOKUP($B465,所属・種目コード!$I$3:$J$59,2)))</f>
        <v>#N/A</v>
      </c>
    </row>
    <row r="466" spans="1:12">
      <c r="A466" s="23">
        <v>1311</v>
      </c>
      <c r="B466" s="23">
        <v>1028</v>
      </c>
      <c r="C466" s="23">
        <v>246</v>
      </c>
      <c r="E466" s="23" t="s">
        <v>1186</v>
      </c>
      <c r="F466" s="23" t="s">
        <v>1187</v>
      </c>
      <c r="G466" s="23">
        <v>1</v>
      </c>
      <c r="I466" s="39" t="e">
        <f>IF($B466="","",(VLOOKUP($B466,所属・種目コード!$A$3:$B$68,2)))</f>
        <v>#N/A</v>
      </c>
      <c r="J466" s="40" t="str">
        <f>IF($B466="","",(VLOOKUP($B466,所属・種目コード!$E$3:$F$119,2)))</f>
        <v>北上市陸協</v>
      </c>
      <c r="K466" s="41" t="e">
        <f>IF($B466="","",(VLOOKUP($B466,所属・種目コード!L449:M549,2)))</f>
        <v>#N/A</v>
      </c>
      <c r="L466" s="38" t="e">
        <f>IF($B466="","",(VLOOKUP($B466,所属・種目コード!$I$3:$J$59,2)))</f>
        <v>#N/A</v>
      </c>
    </row>
    <row r="467" spans="1:12">
      <c r="A467" s="23">
        <v>1312</v>
      </c>
      <c r="B467" s="23">
        <v>1028</v>
      </c>
      <c r="C467" s="23">
        <v>247</v>
      </c>
      <c r="E467" s="23" t="s">
        <v>1188</v>
      </c>
      <c r="F467" s="23" t="s">
        <v>1189</v>
      </c>
      <c r="G467" s="23">
        <v>1</v>
      </c>
      <c r="I467" s="39" t="e">
        <f>IF($B467="","",(VLOOKUP($B467,所属・種目コード!$A$3:$B$68,2)))</f>
        <v>#N/A</v>
      </c>
      <c r="J467" s="40" t="str">
        <f>IF($B467="","",(VLOOKUP($B467,所属・種目コード!$E$3:$F$119,2)))</f>
        <v>北上市陸協</v>
      </c>
      <c r="K467" s="41" t="e">
        <f>IF($B467="","",(VLOOKUP($B467,所属・種目コード!L450:M550,2)))</f>
        <v>#N/A</v>
      </c>
      <c r="L467" s="38" t="e">
        <f>IF($B467="","",(VLOOKUP($B467,所属・種目コード!$I$3:$J$59,2)))</f>
        <v>#N/A</v>
      </c>
    </row>
    <row r="468" spans="1:12">
      <c r="A468" s="23">
        <v>1313</v>
      </c>
      <c r="B468" s="23">
        <v>1028</v>
      </c>
      <c r="C468" s="23">
        <v>248</v>
      </c>
      <c r="E468" s="23" t="s">
        <v>1190</v>
      </c>
      <c r="F468" s="23" t="s">
        <v>1191</v>
      </c>
      <c r="G468" s="23">
        <v>1</v>
      </c>
      <c r="I468" s="39" t="e">
        <f>IF($B468="","",(VLOOKUP($B468,所属・種目コード!$A$3:$B$68,2)))</f>
        <v>#N/A</v>
      </c>
      <c r="J468" s="40" t="str">
        <f>IF($B468="","",(VLOOKUP($B468,所属・種目コード!$E$3:$F$119,2)))</f>
        <v>北上市陸協</v>
      </c>
      <c r="K468" s="41" t="e">
        <f>IF($B468="","",(VLOOKUP($B468,所属・種目コード!L451:M551,2)))</f>
        <v>#N/A</v>
      </c>
      <c r="L468" s="38" t="e">
        <f>IF($B468="","",(VLOOKUP($B468,所属・種目コード!$I$3:$J$59,2)))</f>
        <v>#N/A</v>
      </c>
    </row>
    <row r="469" spans="1:12">
      <c r="A469" s="23">
        <v>1461</v>
      </c>
      <c r="B469" s="23">
        <v>1028</v>
      </c>
      <c r="C469" s="23">
        <v>398</v>
      </c>
      <c r="E469" s="23" t="s">
        <v>1485</v>
      </c>
      <c r="F469" s="23" t="s">
        <v>1486</v>
      </c>
      <c r="G469" s="23">
        <v>1</v>
      </c>
      <c r="I469" s="39" t="e">
        <f>IF($B469="","",(VLOOKUP($B469,所属・種目コード!$A$3:$B$68,2)))</f>
        <v>#N/A</v>
      </c>
      <c r="J469" s="40" t="str">
        <f>IF($B469="","",(VLOOKUP($B469,所属・種目コード!$E$3:$F$119,2)))</f>
        <v>北上市陸協</v>
      </c>
      <c r="K469" s="41" t="e">
        <f>IF($B469="","",(VLOOKUP($B469,所属・種目コード!L452:M552,2)))</f>
        <v>#N/A</v>
      </c>
      <c r="L469" s="38" t="e">
        <f>IF($B469="","",(VLOOKUP($B469,所属・種目コード!$I$3:$J$59,2)))</f>
        <v>#N/A</v>
      </c>
    </row>
    <row r="470" spans="1:12">
      <c r="A470" s="23">
        <v>5229</v>
      </c>
      <c r="B470" s="23">
        <v>1028</v>
      </c>
      <c r="C470" s="23">
        <v>134</v>
      </c>
      <c r="E470" s="23" t="s">
        <v>8425</v>
      </c>
      <c r="F470" s="23" t="s">
        <v>8426</v>
      </c>
      <c r="G470" s="23">
        <v>2</v>
      </c>
      <c r="I470" s="39" t="e">
        <f>IF($B470="","",(VLOOKUP($B470,所属・種目コード!$A$3:$B$68,2)))</f>
        <v>#N/A</v>
      </c>
      <c r="J470" s="40" t="str">
        <f>IF($B470="","",(VLOOKUP($B470,所属・種目コード!$E$3:$F$119,2)))</f>
        <v>北上市陸協</v>
      </c>
      <c r="K470" s="41" t="e">
        <f>IF($B470="","",(VLOOKUP($B470,所属・種目コード!L453:M553,2)))</f>
        <v>#N/A</v>
      </c>
      <c r="L470" s="38" t="e">
        <f>IF($B470="","",(VLOOKUP($B470,所属・種目コード!$I$3:$J$59,2)))</f>
        <v>#N/A</v>
      </c>
    </row>
    <row r="471" spans="1:12">
      <c r="A471" s="23">
        <v>5293</v>
      </c>
      <c r="B471" s="23">
        <v>1028</v>
      </c>
      <c r="C471" s="23">
        <v>789</v>
      </c>
      <c r="E471" s="23" t="s">
        <v>8475</v>
      </c>
      <c r="F471" s="23" t="s">
        <v>8476</v>
      </c>
      <c r="G471" s="23">
        <v>1</v>
      </c>
      <c r="I471" s="39" t="e">
        <f>IF($B471="","",(VLOOKUP($B471,所属・種目コード!$A$3:$B$68,2)))</f>
        <v>#N/A</v>
      </c>
      <c r="J471" s="40" t="str">
        <f>IF($B471="","",(VLOOKUP($B471,所属・種目コード!$E$3:$F$119,2)))</f>
        <v>北上市陸協</v>
      </c>
      <c r="K471" s="41" t="e">
        <f>IF($B471="","",(VLOOKUP($B471,所属・種目コード!L454:M554,2)))</f>
        <v>#N/A</v>
      </c>
      <c r="L471" s="38" t="e">
        <f>IF($B471="","",(VLOOKUP($B471,所属・種目コード!$I$3:$J$59,2)))</f>
        <v>#N/A</v>
      </c>
    </row>
    <row r="472" spans="1:12">
      <c r="A472" s="23">
        <v>5295</v>
      </c>
      <c r="B472" s="23">
        <v>1028</v>
      </c>
      <c r="C472" s="23">
        <v>786</v>
      </c>
      <c r="E472" s="23" t="s">
        <v>8479</v>
      </c>
      <c r="F472" s="23" t="s">
        <v>3180</v>
      </c>
      <c r="G472" s="23">
        <v>1</v>
      </c>
      <c r="I472" s="39" t="e">
        <f>IF($B472="","",(VLOOKUP($B472,所属・種目コード!$A$3:$B$68,2)))</f>
        <v>#N/A</v>
      </c>
      <c r="J472" s="40" t="str">
        <f>IF($B472="","",(VLOOKUP($B472,所属・種目コード!$E$3:$F$119,2)))</f>
        <v>北上市陸協</v>
      </c>
      <c r="K472" s="41" t="e">
        <f>IF($B472="","",(VLOOKUP($B472,所属・種目コード!L455:M555,2)))</f>
        <v>#N/A</v>
      </c>
      <c r="L472" s="38" t="e">
        <f>IF($B472="","",(VLOOKUP($B472,所属・種目コード!$I$3:$J$59,2)))</f>
        <v>#N/A</v>
      </c>
    </row>
    <row r="473" spans="1:12">
      <c r="A473" s="23">
        <v>5296</v>
      </c>
      <c r="B473" s="23">
        <v>1028</v>
      </c>
      <c r="C473" s="23">
        <v>787</v>
      </c>
      <c r="E473" s="23" t="s">
        <v>8480</v>
      </c>
      <c r="F473" s="23" t="s">
        <v>8481</v>
      </c>
      <c r="G473" s="23">
        <v>1</v>
      </c>
      <c r="I473" s="39" t="e">
        <f>IF($B473="","",(VLOOKUP($B473,所属・種目コード!$A$3:$B$68,2)))</f>
        <v>#N/A</v>
      </c>
      <c r="J473" s="40" t="str">
        <f>IF($B473="","",(VLOOKUP($B473,所属・種目コード!$E$3:$F$119,2)))</f>
        <v>北上市陸協</v>
      </c>
      <c r="K473" s="41" t="e">
        <f>IF($B473="","",(VLOOKUP($B473,所属・種目コード!L456:M556,2)))</f>
        <v>#N/A</v>
      </c>
      <c r="L473" s="38" t="e">
        <f>IF($B473="","",(VLOOKUP($B473,所属・種目コード!$I$3:$J$59,2)))</f>
        <v>#N/A</v>
      </c>
    </row>
    <row r="474" spans="1:12">
      <c r="A474" s="23">
        <v>5311</v>
      </c>
      <c r="B474" s="23">
        <v>1028</v>
      </c>
      <c r="C474" s="23">
        <v>752</v>
      </c>
      <c r="E474" s="23" t="s">
        <v>8504</v>
      </c>
      <c r="F474" s="23" t="s">
        <v>8505</v>
      </c>
      <c r="G474" s="23">
        <v>1</v>
      </c>
      <c r="I474" s="39" t="e">
        <f>IF($B474="","",(VLOOKUP($B474,所属・種目コード!$A$3:$B$68,2)))</f>
        <v>#N/A</v>
      </c>
      <c r="J474" s="40" t="str">
        <f>IF($B474="","",(VLOOKUP($B474,所属・種目コード!$E$3:$F$119,2)))</f>
        <v>北上市陸協</v>
      </c>
      <c r="K474" s="41" t="e">
        <f>IF($B474="","",(VLOOKUP($B474,所属・種目コード!L457:M557,2)))</f>
        <v>#N/A</v>
      </c>
      <c r="L474" s="38" t="e">
        <f>IF($B474="","",(VLOOKUP($B474,所属・種目コード!$I$3:$J$59,2)))</f>
        <v>#N/A</v>
      </c>
    </row>
    <row r="475" spans="1:12">
      <c r="A475" s="23">
        <v>5332</v>
      </c>
      <c r="B475" s="23">
        <v>1028</v>
      </c>
      <c r="C475" s="23">
        <v>804</v>
      </c>
      <c r="E475" s="23" t="s">
        <v>8544</v>
      </c>
      <c r="F475" s="23" t="s">
        <v>8545</v>
      </c>
      <c r="G475" s="23">
        <v>1</v>
      </c>
      <c r="I475" s="39" t="e">
        <f>IF($B475="","",(VLOOKUP($B475,所属・種目コード!$A$3:$B$68,2)))</f>
        <v>#N/A</v>
      </c>
      <c r="J475" s="40" t="str">
        <f>IF($B475="","",(VLOOKUP($B475,所属・種目コード!$E$3:$F$119,2)))</f>
        <v>北上市陸協</v>
      </c>
      <c r="K475" s="41" t="e">
        <f>IF($B475="","",(VLOOKUP($B475,所属・種目コード!L458:M558,2)))</f>
        <v>#N/A</v>
      </c>
      <c r="L475" s="38" t="e">
        <f>IF($B475="","",(VLOOKUP($B475,所属・種目コード!$I$3:$J$59,2)))</f>
        <v>#N/A</v>
      </c>
    </row>
    <row r="476" spans="1:12">
      <c r="A476" s="23">
        <v>1238</v>
      </c>
      <c r="B476" s="23">
        <v>1029</v>
      </c>
      <c r="C476" s="23">
        <v>165</v>
      </c>
      <c r="E476" s="23" t="s">
        <v>1044</v>
      </c>
      <c r="F476" s="23" t="s">
        <v>1045</v>
      </c>
      <c r="G476" s="23">
        <v>1</v>
      </c>
      <c r="I476" s="39" t="e">
        <f>IF($B476="","",(VLOOKUP($B476,所属・種目コード!$A$3:$B$68,2)))</f>
        <v>#N/A</v>
      </c>
      <c r="J476" s="40" t="str">
        <f>IF($B476="","",(VLOOKUP($B476,所属・種目コード!$E$3:$F$119,2)))</f>
        <v>TEAMアテルイ</v>
      </c>
      <c r="K476" s="41" t="e">
        <f>IF($B476="","",(VLOOKUP($B476,所属・種目コード!L459:M559,2)))</f>
        <v>#N/A</v>
      </c>
      <c r="L476" s="38" t="e">
        <f>IF($B476="","",(VLOOKUP($B476,所属・種目コード!$I$3:$J$59,2)))</f>
        <v>#N/A</v>
      </c>
    </row>
    <row r="477" spans="1:12">
      <c r="A477" s="23">
        <v>1239</v>
      </c>
      <c r="B477" s="23">
        <v>1029</v>
      </c>
      <c r="C477" s="23">
        <v>166</v>
      </c>
      <c r="E477" s="23" t="s">
        <v>1046</v>
      </c>
      <c r="F477" s="23" t="s">
        <v>1047</v>
      </c>
      <c r="G477" s="23">
        <v>1</v>
      </c>
      <c r="I477" s="39" t="e">
        <f>IF($B477="","",(VLOOKUP($B477,所属・種目コード!$A$3:$B$68,2)))</f>
        <v>#N/A</v>
      </c>
      <c r="J477" s="40" t="str">
        <f>IF($B477="","",(VLOOKUP($B477,所属・種目コード!$E$3:$F$119,2)))</f>
        <v>TEAMアテルイ</v>
      </c>
      <c r="K477" s="41" t="e">
        <f>IF($B477="","",(VLOOKUP($B477,所属・種目コード!L460:M560,2)))</f>
        <v>#N/A</v>
      </c>
      <c r="L477" s="38" t="e">
        <f>IF($B477="","",(VLOOKUP($B477,所属・種目コード!$I$3:$J$59,2)))</f>
        <v>#N/A</v>
      </c>
    </row>
    <row r="478" spans="1:12">
      <c r="A478" s="23">
        <v>1240</v>
      </c>
      <c r="B478" s="23">
        <v>1029</v>
      </c>
      <c r="C478" s="23">
        <v>167</v>
      </c>
      <c r="E478" s="23" t="s">
        <v>1048</v>
      </c>
      <c r="F478" s="23" t="s">
        <v>1049</v>
      </c>
      <c r="G478" s="23">
        <v>1</v>
      </c>
      <c r="I478" s="39" t="e">
        <f>IF($B478="","",(VLOOKUP($B478,所属・種目コード!$A$3:$B$68,2)))</f>
        <v>#N/A</v>
      </c>
      <c r="J478" s="40" t="str">
        <f>IF($B478="","",(VLOOKUP($B478,所属・種目コード!$E$3:$F$119,2)))</f>
        <v>TEAMアテルイ</v>
      </c>
      <c r="K478" s="41" t="e">
        <f>IF($B478="","",(VLOOKUP($B478,所属・種目コード!L461:M561,2)))</f>
        <v>#N/A</v>
      </c>
      <c r="L478" s="38" t="e">
        <f>IF($B478="","",(VLOOKUP($B478,所属・種目コード!$I$3:$J$59,2)))</f>
        <v>#N/A</v>
      </c>
    </row>
    <row r="479" spans="1:12">
      <c r="A479" s="23">
        <v>1241</v>
      </c>
      <c r="B479" s="23">
        <v>1029</v>
      </c>
      <c r="C479" s="23">
        <v>168</v>
      </c>
      <c r="E479" s="23" t="s">
        <v>1050</v>
      </c>
      <c r="F479" s="23" t="s">
        <v>1051</v>
      </c>
      <c r="G479" s="23">
        <v>1</v>
      </c>
      <c r="I479" s="39" t="e">
        <f>IF($B479="","",(VLOOKUP($B479,所属・種目コード!$A$3:$B$68,2)))</f>
        <v>#N/A</v>
      </c>
      <c r="J479" s="40" t="str">
        <f>IF($B479="","",(VLOOKUP($B479,所属・種目コード!$E$3:$F$119,2)))</f>
        <v>TEAMアテルイ</v>
      </c>
      <c r="K479" s="41" t="e">
        <f>IF($B479="","",(VLOOKUP($B479,所属・種目コード!L462:M562,2)))</f>
        <v>#N/A</v>
      </c>
      <c r="L479" s="38" t="e">
        <f>IF($B479="","",(VLOOKUP($B479,所属・種目コード!$I$3:$J$59,2)))</f>
        <v>#N/A</v>
      </c>
    </row>
    <row r="480" spans="1:12">
      <c r="A480" s="23">
        <v>1242</v>
      </c>
      <c r="B480" s="23">
        <v>1029</v>
      </c>
      <c r="C480" s="23">
        <v>169</v>
      </c>
      <c r="E480" s="23" t="s">
        <v>1052</v>
      </c>
      <c r="F480" s="23" t="s">
        <v>1053</v>
      </c>
      <c r="G480" s="23">
        <v>1</v>
      </c>
      <c r="I480" s="39" t="e">
        <f>IF($B480="","",(VLOOKUP($B480,所属・種目コード!$A$3:$B$68,2)))</f>
        <v>#N/A</v>
      </c>
      <c r="J480" s="40" t="str">
        <f>IF($B480="","",(VLOOKUP($B480,所属・種目コード!$E$3:$F$119,2)))</f>
        <v>TEAMアテルイ</v>
      </c>
      <c r="K480" s="41" t="e">
        <f>IF($B480="","",(VLOOKUP($B480,所属・種目コード!L463:M563,2)))</f>
        <v>#N/A</v>
      </c>
      <c r="L480" s="38" t="e">
        <f>IF($B480="","",(VLOOKUP($B480,所属・種目コード!$I$3:$J$59,2)))</f>
        <v>#N/A</v>
      </c>
    </row>
    <row r="481" spans="1:12">
      <c r="A481" s="23">
        <v>1243</v>
      </c>
      <c r="B481" s="23">
        <v>1029</v>
      </c>
      <c r="C481" s="23">
        <v>170</v>
      </c>
      <c r="E481" s="23" t="s">
        <v>1054</v>
      </c>
      <c r="F481" s="23" t="s">
        <v>1055</v>
      </c>
      <c r="G481" s="23">
        <v>1</v>
      </c>
      <c r="I481" s="39" t="e">
        <f>IF($B481="","",(VLOOKUP($B481,所属・種目コード!$A$3:$B$68,2)))</f>
        <v>#N/A</v>
      </c>
      <c r="J481" s="40" t="str">
        <f>IF($B481="","",(VLOOKUP($B481,所属・種目コード!$E$3:$F$119,2)))</f>
        <v>TEAMアテルイ</v>
      </c>
      <c r="K481" s="41" t="e">
        <f>IF($B481="","",(VLOOKUP($B481,所属・種目コード!L464:M564,2)))</f>
        <v>#N/A</v>
      </c>
      <c r="L481" s="38" t="e">
        <f>IF($B481="","",(VLOOKUP($B481,所属・種目コード!$I$3:$J$59,2)))</f>
        <v>#N/A</v>
      </c>
    </row>
    <row r="482" spans="1:12">
      <c r="A482" s="23">
        <v>1244</v>
      </c>
      <c r="B482" s="23">
        <v>1029</v>
      </c>
      <c r="C482" s="23">
        <v>171</v>
      </c>
      <c r="E482" s="23" t="s">
        <v>1056</v>
      </c>
      <c r="F482" s="23" t="s">
        <v>1057</v>
      </c>
      <c r="G482" s="23">
        <v>1</v>
      </c>
      <c r="I482" s="39" t="e">
        <f>IF($B482="","",(VLOOKUP($B482,所属・種目コード!$A$3:$B$68,2)))</f>
        <v>#N/A</v>
      </c>
      <c r="J482" s="40" t="str">
        <f>IF($B482="","",(VLOOKUP($B482,所属・種目コード!$E$3:$F$119,2)))</f>
        <v>TEAMアテルイ</v>
      </c>
      <c r="K482" s="41" t="e">
        <f>IF($B482="","",(VLOOKUP($B482,所属・種目コード!L465:M565,2)))</f>
        <v>#N/A</v>
      </c>
      <c r="L482" s="38" t="e">
        <f>IF($B482="","",(VLOOKUP($B482,所属・種目コード!$I$3:$J$59,2)))</f>
        <v>#N/A</v>
      </c>
    </row>
    <row r="483" spans="1:12">
      <c r="A483" s="23">
        <v>1245</v>
      </c>
      <c r="B483" s="23">
        <v>1029</v>
      </c>
      <c r="C483" s="23">
        <v>172</v>
      </c>
      <c r="E483" s="23" t="s">
        <v>1058</v>
      </c>
      <c r="F483" s="23" t="s">
        <v>1059</v>
      </c>
      <c r="G483" s="23">
        <v>1</v>
      </c>
      <c r="I483" s="39" t="e">
        <f>IF($B483="","",(VLOOKUP($B483,所属・種目コード!$A$3:$B$68,2)))</f>
        <v>#N/A</v>
      </c>
      <c r="J483" s="40" t="str">
        <f>IF($B483="","",(VLOOKUP($B483,所属・種目コード!$E$3:$F$119,2)))</f>
        <v>TEAMアテルイ</v>
      </c>
      <c r="K483" s="41" t="e">
        <f>IF($B483="","",(VLOOKUP($B483,所属・種目コード!L466:M566,2)))</f>
        <v>#N/A</v>
      </c>
      <c r="L483" s="38" t="e">
        <f>IF($B483="","",(VLOOKUP($B483,所属・種目コード!$I$3:$J$59,2)))</f>
        <v>#N/A</v>
      </c>
    </row>
    <row r="484" spans="1:12">
      <c r="A484" s="23">
        <v>1246</v>
      </c>
      <c r="B484" s="23">
        <v>1029</v>
      </c>
      <c r="C484" s="23">
        <v>173</v>
      </c>
      <c r="E484" s="23" t="s">
        <v>1060</v>
      </c>
      <c r="F484" s="23" t="s">
        <v>1061</v>
      </c>
      <c r="G484" s="23">
        <v>1</v>
      </c>
      <c r="I484" s="39" t="e">
        <f>IF($B484="","",(VLOOKUP($B484,所属・種目コード!$A$3:$B$68,2)))</f>
        <v>#N/A</v>
      </c>
      <c r="J484" s="40" t="str">
        <f>IF($B484="","",(VLOOKUP($B484,所属・種目コード!$E$3:$F$119,2)))</f>
        <v>TEAMアテルイ</v>
      </c>
      <c r="K484" s="41" t="e">
        <f>IF($B484="","",(VLOOKUP($B484,所属・種目コード!L467:M567,2)))</f>
        <v>#N/A</v>
      </c>
      <c r="L484" s="38" t="e">
        <f>IF($B484="","",(VLOOKUP($B484,所属・種目コード!$I$3:$J$59,2)))</f>
        <v>#N/A</v>
      </c>
    </row>
    <row r="485" spans="1:12">
      <c r="A485" s="23">
        <v>1247</v>
      </c>
      <c r="B485" s="23">
        <v>1029</v>
      </c>
      <c r="C485" s="23">
        <v>174</v>
      </c>
      <c r="E485" s="23" t="s">
        <v>1062</v>
      </c>
      <c r="F485" s="23" t="s">
        <v>1013</v>
      </c>
      <c r="G485" s="23">
        <v>1</v>
      </c>
      <c r="I485" s="39" t="e">
        <f>IF($B485="","",(VLOOKUP($B485,所属・種目コード!$A$3:$B$68,2)))</f>
        <v>#N/A</v>
      </c>
      <c r="J485" s="40" t="str">
        <f>IF($B485="","",(VLOOKUP($B485,所属・種目コード!$E$3:$F$119,2)))</f>
        <v>TEAMアテルイ</v>
      </c>
      <c r="K485" s="41" t="e">
        <f>IF($B485="","",(VLOOKUP($B485,所属・種目コード!L468:M568,2)))</f>
        <v>#N/A</v>
      </c>
      <c r="L485" s="38" t="e">
        <f>IF($B485="","",(VLOOKUP($B485,所属・種目コード!$I$3:$J$59,2)))</f>
        <v>#N/A</v>
      </c>
    </row>
    <row r="486" spans="1:12">
      <c r="A486" s="23">
        <v>1248</v>
      </c>
      <c r="B486" s="23">
        <v>1029</v>
      </c>
      <c r="C486" s="23">
        <v>175</v>
      </c>
      <c r="E486" s="23" t="s">
        <v>1063</v>
      </c>
      <c r="F486" s="23" t="s">
        <v>1064</v>
      </c>
      <c r="G486" s="23">
        <v>1</v>
      </c>
      <c r="I486" s="39" t="e">
        <f>IF($B486="","",(VLOOKUP($B486,所属・種目コード!$A$3:$B$68,2)))</f>
        <v>#N/A</v>
      </c>
      <c r="J486" s="40" t="str">
        <f>IF($B486="","",(VLOOKUP($B486,所属・種目コード!$E$3:$F$119,2)))</f>
        <v>TEAMアテルイ</v>
      </c>
      <c r="K486" s="41" t="e">
        <f>IF($B486="","",(VLOOKUP($B486,所属・種目コード!L469:M569,2)))</f>
        <v>#N/A</v>
      </c>
      <c r="L486" s="38" t="e">
        <f>IF($B486="","",(VLOOKUP($B486,所属・種目コード!$I$3:$J$59,2)))</f>
        <v>#N/A</v>
      </c>
    </row>
    <row r="487" spans="1:12">
      <c r="A487" s="23">
        <v>1249</v>
      </c>
      <c r="B487" s="23">
        <v>1029</v>
      </c>
      <c r="C487" s="23">
        <v>176</v>
      </c>
      <c r="E487" s="23" t="s">
        <v>1065</v>
      </c>
      <c r="F487" s="23" t="s">
        <v>1066</v>
      </c>
      <c r="G487" s="23">
        <v>1</v>
      </c>
      <c r="I487" s="39" t="e">
        <f>IF($B487="","",(VLOOKUP($B487,所属・種目コード!$A$3:$B$68,2)))</f>
        <v>#N/A</v>
      </c>
      <c r="J487" s="40" t="str">
        <f>IF($B487="","",(VLOOKUP($B487,所属・種目コード!$E$3:$F$119,2)))</f>
        <v>TEAMアテルイ</v>
      </c>
      <c r="K487" s="41" t="e">
        <f>IF($B487="","",(VLOOKUP($B487,所属・種目コード!L470:M570,2)))</f>
        <v>#N/A</v>
      </c>
      <c r="L487" s="38" t="e">
        <f>IF($B487="","",(VLOOKUP($B487,所属・種目コード!$I$3:$J$59,2)))</f>
        <v>#N/A</v>
      </c>
    </row>
    <row r="488" spans="1:12">
      <c r="A488" s="23">
        <v>1250</v>
      </c>
      <c r="B488" s="23">
        <v>1029</v>
      </c>
      <c r="C488" s="23">
        <v>177</v>
      </c>
      <c r="E488" s="23" t="s">
        <v>1067</v>
      </c>
      <c r="F488" s="23" t="s">
        <v>1068</v>
      </c>
      <c r="G488" s="23">
        <v>1</v>
      </c>
      <c r="I488" s="39" t="e">
        <f>IF($B488="","",(VLOOKUP($B488,所属・種目コード!$A$3:$B$68,2)))</f>
        <v>#N/A</v>
      </c>
      <c r="J488" s="40" t="str">
        <f>IF($B488="","",(VLOOKUP($B488,所属・種目コード!$E$3:$F$119,2)))</f>
        <v>TEAMアテルイ</v>
      </c>
      <c r="K488" s="41" t="e">
        <f>IF($B488="","",(VLOOKUP($B488,所属・種目コード!L471:M571,2)))</f>
        <v>#N/A</v>
      </c>
      <c r="L488" s="38" t="e">
        <f>IF($B488="","",(VLOOKUP($B488,所属・種目コード!$I$3:$J$59,2)))</f>
        <v>#N/A</v>
      </c>
    </row>
    <row r="489" spans="1:12">
      <c r="A489" s="23">
        <v>1251</v>
      </c>
      <c r="B489" s="23">
        <v>1029</v>
      </c>
      <c r="C489" s="23">
        <v>178</v>
      </c>
      <c r="E489" s="23" t="s">
        <v>1069</v>
      </c>
      <c r="F489" s="23" t="s">
        <v>1070</v>
      </c>
      <c r="G489" s="23">
        <v>1</v>
      </c>
      <c r="I489" s="39" t="e">
        <f>IF($B489="","",(VLOOKUP($B489,所属・種目コード!$A$3:$B$68,2)))</f>
        <v>#N/A</v>
      </c>
      <c r="J489" s="40" t="str">
        <f>IF($B489="","",(VLOOKUP($B489,所属・種目コード!$E$3:$F$119,2)))</f>
        <v>TEAMアテルイ</v>
      </c>
      <c r="K489" s="41" t="e">
        <f>IF($B489="","",(VLOOKUP($B489,所属・種目コード!L472:M572,2)))</f>
        <v>#N/A</v>
      </c>
      <c r="L489" s="38" t="e">
        <f>IF($B489="","",(VLOOKUP($B489,所属・種目コード!$I$3:$J$59,2)))</f>
        <v>#N/A</v>
      </c>
    </row>
    <row r="490" spans="1:12">
      <c r="A490" s="23">
        <v>1252</v>
      </c>
      <c r="B490" s="23">
        <v>1029</v>
      </c>
      <c r="C490" s="23">
        <v>179</v>
      </c>
      <c r="E490" s="23" t="s">
        <v>1071</v>
      </c>
      <c r="F490" s="23" t="s">
        <v>1072</v>
      </c>
      <c r="G490" s="23">
        <v>1</v>
      </c>
      <c r="I490" s="39" t="e">
        <f>IF($B490="","",(VLOOKUP($B490,所属・種目コード!$A$3:$B$68,2)))</f>
        <v>#N/A</v>
      </c>
      <c r="J490" s="40" t="str">
        <f>IF($B490="","",(VLOOKUP($B490,所属・種目コード!$E$3:$F$119,2)))</f>
        <v>TEAMアテルイ</v>
      </c>
      <c r="K490" s="41" t="e">
        <f>IF($B490="","",(VLOOKUP($B490,所属・種目コード!L473:M573,2)))</f>
        <v>#N/A</v>
      </c>
      <c r="L490" s="38" t="e">
        <f>IF($B490="","",(VLOOKUP($B490,所属・種目コード!$I$3:$J$59,2)))</f>
        <v>#N/A</v>
      </c>
    </row>
    <row r="491" spans="1:12">
      <c r="A491" s="23">
        <v>1253</v>
      </c>
      <c r="B491" s="23">
        <v>1029</v>
      </c>
      <c r="C491" s="23">
        <v>180</v>
      </c>
      <c r="E491" s="23" t="s">
        <v>1073</v>
      </c>
      <c r="F491" s="23" t="s">
        <v>1074</v>
      </c>
      <c r="G491" s="23">
        <v>1</v>
      </c>
      <c r="I491" s="39" t="e">
        <f>IF($B491="","",(VLOOKUP($B491,所属・種目コード!$A$3:$B$68,2)))</f>
        <v>#N/A</v>
      </c>
      <c r="J491" s="40" t="str">
        <f>IF($B491="","",(VLOOKUP($B491,所属・種目コード!$E$3:$F$119,2)))</f>
        <v>TEAMアテルイ</v>
      </c>
      <c r="K491" s="41" t="e">
        <f>IF($B491="","",(VLOOKUP($B491,所属・種目コード!L474:M574,2)))</f>
        <v>#N/A</v>
      </c>
      <c r="L491" s="38" t="e">
        <f>IF($B491="","",(VLOOKUP($B491,所属・種目コード!$I$3:$J$59,2)))</f>
        <v>#N/A</v>
      </c>
    </row>
    <row r="492" spans="1:12">
      <c r="A492" s="23">
        <v>1254</v>
      </c>
      <c r="B492" s="23">
        <v>1029</v>
      </c>
      <c r="C492" s="23">
        <v>181</v>
      </c>
      <c r="E492" s="23" t="s">
        <v>1075</v>
      </c>
      <c r="F492" s="23" t="s">
        <v>1076</v>
      </c>
      <c r="G492" s="23">
        <v>1</v>
      </c>
      <c r="I492" s="39" t="e">
        <f>IF($B492="","",(VLOOKUP($B492,所属・種目コード!$A$3:$B$68,2)))</f>
        <v>#N/A</v>
      </c>
      <c r="J492" s="40" t="str">
        <f>IF($B492="","",(VLOOKUP($B492,所属・種目コード!$E$3:$F$119,2)))</f>
        <v>TEAMアテルイ</v>
      </c>
      <c r="K492" s="41" t="e">
        <f>IF($B492="","",(VLOOKUP($B492,所属・種目コード!L475:M575,2)))</f>
        <v>#N/A</v>
      </c>
      <c r="L492" s="38" t="e">
        <f>IF($B492="","",(VLOOKUP($B492,所属・種目コード!$I$3:$J$59,2)))</f>
        <v>#N/A</v>
      </c>
    </row>
    <row r="493" spans="1:12">
      <c r="A493" s="23">
        <v>1255</v>
      </c>
      <c r="B493" s="23">
        <v>1029</v>
      </c>
      <c r="C493" s="23">
        <v>182</v>
      </c>
      <c r="E493" s="23" t="s">
        <v>1077</v>
      </c>
      <c r="F493" s="23" t="s">
        <v>1078</v>
      </c>
      <c r="G493" s="23">
        <v>1</v>
      </c>
      <c r="I493" s="39" t="e">
        <f>IF($B493="","",(VLOOKUP($B493,所属・種目コード!$A$3:$B$68,2)))</f>
        <v>#N/A</v>
      </c>
      <c r="J493" s="40" t="str">
        <f>IF($B493="","",(VLOOKUP($B493,所属・種目コード!$E$3:$F$119,2)))</f>
        <v>TEAMアテルイ</v>
      </c>
      <c r="K493" s="41" t="e">
        <f>IF($B493="","",(VLOOKUP($B493,所属・種目コード!L476:M576,2)))</f>
        <v>#N/A</v>
      </c>
      <c r="L493" s="38" t="e">
        <f>IF($B493="","",(VLOOKUP($B493,所属・種目コード!$I$3:$J$59,2)))</f>
        <v>#N/A</v>
      </c>
    </row>
    <row r="494" spans="1:12">
      <c r="A494" s="23">
        <v>1256</v>
      </c>
      <c r="B494" s="23">
        <v>1029</v>
      </c>
      <c r="C494" s="23">
        <v>183</v>
      </c>
      <c r="E494" s="23" t="s">
        <v>1079</v>
      </c>
      <c r="F494" s="23" t="s">
        <v>1080</v>
      </c>
      <c r="G494" s="23">
        <v>1</v>
      </c>
      <c r="I494" s="39" t="e">
        <f>IF($B494="","",(VLOOKUP($B494,所属・種目コード!$A$3:$B$68,2)))</f>
        <v>#N/A</v>
      </c>
      <c r="J494" s="40" t="str">
        <f>IF($B494="","",(VLOOKUP($B494,所属・種目コード!$E$3:$F$119,2)))</f>
        <v>TEAMアテルイ</v>
      </c>
      <c r="K494" s="41" t="e">
        <f>IF($B494="","",(VLOOKUP($B494,所属・種目コード!L477:M577,2)))</f>
        <v>#N/A</v>
      </c>
      <c r="L494" s="38" t="e">
        <f>IF($B494="","",(VLOOKUP($B494,所属・種目コード!$I$3:$J$59,2)))</f>
        <v>#N/A</v>
      </c>
    </row>
    <row r="495" spans="1:12">
      <c r="A495" s="23">
        <v>1257</v>
      </c>
      <c r="B495" s="23">
        <v>1029</v>
      </c>
      <c r="C495" s="23">
        <v>184</v>
      </c>
      <c r="E495" s="23" t="s">
        <v>1081</v>
      </c>
      <c r="F495" s="23" t="s">
        <v>1082</v>
      </c>
      <c r="G495" s="23">
        <v>1</v>
      </c>
      <c r="I495" s="39" t="e">
        <f>IF($B495="","",(VLOOKUP($B495,所属・種目コード!$A$3:$B$68,2)))</f>
        <v>#N/A</v>
      </c>
      <c r="J495" s="40" t="str">
        <f>IF($B495="","",(VLOOKUP($B495,所属・種目コード!$E$3:$F$119,2)))</f>
        <v>TEAMアテルイ</v>
      </c>
      <c r="K495" s="41" t="e">
        <f>IF($B495="","",(VLOOKUP($B495,所属・種目コード!L478:M578,2)))</f>
        <v>#N/A</v>
      </c>
      <c r="L495" s="38" t="e">
        <f>IF($B495="","",(VLOOKUP($B495,所属・種目コード!$I$3:$J$59,2)))</f>
        <v>#N/A</v>
      </c>
    </row>
    <row r="496" spans="1:12">
      <c r="A496" s="23">
        <v>1258</v>
      </c>
      <c r="B496" s="23">
        <v>1029</v>
      </c>
      <c r="C496" s="23">
        <v>185</v>
      </c>
      <c r="E496" s="23" t="s">
        <v>1083</v>
      </c>
      <c r="F496" s="23" t="s">
        <v>1084</v>
      </c>
      <c r="G496" s="23">
        <v>1</v>
      </c>
      <c r="I496" s="39" t="e">
        <f>IF($B496="","",(VLOOKUP($B496,所属・種目コード!$A$3:$B$68,2)))</f>
        <v>#N/A</v>
      </c>
      <c r="J496" s="40" t="str">
        <f>IF($B496="","",(VLOOKUP($B496,所属・種目コード!$E$3:$F$119,2)))</f>
        <v>TEAMアテルイ</v>
      </c>
      <c r="K496" s="41" t="e">
        <f>IF($B496="","",(VLOOKUP($B496,所属・種目コード!L479:M579,2)))</f>
        <v>#N/A</v>
      </c>
      <c r="L496" s="38" t="e">
        <f>IF($B496="","",(VLOOKUP($B496,所属・種目コード!$I$3:$J$59,2)))</f>
        <v>#N/A</v>
      </c>
    </row>
    <row r="497" spans="1:12">
      <c r="A497" s="23">
        <v>1259</v>
      </c>
      <c r="B497" s="23">
        <v>1029</v>
      </c>
      <c r="C497" s="23">
        <v>186</v>
      </c>
      <c r="E497" s="23" t="s">
        <v>1085</v>
      </c>
      <c r="F497" s="23" t="s">
        <v>1086</v>
      </c>
      <c r="G497" s="23">
        <v>1</v>
      </c>
      <c r="I497" s="39" t="e">
        <f>IF($B497="","",(VLOOKUP($B497,所属・種目コード!$A$3:$B$68,2)))</f>
        <v>#N/A</v>
      </c>
      <c r="J497" s="40" t="str">
        <f>IF($B497="","",(VLOOKUP($B497,所属・種目コード!$E$3:$F$119,2)))</f>
        <v>TEAMアテルイ</v>
      </c>
      <c r="K497" s="41" t="e">
        <f>IF($B497="","",(VLOOKUP($B497,所属・種目コード!L480:M580,2)))</f>
        <v>#N/A</v>
      </c>
      <c r="L497" s="38" t="e">
        <f>IF($B497="","",(VLOOKUP($B497,所属・種目コード!$I$3:$J$59,2)))</f>
        <v>#N/A</v>
      </c>
    </row>
    <row r="498" spans="1:12">
      <c r="A498" s="23">
        <v>1260</v>
      </c>
      <c r="B498" s="23">
        <v>1029</v>
      </c>
      <c r="C498" s="23">
        <v>187</v>
      </c>
      <c r="E498" s="23" t="s">
        <v>1087</v>
      </c>
      <c r="F498" s="23" t="s">
        <v>1088</v>
      </c>
      <c r="G498" s="23">
        <v>1</v>
      </c>
      <c r="I498" s="39" t="e">
        <f>IF($B498="","",(VLOOKUP($B498,所属・種目コード!$A$3:$B$68,2)))</f>
        <v>#N/A</v>
      </c>
      <c r="J498" s="40" t="str">
        <f>IF($B498="","",(VLOOKUP($B498,所属・種目コード!$E$3:$F$119,2)))</f>
        <v>TEAMアテルイ</v>
      </c>
      <c r="K498" s="41" t="e">
        <f>IF($B498="","",(VLOOKUP($B498,所属・種目コード!L481:M581,2)))</f>
        <v>#N/A</v>
      </c>
      <c r="L498" s="38" t="e">
        <f>IF($B498="","",(VLOOKUP($B498,所属・種目コード!$I$3:$J$59,2)))</f>
        <v>#N/A</v>
      </c>
    </row>
    <row r="499" spans="1:12">
      <c r="A499" s="23">
        <v>1261</v>
      </c>
      <c r="B499" s="23">
        <v>1029</v>
      </c>
      <c r="C499" s="23">
        <v>188</v>
      </c>
      <c r="E499" s="23" t="s">
        <v>1089</v>
      </c>
      <c r="F499" s="23" t="s">
        <v>1090</v>
      </c>
      <c r="G499" s="23">
        <v>1</v>
      </c>
      <c r="I499" s="39" t="e">
        <f>IF($B499="","",(VLOOKUP($B499,所属・種目コード!$A$3:$B$68,2)))</f>
        <v>#N/A</v>
      </c>
      <c r="J499" s="40" t="str">
        <f>IF($B499="","",(VLOOKUP($B499,所属・種目コード!$E$3:$F$119,2)))</f>
        <v>TEAMアテルイ</v>
      </c>
      <c r="K499" s="41" t="e">
        <f>IF($B499="","",(VLOOKUP($B499,所属・種目コード!L482:M582,2)))</f>
        <v>#N/A</v>
      </c>
      <c r="L499" s="38" t="e">
        <f>IF($B499="","",(VLOOKUP($B499,所属・種目コード!$I$3:$J$59,2)))</f>
        <v>#N/A</v>
      </c>
    </row>
    <row r="500" spans="1:12">
      <c r="A500" s="23">
        <v>1460</v>
      </c>
      <c r="B500" s="23">
        <v>1029</v>
      </c>
      <c r="C500" s="23">
        <v>397</v>
      </c>
      <c r="E500" s="23" t="s">
        <v>1483</v>
      </c>
      <c r="F500" s="23" t="s">
        <v>1484</v>
      </c>
      <c r="G500" s="23">
        <v>1</v>
      </c>
      <c r="I500" s="39" t="e">
        <f>IF($B500="","",(VLOOKUP($B500,所属・種目コード!$A$3:$B$68,2)))</f>
        <v>#N/A</v>
      </c>
      <c r="J500" s="40" t="str">
        <f>IF($B500="","",(VLOOKUP($B500,所属・種目コード!$E$3:$F$119,2)))</f>
        <v>TEAMアテルイ</v>
      </c>
      <c r="K500" s="41" t="e">
        <f>IF($B500="","",(VLOOKUP($B500,所属・種目コード!L483:M583,2)))</f>
        <v>#N/A</v>
      </c>
      <c r="L500" s="38" t="e">
        <f>IF($B500="","",(VLOOKUP($B500,所属・種目コード!$I$3:$J$59,2)))</f>
        <v>#N/A</v>
      </c>
    </row>
    <row r="501" spans="1:12">
      <c r="A501" s="23">
        <v>1262</v>
      </c>
      <c r="B501" s="23">
        <v>1030</v>
      </c>
      <c r="C501" s="23">
        <v>189</v>
      </c>
      <c r="E501" s="23" t="s">
        <v>1091</v>
      </c>
      <c r="F501" s="23" t="s">
        <v>1092</v>
      </c>
      <c r="G501" s="23">
        <v>1</v>
      </c>
      <c r="I501" s="39" t="e">
        <f>IF($B501="","",(VLOOKUP($B501,所属・種目コード!$A$3:$B$68,2)))</f>
        <v>#N/A</v>
      </c>
      <c r="J501" s="40" t="str">
        <f>IF($B501="","",(VLOOKUP($B501,所属・種目コード!$E$3:$F$119,2)))</f>
        <v>ホームエコノTC</v>
      </c>
      <c r="K501" s="41" t="e">
        <f>IF($B501="","",(VLOOKUP($B501,所属・種目コード!L484:M584,2)))</f>
        <v>#N/A</v>
      </c>
      <c r="L501" s="38" t="e">
        <f>IF($B501="","",(VLOOKUP($B501,所属・種目コード!$I$3:$J$59,2)))</f>
        <v>#N/A</v>
      </c>
    </row>
    <row r="502" spans="1:12">
      <c r="A502" s="23">
        <v>1263</v>
      </c>
      <c r="B502" s="23">
        <v>1030</v>
      </c>
      <c r="C502" s="23">
        <v>190</v>
      </c>
      <c r="E502" s="23" t="s">
        <v>1093</v>
      </c>
      <c r="F502" s="23" t="s">
        <v>1094</v>
      </c>
      <c r="G502" s="23">
        <v>1</v>
      </c>
      <c r="I502" s="39" t="e">
        <f>IF($B502="","",(VLOOKUP($B502,所属・種目コード!$A$3:$B$68,2)))</f>
        <v>#N/A</v>
      </c>
      <c r="J502" s="40" t="str">
        <f>IF($B502="","",(VLOOKUP($B502,所属・種目コード!$E$3:$F$119,2)))</f>
        <v>ホームエコノTC</v>
      </c>
      <c r="K502" s="41" t="e">
        <f>IF($B502="","",(VLOOKUP($B502,所属・種目コード!L485:M585,2)))</f>
        <v>#N/A</v>
      </c>
      <c r="L502" s="38" t="e">
        <f>IF($B502="","",(VLOOKUP($B502,所属・種目コード!$I$3:$J$59,2)))</f>
        <v>#N/A</v>
      </c>
    </row>
    <row r="503" spans="1:12">
      <c r="A503" s="23">
        <v>1264</v>
      </c>
      <c r="B503" s="23">
        <v>1030</v>
      </c>
      <c r="C503" s="23">
        <v>191</v>
      </c>
      <c r="E503" s="23" t="s">
        <v>1095</v>
      </c>
      <c r="F503" s="23" t="s">
        <v>1096</v>
      </c>
      <c r="G503" s="23">
        <v>1</v>
      </c>
      <c r="I503" s="39" t="e">
        <f>IF($B503="","",(VLOOKUP($B503,所属・種目コード!$A$3:$B$68,2)))</f>
        <v>#N/A</v>
      </c>
      <c r="J503" s="40" t="str">
        <f>IF($B503="","",(VLOOKUP($B503,所属・種目コード!$E$3:$F$119,2)))</f>
        <v>ホームエコノTC</v>
      </c>
      <c r="K503" s="41" t="e">
        <f>IF($B503="","",(VLOOKUP($B503,所属・種目コード!L486:M586,2)))</f>
        <v>#N/A</v>
      </c>
      <c r="L503" s="38" t="e">
        <f>IF($B503="","",(VLOOKUP($B503,所属・種目コード!$I$3:$J$59,2)))</f>
        <v>#N/A</v>
      </c>
    </row>
    <row r="504" spans="1:12">
      <c r="A504" s="23">
        <v>1265</v>
      </c>
      <c r="B504" s="23">
        <v>1030</v>
      </c>
      <c r="C504" s="23">
        <v>192</v>
      </c>
      <c r="E504" s="23" t="s">
        <v>1097</v>
      </c>
      <c r="F504" s="23" t="s">
        <v>1098</v>
      </c>
      <c r="G504" s="23">
        <v>1</v>
      </c>
      <c r="I504" s="39" t="e">
        <f>IF($B504="","",(VLOOKUP($B504,所属・種目コード!$A$3:$B$68,2)))</f>
        <v>#N/A</v>
      </c>
      <c r="J504" s="40" t="str">
        <f>IF($B504="","",(VLOOKUP($B504,所属・種目コード!$E$3:$F$119,2)))</f>
        <v>ホームエコノTC</v>
      </c>
      <c r="K504" s="41" t="e">
        <f>IF($B504="","",(VLOOKUP($B504,所属・種目コード!L487:M587,2)))</f>
        <v>#N/A</v>
      </c>
      <c r="L504" s="38" t="e">
        <f>IF($B504="","",(VLOOKUP($B504,所属・種目コード!$I$3:$J$59,2)))</f>
        <v>#N/A</v>
      </c>
    </row>
    <row r="505" spans="1:12">
      <c r="A505" s="23">
        <v>1266</v>
      </c>
      <c r="B505" s="23">
        <v>1030</v>
      </c>
      <c r="C505" s="23">
        <v>193</v>
      </c>
      <c r="E505" s="23" t="s">
        <v>1099</v>
      </c>
      <c r="F505" s="23" t="s">
        <v>1100</v>
      </c>
      <c r="G505" s="23">
        <v>1</v>
      </c>
      <c r="I505" s="39" t="e">
        <f>IF($B505="","",(VLOOKUP($B505,所属・種目コード!$A$3:$B$68,2)))</f>
        <v>#N/A</v>
      </c>
      <c r="J505" s="40" t="str">
        <f>IF($B505="","",(VLOOKUP($B505,所属・種目コード!$E$3:$F$119,2)))</f>
        <v>ホームエコノTC</v>
      </c>
      <c r="K505" s="41" t="e">
        <f>IF($B505="","",(VLOOKUP($B505,所属・種目コード!L488:M588,2)))</f>
        <v>#N/A</v>
      </c>
      <c r="L505" s="38" t="e">
        <f>IF($B505="","",(VLOOKUP($B505,所属・種目コード!$I$3:$J$59,2)))</f>
        <v>#N/A</v>
      </c>
    </row>
    <row r="506" spans="1:12">
      <c r="A506" s="23">
        <v>1267</v>
      </c>
      <c r="B506" s="23">
        <v>1030</v>
      </c>
      <c r="C506" s="23">
        <v>194</v>
      </c>
      <c r="E506" s="23" t="s">
        <v>1101</v>
      </c>
      <c r="F506" s="23" t="s">
        <v>1102</v>
      </c>
      <c r="G506" s="23">
        <v>1</v>
      </c>
      <c r="I506" s="39" t="e">
        <f>IF($B506="","",(VLOOKUP($B506,所属・種目コード!$A$3:$B$68,2)))</f>
        <v>#N/A</v>
      </c>
      <c r="J506" s="40" t="str">
        <f>IF($B506="","",(VLOOKUP($B506,所属・種目コード!$E$3:$F$119,2)))</f>
        <v>ホームエコノTC</v>
      </c>
      <c r="K506" s="41" t="e">
        <f>IF($B506="","",(VLOOKUP($B506,所属・種目コード!L489:M589,2)))</f>
        <v>#N/A</v>
      </c>
      <c r="L506" s="38" t="e">
        <f>IF($B506="","",(VLOOKUP($B506,所属・種目コード!$I$3:$J$59,2)))</f>
        <v>#N/A</v>
      </c>
    </row>
    <row r="507" spans="1:12">
      <c r="A507" s="23">
        <v>1292</v>
      </c>
      <c r="B507" s="23">
        <v>1031</v>
      </c>
      <c r="C507" s="23">
        <v>220</v>
      </c>
      <c r="E507" s="23" t="s">
        <v>1149</v>
      </c>
      <c r="F507" s="23" t="s">
        <v>1150</v>
      </c>
      <c r="G507" s="23">
        <v>1</v>
      </c>
      <c r="I507" s="39" t="e">
        <f>IF($B507="","",(VLOOKUP($B507,所属・種目コード!$A$3:$B$68,2)))</f>
        <v>#N/A</v>
      </c>
      <c r="J507" s="40" t="str">
        <f>IF($B507="","",(VLOOKUP($B507,所属・種目コード!$E$3:$F$119,2)))</f>
        <v>チームネクサス</v>
      </c>
      <c r="K507" s="41" t="e">
        <f>IF($B507="","",(VLOOKUP($B507,所属・種目コード!L490:M590,2)))</f>
        <v>#N/A</v>
      </c>
      <c r="L507" s="38" t="e">
        <f>IF($B507="","",(VLOOKUP($B507,所属・種目コード!$I$3:$J$59,2)))</f>
        <v>#N/A</v>
      </c>
    </row>
    <row r="508" spans="1:12">
      <c r="A508" s="23">
        <v>1293</v>
      </c>
      <c r="B508" s="23">
        <v>1031</v>
      </c>
      <c r="C508" s="23">
        <v>221</v>
      </c>
      <c r="E508" s="23" t="s">
        <v>1151</v>
      </c>
      <c r="F508" s="23" t="s">
        <v>1152</v>
      </c>
      <c r="G508" s="23">
        <v>1</v>
      </c>
      <c r="I508" s="39" t="e">
        <f>IF($B508="","",(VLOOKUP($B508,所属・種目コード!$A$3:$B$68,2)))</f>
        <v>#N/A</v>
      </c>
      <c r="J508" s="40" t="str">
        <f>IF($B508="","",(VLOOKUP($B508,所属・種目コード!$E$3:$F$119,2)))</f>
        <v>チームネクサス</v>
      </c>
      <c r="K508" s="41" t="e">
        <f>IF($B508="","",(VLOOKUP($B508,所属・種目コード!L491:M591,2)))</f>
        <v>#N/A</v>
      </c>
      <c r="L508" s="38" t="e">
        <f>IF($B508="","",(VLOOKUP($B508,所属・種目コード!$I$3:$J$59,2)))</f>
        <v>#N/A</v>
      </c>
    </row>
    <row r="509" spans="1:12">
      <c r="A509" s="23">
        <v>1294</v>
      </c>
      <c r="B509" s="23">
        <v>1031</v>
      </c>
      <c r="C509" s="23">
        <v>222</v>
      </c>
      <c r="E509" s="23" t="s">
        <v>1153</v>
      </c>
      <c r="F509" s="23" t="s">
        <v>1154</v>
      </c>
      <c r="G509" s="23">
        <v>1</v>
      </c>
      <c r="I509" s="39" t="e">
        <f>IF($B509="","",(VLOOKUP($B509,所属・種目コード!$A$3:$B$68,2)))</f>
        <v>#N/A</v>
      </c>
      <c r="J509" s="40" t="str">
        <f>IF($B509="","",(VLOOKUP($B509,所属・種目コード!$E$3:$F$119,2)))</f>
        <v>チームネクサス</v>
      </c>
      <c r="K509" s="41" t="e">
        <f>IF($B509="","",(VLOOKUP($B509,所属・種目コード!L492:M592,2)))</f>
        <v>#N/A</v>
      </c>
      <c r="L509" s="38" t="e">
        <f>IF($B509="","",(VLOOKUP($B509,所属・種目コード!$I$3:$J$59,2)))</f>
        <v>#N/A</v>
      </c>
    </row>
    <row r="510" spans="1:12">
      <c r="A510" s="23">
        <v>1295</v>
      </c>
      <c r="B510" s="23">
        <v>1031</v>
      </c>
      <c r="C510" s="23">
        <v>223</v>
      </c>
      <c r="E510" s="23" t="s">
        <v>1155</v>
      </c>
      <c r="F510" s="23" t="s">
        <v>1156</v>
      </c>
      <c r="G510" s="23">
        <v>1</v>
      </c>
      <c r="I510" s="39" t="e">
        <f>IF($B510="","",(VLOOKUP($B510,所属・種目コード!$A$3:$B$68,2)))</f>
        <v>#N/A</v>
      </c>
      <c r="J510" s="40" t="str">
        <f>IF($B510="","",(VLOOKUP($B510,所属・種目コード!$E$3:$F$119,2)))</f>
        <v>チームネクサス</v>
      </c>
      <c r="K510" s="41" t="e">
        <f>IF($B510="","",(VLOOKUP($B510,所属・種目コード!L493:M593,2)))</f>
        <v>#N/A</v>
      </c>
      <c r="L510" s="38" t="e">
        <f>IF($B510="","",(VLOOKUP($B510,所属・種目コード!$I$3:$J$59,2)))</f>
        <v>#N/A</v>
      </c>
    </row>
    <row r="511" spans="1:12">
      <c r="A511" s="23">
        <v>1296</v>
      </c>
      <c r="B511" s="23">
        <v>1031</v>
      </c>
      <c r="C511" s="23">
        <v>224</v>
      </c>
      <c r="E511" s="23" t="s">
        <v>1157</v>
      </c>
      <c r="F511" s="23" t="s">
        <v>1158</v>
      </c>
      <c r="G511" s="23">
        <v>1</v>
      </c>
      <c r="I511" s="39" t="e">
        <f>IF($B511="","",(VLOOKUP($B511,所属・種目コード!$A$3:$B$68,2)))</f>
        <v>#N/A</v>
      </c>
      <c r="J511" s="40" t="str">
        <f>IF($B511="","",(VLOOKUP($B511,所属・種目コード!$E$3:$F$119,2)))</f>
        <v>チームネクサス</v>
      </c>
      <c r="K511" s="41" t="e">
        <f>IF($B511="","",(VLOOKUP($B511,所属・種目コード!L494:M594,2)))</f>
        <v>#N/A</v>
      </c>
      <c r="L511" s="38" t="e">
        <f>IF($B511="","",(VLOOKUP($B511,所属・種目コード!$I$3:$J$59,2)))</f>
        <v>#N/A</v>
      </c>
    </row>
    <row r="512" spans="1:12">
      <c r="A512" s="23">
        <v>1297</v>
      </c>
      <c r="B512" s="23">
        <v>1031</v>
      </c>
      <c r="C512" s="23">
        <v>225</v>
      </c>
      <c r="E512" s="23" t="s">
        <v>1159</v>
      </c>
      <c r="F512" s="23" t="s">
        <v>1160</v>
      </c>
      <c r="G512" s="23">
        <v>1</v>
      </c>
      <c r="I512" s="39" t="e">
        <f>IF($B512="","",(VLOOKUP($B512,所属・種目コード!$A$3:$B$68,2)))</f>
        <v>#N/A</v>
      </c>
      <c r="J512" s="40" t="str">
        <f>IF($B512="","",(VLOOKUP($B512,所属・種目コード!$E$3:$F$119,2)))</f>
        <v>チームネクサス</v>
      </c>
      <c r="K512" s="41" t="e">
        <f>IF($B512="","",(VLOOKUP($B512,所属・種目コード!L495:M595,2)))</f>
        <v>#N/A</v>
      </c>
      <c r="L512" s="38" t="e">
        <f>IF($B512="","",(VLOOKUP($B512,所属・種目コード!$I$3:$J$59,2)))</f>
        <v>#N/A</v>
      </c>
    </row>
    <row r="513" spans="1:12">
      <c r="A513" s="23">
        <v>1298</v>
      </c>
      <c r="B513" s="23">
        <v>1032</v>
      </c>
      <c r="C513" s="23">
        <v>226</v>
      </c>
      <c r="E513" s="23" t="s">
        <v>1161</v>
      </c>
      <c r="F513" s="23" t="s">
        <v>1162</v>
      </c>
      <c r="G513" s="23">
        <v>1</v>
      </c>
      <c r="I513" s="39" t="e">
        <f>IF($B513="","",(VLOOKUP($B513,所属・種目コード!$A$3:$B$68,2)))</f>
        <v>#N/A</v>
      </c>
      <c r="J513" s="40" t="str">
        <f>IF($B513="","",(VLOOKUP($B513,所属・種目コード!$E$3:$F$119,2)))</f>
        <v>八幡平市ﾄﾗ協</v>
      </c>
      <c r="K513" s="41" t="e">
        <f>IF($B513="","",(VLOOKUP($B513,所属・種目コード!L496:M596,2)))</f>
        <v>#N/A</v>
      </c>
      <c r="L513" s="38" t="e">
        <f>IF($B513="","",(VLOOKUP($B513,所属・種目コード!$I$3:$J$59,2)))</f>
        <v>#N/A</v>
      </c>
    </row>
    <row r="514" spans="1:12">
      <c r="A514" s="23">
        <v>1299</v>
      </c>
      <c r="B514" s="23">
        <v>1032</v>
      </c>
      <c r="C514" s="23">
        <v>227</v>
      </c>
      <c r="E514" s="23" t="s">
        <v>1163</v>
      </c>
      <c r="F514" s="23" t="s">
        <v>1164</v>
      </c>
      <c r="G514" s="23">
        <v>1</v>
      </c>
      <c r="I514" s="39" t="e">
        <f>IF($B514="","",(VLOOKUP($B514,所属・種目コード!$A$3:$B$68,2)))</f>
        <v>#N/A</v>
      </c>
      <c r="J514" s="40" t="str">
        <f>IF($B514="","",(VLOOKUP($B514,所属・種目コード!$E$3:$F$119,2)))</f>
        <v>八幡平市ﾄﾗ協</v>
      </c>
      <c r="K514" s="41" t="e">
        <f>IF($B514="","",(VLOOKUP($B514,所属・種目コード!L497:M597,2)))</f>
        <v>#N/A</v>
      </c>
      <c r="L514" s="38" t="e">
        <f>IF($B514="","",(VLOOKUP($B514,所属・種目コード!$I$3:$J$59,2)))</f>
        <v>#N/A</v>
      </c>
    </row>
    <row r="515" spans="1:12">
      <c r="A515" s="23">
        <v>1300</v>
      </c>
      <c r="B515" s="23">
        <v>1032</v>
      </c>
      <c r="C515" s="23">
        <v>228</v>
      </c>
      <c r="E515" s="23" t="s">
        <v>1165</v>
      </c>
      <c r="F515" s="23" t="s">
        <v>1166</v>
      </c>
      <c r="G515" s="23">
        <v>1</v>
      </c>
      <c r="I515" s="39" t="e">
        <f>IF($B515="","",(VLOOKUP($B515,所属・種目コード!$A$3:$B$68,2)))</f>
        <v>#N/A</v>
      </c>
      <c r="J515" s="40" t="str">
        <f>IF($B515="","",(VLOOKUP($B515,所属・種目コード!$E$3:$F$119,2)))</f>
        <v>八幡平市ﾄﾗ協</v>
      </c>
      <c r="K515" s="41" t="e">
        <f>IF($B515="","",(VLOOKUP($B515,所属・種目コード!L498:M598,2)))</f>
        <v>#N/A</v>
      </c>
      <c r="L515" s="38" t="e">
        <f>IF($B515="","",(VLOOKUP($B515,所属・種目コード!$I$3:$J$59,2)))</f>
        <v>#N/A</v>
      </c>
    </row>
    <row r="516" spans="1:12">
      <c r="A516" s="23">
        <v>1301</v>
      </c>
      <c r="B516" s="23">
        <v>1032</v>
      </c>
      <c r="C516" s="23">
        <v>229</v>
      </c>
      <c r="E516" s="23" t="s">
        <v>1167</v>
      </c>
      <c r="F516" s="23" t="s">
        <v>1168</v>
      </c>
      <c r="G516" s="23">
        <v>1</v>
      </c>
      <c r="I516" s="39" t="e">
        <f>IF($B516="","",(VLOOKUP($B516,所属・種目コード!$A$3:$B$68,2)))</f>
        <v>#N/A</v>
      </c>
      <c r="J516" s="40" t="str">
        <f>IF($B516="","",(VLOOKUP($B516,所属・種目コード!$E$3:$F$119,2)))</f>
        <v>八幡平市ﾄﾗ協</v>
      </c>
      <c r="K516" s="41" t="e">
        <f>IF($B516="","",(VLOOKUP($B516,所属・種目コード!L499:M599,2)))</f>
        <v>#N/A</v>
      </c>
      <c r="L516" s="38" t="e">
        <f>IF($B516="","",(VLOOKUP($B516,所属・種目コード!$I$3:$J$59,2)))</f>
        <v>#N/A</v>
      </c>
    </row>
    <row r="517" spans="1:12">
      <c r="A517" s="23">
        <v>1302</v>
      </c>
      <c r="B517" s="23">
        <v>1032</v>
      </c>
      <c r="C517" s="23">
        <v>230</v>
      </c>
      <c r="E517" s="23" t="s">
        <v>1169</v>
      </c>
      <c r="F517" s="23" t="s">
        <v>1170</v>
      </c>
      <c r="G517" s="23">
        <v>1</v>
      </c>
      <c r="I517" s="39" t="e">
        <f>IF($B517="","",(VLOOKUP($B517,所属・種目コード!$A$3:$B$68,2)))</f>
        <v>#N/A</v>
      </c>
      <c r="J517" s="40" t="str">
        <f>IF($B517="","",(VLOOKUP($B517,所属・種目コード!$E$3:$F$119,2)))</f>
        <v>八幡平市ﾄﾗ協</v>
      </c>
      <c r="K517" s="41" t="e">
        <f>IF($B517="","",(VLOOKUP($B517,所属・種目コード!L500:M600,2)))</f>
        <v>#N/A</v>
      </c>
      <c r="L517" s="38" t="e">
        <f>IF($B517="","",(VLOOKUP($B517,所属・種目コード!$I$3:$J$59,2)))</f>
        <v>#N/A</v>
      </c>
    </row>
    <row r="518" spans="1:12">
      <c r="A518" s="23">
        <v>1303</v>
      </c>
      <c r="B518" s="23">
        <v>1032</v>
      </c>
      <c r="C518" s="23">
        <v>231</v>
      </c>
      <c r="E518" s="23" t="s">
        <v>1171</v>
      </c>
      <c r="F518" s="23" t="s">
        <v>1172</v>
      </c>
      <c r="G518" s="23">
        <v>1</v>
      </c>
      <c r="I518" s="39" t="e">
        <f>IF($B518="","",(VLOOKUP($B518,所属・種目コード!$A$3:$B$68,2)))</f>
        <v>#N/A</v>
      </c>
      <c r="J518" s="40" t="str">
        <f>IF($B518="","",(VLOOKUP($B518,所属・種目コード!$E$3:$F$119,2)))</f>
        <v>八幡平市ﾄﾗ協</v>
      </c>
      <c r="K518" s="41" t="e">
        <f>IF($B518="","",(VLOOKUP($B518,所属・種目コード!L501:M601,2)))</f>
        <v>#N/A</v>
      </c>
      <c r="L518" s="38" t="e">
        <f>IF($B518="","",(VLOOKUP($B518,所属・種目コード!$I$3:$J$59,2)))</f>
        <v>#N/A</v>
      </c>
    </row>
    <row r="519" spans="1:12">
      <c r="A519" s="23">
        <v>1304</v>
      </c>
      <c r="B519" s="23">
        <v>1033</v>
      </c>
      <c r="C519" s="23">
        <v>232</v>
      </c>
      <c r="E519" s="23" t="s">
        <v>1173</v>
      </c>
      <c r="F519" s="23" t="s">
        <v>1174</v>
      </c>
      <c r="G519" s="23">
        <v>1</v>
      </c>
      <c r="I519" s="39" t="e">
        <f>IF($B519="","",(VLOOKUP($B519,所属・種目コード!$A$3:$B$68,2)))</f>
        <v>#N/A</v>
      </c>
      <c r="J519" s="40" t="str">
        <f>IF($B519="","",(VLOOKUP($B519,所属・種目コード!$E$3:$F$119,2)))</f>
        <v>TAKAHIRO RC</v>
      </c>
      <c r="K519" s="41" t="e">
        <f>IF($B519="","",(VLOOKUP($B519,所属・種目コード!L502:M602,2)))</f>
        <v>#N/A</v>
      </c>
      <c r="L519" s="38" t="e">
        <f>IF($B519="","",(VLOOKUP($B519,所属・種目コード!$I$3:$J$59,2)))</f>
        <v>#N/A</v>
      </c>
    </row>
    <row r="520" spans="1:12">
      <c r="A520" s="23">
        <v>1305</v>
      </c>
      <c r="B520" s="23">
        <v>1033</v>
      </c>
      <c r="C520" s="23">
        <v>233</v>
      </c>
      <c r="E520" s="23" t="s">
        <v>1175</v>
      </c>
      <c r="F520" s="23" t="s">
        <v>1176</v>
      </c>
      <c r="G520" s="23">
        <v>1</v>
      </c>
      <c r="I520" s="39" t="e">
        <f>IF($B520="","",(VLOOKUP($B520,所属・種目コード!$A$3:$B$68,2)))</f>
        <v>#N/A</v>
      </c>
      <c r="J520" s="40" t="str">
        <f>IF($B520="","",(VLOOKUP($B520,所属・種目コード!$E$3:$F$119,2)))</f>
        <v>TAKAHIRO RC</v>
      </c>
      <c r="K520" s="41" t="e">
        <f>IF($B520="","",(VLOOKUP($B520,所属・種目コード!L503:M603,2)))</f>
        <v>#N/A</v>
      </c>
      <c r="L520" s="38" t="e">
        <f>IF($B520="","",(VLOOKUP($B520,所属・種目コード!$I$3:$J$59,2)))</f>
        <v>#N/A</v>
      </c>
    </row>
    <row r="521" spans="1:12">
      <c r="A521" s="23">
        <v>1306</v>
      </c>
      <c r="B521" s="23">
        <v>1033</v>
      </c>
      <c r="C521" s="23">
        <v>234</v>
      </c>
      <c r="E521" s="23" t="s">
        <v>1177</v>
      </c>
      <c r="F521" s="23" t="s">
        <v>1178</v>
      </c>
      <c r="G521" s="23">
        <v>1</v>
      </c>
      <c r="I521" s="39" t="e">
        <f>IF($B521="","",(VLOOKUP($B521,所属・種目コード!$A$3:$B$68,2)))</f>
        <v>#N/A</v>
      </c>
      <c r="J521" s="40" t="str">
        <f>IF($B521="","",(VLOOKUP($B521,所属・種目コード!$E$3:$F$119,2)))</f>
        <v>TAKAHIRO RC</v>
      </c>
      <c r="K521" s="41" t="e">
        <f>IF($B521="","",(VLOOKUP($B521,所属・種目コード!L504:M604,2)))</f>
        <v>#N/A</v>
      </c>
      <c r="L521" s="38" t="e">
        <f>IF($B521="","",(VLOOKUP($B521,所属・種目コード!$I$3:$J$59,2)))</f>
        <v>#N/A</v>
      </c>
    </row>
    <row r="522" spans="1:12">
      <c r="A522" s="23">
        <v>1307</v>
      </c>
      <c r="B522" s="23">
        <v>1033</v>
      </c>
      <c r="C522" s="23">
        <v>235</v>
      </c>
      <c r="E522" s="23" t="s">
        <v>1179</v>
      </c>
      <c r="F522" s="23" t="s">
        <v>962</v>
      </c>
      <c r="G522" s="23">
        <v>1</v>
      </c>
      <c r="I522" s="39" t="e">
        <f>IF($B522="","",(VLOOKUP($B522,所属・種目コード!$A$3:$B$68,2)))</f>
        <v>#N/A</v>
      </c>
      <c r="J522" s="40" t="str">
        <f>IF($B522="","",(VLOOKUP($B522,所属・種目コード!$E$3:$F$119,2)))</f>
        <v>TAKAHIRO RC</v>
      </c>
      <c r="K522" s="41" t="e">
        <f>IF($B522="","",(VLOOKUP($B522,所属・種目コード!L505:M605,2)))</f>
        <v>#N/A</v>
      </c>
      <c r="L522" s="38" t="e">
        <f>IF($B522="","",(VLOOKUP($B522,所属・種目コード!$I$3:$J$59,2)))</f>
        <v>#N/A</v>
      </c>
    </row>
    <row r="523" spans="1:12">
      <c r="A523" s="23">
        <v>1308</v>
      </c>
      <c r="B523" s="23">
        <v>1033</v>
      </c>
      <c r="C523" s="23">
        <v>236</v>
      </c>
      <c r="E523" s="23" t="s">
        <v>1180</v>
      </c>
      <c r="F523" s="23" t="s">
        <v>1181</v>
      </c>
      <c r="G523" s="23">
        <v>1</v>
      </c>
      <c r="I523" s="39" t="e">
        <f>IF($B523="","",(VLOOKUP($B523,所属・種目コード!$A$3:$B$68,2)))</f>
        <v>#N/A</v>
      </c>
      <c r="J523" s="40" t="str">
        <f>IF($B523="","",(VLOOKUP($B523,所属・種目コード!$E$3:$F$119,2)))</f>
        <v>TAKAHIRO RC</v>
      </c>
      <c r="K523" s="41" t="e">
        <f>IF($B523="","",(VLOOKUP($B523,所属・種目コード!L506:M606,2)))</f>
        <v>#N/A</v>
      </c>
      <c r="L523" s="38" t="e">
        <f>IF($B523="","",(VLOOKUP($B523,所属・種目コード!$I$3:$J$59,2)))</f>
        <v>#N/A</v>
      </c>
    </row>
    <row r="524" spans="1:12">
      <c r="A524" s="23">
        <v>1309</v>
      </c>
      <c r="B524" s="23">
        <v>1033</v>
      </c>
      <c r="C524" s="23">
        <v>237</v>
      </c>
      <c r="E524" s="23" t="s">
        <v>1182</v>
      </c>
      <c r="F524" s="23" t="s">
        <v>1183</v>
      </c>
      <c r="G524" s="23">
        <v>1</v>
      </c>
      <c r="I524" s="39" t="e">
        <f>IF($B524="","",(VLOOKUP($B524,所属・種目コード!$A$3:$B$68,2)))</f>
        <v>#N/A</v>
      </c>
      <c r="J524" s="40" t="str">
        <f>IF($B524="","",(VLOOKUP($B524,所属・種目コード!$E$3:$F$119,2)))</f>
        <v>TAKAHIRO RC</v>
      </c>
      <c r="K524" s="41" t="e">
        <f>IF($B524="","",(VLOOKUP($B524,所属・種目コード!L507:M607,2)))</f>
        <v>#N/A</v>
      </c>
      <c r="L524" s="38" t="e">
        <f>IF($B524="","",(VLOOKUP($B524,所属・種目コード!$I$3:$J$59,2)))</f>
        <v>#N/A</v>
      </c>
    </row>
    <row r="525" spans="1:12">
      <c r="A525" s="23">
        <v>1331</v>
      </c>
      <c r="B525" s="23">
        <v>1034</v>
      </c>
      <c r="C525" s="23">
        <v>266</v>
      </c>
      <c r="E525" s="23" t="s">
        <v>1226</v>
      </c>
      <c r="F525" s="23" t="s">
        <v>1227</v>
      </c>
      <c r="G525" s="23">
        <v>1</v>
      </c>
      <c r="I525" s="39" t="e">
        <f>IF($B525="","",(VLOOKUP($B525,所属・種目コード!$A$3:$B$68,2)))</f>
        <v>#N/A</v>
      </c>
      <c r="J525" s="40" t="str">
        <f>IF($B525="","",(VLOOKUP($B525,所属・種目コード!$E$3:$F$119,2)))</f>
        <v>一戸町陸協</v>
      </c>
      <c r="K525" s="41" t="e">
        <f>IF($B525="","",(VLOOKUP($B525,所属・種目コード!L508:M608,2)))</f>
        <v>#N/A</v>
      </c>
      <c r="L525" s="38" t="e">
        <f>IF($B525="","",(VLOOKUP($B525,所属・種目コード!$I$3:$J$59,2)))</f>
        <v>#N/A</v>
      </c>
    </row>
    <row r="526" spans="1:12">
      <c r="A526" s="23">
        <v>1332</v>
      </c>
      <c r="B526" s="23">
        <v>1034</v>
      </c>
      <c r="C526" s="23">
        <v>267</v>
      </c>
      <c r="E526" s="23" t="s">
        <v>1228</v>
      </c>
      <c r="F526" s="23" t="s">
        <v>1229</v>
      </c>
      <c r="G526" s="23">
        <v>1</v>
      </c>
      <c r="I526" s="39" t="e">
        <f>IF($B526="","",(VLOOKUP($B526,所属・種目コード!$A$3:$B$68,2)))</f>
        <v>#N/A</v>
      </c>
      <c r="J526" s="40" t="str">
        <f>IF($B526="","",(VLOOKUP($B526,所属・種目コード!$E$3:$F$119,2)))</f>
        <v>一戸町陸協</v>
      </c>
      <c r="K526" s="41" t="e">
        <f>IF($B526="","",(VLOOKUP($B526,所属・種目コード!L509:M609,2)))</f>
        <v>#N/A</v>
      </c>
      <c r="L526" s="38" t="e">
        <f>IF($B526="","",(VLOOKUP($B526,所属・種目コード!$I$3:$J$59,2)))</f>
        <v>#N/A</v>
      </c>
    </row>
    <row r="527" spans="1:12">
      <c r="A527" s="23">
        <v>1333</v>
      </c>
      <c r="B527" s="23">
        <v>1034</v>
      </c>
      <c r="C527" s="23">
        <v>268</v>
      </c>
      <c r="E527" s="23" t="s">
        <v>1230</v>
      </c>
      <c r="F527" s="23" t="s">
        <v>1231</v>
      </c>
      <c r="G527" s="23">
        <v>1</v>
      </c>
      <c r="I527" s="39" t="e">
        <f>IF($B527="","",(VLOOKUP($B527,所属・種目コード!$A$3:$B$68,2)))</f>
        <v>#N/A</v>
      </c>
      <c r="J527" s="40" t="str">
        <f>IF($B527="","",(VLOOKUP($B527,所属・種目コード!$E$3:$F$119,2)))</f>
        <v>一戸町陸協</v>
      </c>
      <c r="K527" s="41" t="e">
        <f>IF($B527="","",(VLOOKUP($B527,所属・種目コード!L510:M610,2)))</f>
        <v>#N/A</v>
      </c>
      <c r="L527" s="38" t="e">
        <f>IF($B527="","",(VLOOKUP($B527,所属・種目コード!$I$3:$J$59,2)))</f>
        <v>#N/A</v>
      </c>
    </row>
    <row r="528" spans="1:12">
      <c r="A528" s="23">
        <v>1334</v>
      </c>
      <c r="B528" s="23">
        <v>1034</v>
      </c>
      <c r="C528" s="23">
        <v>269</v>
      </c>
      <c r="E528" s="23" t="s">
        <v>1232</v>
      </c>
      <c r="F528" s="23" t="s">
        <v>1233</v>
      </c>
      <c r="G528" s="23">
        <v>1</v>
      </c>
      <c r="I528" s="39" t="e">
        <f>IF($B528="","",(VLOOKUP($B528,所属・種目コード!$A$3:$B$68,2)))</f>
        <v>#N/A</v>
      </c>
      <c r="J528" s="40" t="str">
        <f>IF($B528="","",(VLOOKUP($B528,所属・種目コード!$E$3:$F$119,2)))</f>
        <v>一戸町陸協</v>
      </c>
      <c r="K528" s="41" t="e">
        <f>IF($B528="","",(VLOOKUP($B528,所属・種目コード!L511:M611,2)))</f>
        <v>#N/A</v>
      </c>
      <c r="L528" s="38" t="e">
        <f>IF($B528="","",(VLOOKUP($B528,所属・種目コード!$I$3:$J$59,2)))</f>
        <v>#N/A</v>
      </c>
    </row>
    <row r="529" spans="1:12">
      <c r="A529" s="23">
        <v>1335</v>
      </c>
      <c r="B529" s="23">
        <v>1034</v>
      </c>
      <c r="C529" s="23">
        <v>270</v>
      </c>
      <c r="E529" s="23" t="s">
        <v>1234</v>
      </c>
      <c r="F529" s="23" t="s">
        <v>1235</v>
      </c>
      <c r="G529" s="23">
        <v>1</v>
      </c>
      <c r="I529" s="39" t="e">
        <f>IF($B529="","",(VLOOKUP($B529,所属・種目コード!$A$3:$B$68,2)))</f>
        <v>#N/A</v>
      </c>
      <c r="J529" s="40" t="str">
        <f>IF($B529="","",(VLOOKUP($B529,所属・種目コード!$E$3:$F$119,2)))</f>
        <v>一戸町陸協</v>
      </c>
      <c r="K529" s="41" t="e">
        <f>IF($B529="","",(VLOOKUP($B529,所属・種目コード!L512:M612,2)))</f>
        <v>#N/A</v>
      </c>
      <c r="L529" s="38" t="e">
        <f>IF($B529="","",(VLOOKUP($B529,所属・種目コード!$I$3:$J$59,2)))</f>
        <v>#N/A</v>
      </c>
    </row>
    <row r="530" spans="1:12">
      <c r="A530" s="23">
        <v>1336</v>
      </c>
      <c r="B530" s="23">
        <v>1034</v>
      </c>
      <c r="C530" s="23">
        <v>271</v>
      </c>
      <c r="E530" s="23" t="s">
        <v>1236</v>
      </c>
      <c r="F530" s="23" t="s">
        <v>1237</v>
      </c>
      <c r="G530" s="23">
        <v>1</v>
      </c>
      <c r="I530" s="39" t="e">
        <f>IF($B530="","",(VLOOKUP($B530,所属・種目コード!$A$3:$B$68,2)))</f>
        <v>#N/A</v>
      </c>
      <c r="J530" s="40" t="str">
        <f>IF($B530="","",(VLOOKUP($B530,所属・種目コード!$E$3:$F$119,2)))</f>
        <v>一戸町陸協</v>
      </c>
      <c r="K530" s="41" t="e">
        <f>IF($B530="","",(VLOOKUP($B530,所属・種目コード!L513:M613,2)))</f>
        <v>#N/A</v>
      </c>
      <c r="L530" s="38" t="e">
        <f>IF($B530="","",(VLOOKUP($B530,所属・種目コード!$I$3:$J$59,2)))</f>
        <v>#N/A</v>
      </c>
    </row>
    <row r="531" spans="1:12">
      <c r="A531" s="23">
        <v>1337</v>
      </c>
      <c r="B531" s="23">
        <v>1034</v>
      </c>
      <c r="C531" s="23">
        <v>272</v>
      </c>
      <c r="E531" s="23" t="s">
        <v>1238</v>
      </c>
      <c r="F531" s="23" t="s">
        <v>1239</v>
      </c>
      <c r="G531" s="23">
        <v>1</v>
      </c>
      <c r="I531" s="39" t="e">
        <f>IF($B531="","",(VLOOKUP($B531,所属・種目コード!$A$3:$B$68,2)))</f>
        <v>#N/A</v>
      </c>
      <c r="J531" s="40" t="str">
        <f>IF($B531="","",(VLOOKUP($B531,所属・種目コード!$E$3:$F$119,2)))</f>
        <v>一戸町陸協</v>
      </c>
      <c r="K531" s="41" t="e">
        <f>IF($B531="","",(VLOOKUP($B531,所属・種目コード!L514:M614,2)))</f>
        <v>#N/A</v>
      </c>
      <c r="L531" s="38" t="e">
        <f>IF($B531="","",(VLOOKUP($B531,所属・種目コード!$I$3:$J$59,2)))</f>
        <v>#N/A</v>
      </c>
    </row>
    <row r="532" spans="1:12">
      <c r="A532" s="23">
        <v>1338</v>
      </c>
      <c r="B532" s="23">
        <v>1034</v>
      </c>
      <c r="C532" s="23">
        <v>273</v>
      </c>
      <c r="E532" s="23" t="s">
        <v>1240</v>
      </c>
      <c r="F532" s="23" t="s">
        <v>1241</v>
      </c>
      <c r="G532" s="23">
        <v>1</v>
      </c>
      <c r="I532" s="39" t="e">
        <f>IF($B532="","",(VLOOKUP($B532,所属・種目コード!$A$3:$B$68,2)))</f>
        <v>#N/A</v>
      </c>
      <c r="J532" s="40" t="str">
        <f>IF($B532="","",(VLOOKUP($B532,所属・種目コード!$E$3:$F$119,2)))</f>
        <v>一戸町陸協</v>
      </c>
      <c r="K532" s="41" t="e">
        <f>IF($B532="","",(VLOOKUP($B532,所属・種目コード!L515:M615,2)))</f>
        <v>#N/A</v>
      </c>
      <c r="L532" s="38" t="e">
        <f>IF($B532="","",(VLOOKUP($B532,所属・種目コード!$I$3:$J$59,2)))</f>
        <v>#N/A</v>
      </c>
    </row>
    <row r="533" spans="1:12">
      <c r="A533" s="23">
        <v>1339</v>
      </c>
      <c r="B533" s="23">
        <v>1034</v>
      </c>
      <c r="C533" s="23">
        <v>274</v>
      </c>
      <c r="E533" s="23" t="s">
        <v>1242</v>
      </c>
      <c r="F533" s="23" t="s">
        <v>1243</v>
      </c>
      <c r="G533" s="23">
        <v>1</v>
      </c>
      <c r="I533" s="39" t="e">
        <f>IF($B533="","",(VLOOKUP($B533,所属・種目コード!$A$3:$B$68,2)))</f>
        <v>#N/A</v>
      </c>
      <c r="J533" s="40" t="str">
        <f>IF($B533="","",(VLOOKUP($B533,所属・種目コード!$E$3:$F$119,2)))</f>
        <v>一戸町陸協</v>
      </c>
      <c r="K533" s="41" t="e">
        <f>IF($B533="","",(VLOOKUP($B533,所属・種目コード!L516:M616,2)))</f>
        <v>#N/A</v>
      </c>
      <c r="L533" s="38" t="e">
        <f>IF($B533="","",(VLOOKUP($B533,所属・種目コード!$I$3:$J$59,2)))</f>
        <v>#N/A</v>
      </c>
    </row>
    <row r="534" spans="1:12">
      <c r="A534" s="23">
        <v>1340</v>
      </c>
      <c r="B534" s="23">
        <v>1034</v>
      </c>
      <c r="C534" s="23">
        <v>275</v>
      </c>
      <c r="E534" s="23" t="s">
        <v>1244</v>
      </c>
      <c r="F534" s="23" t="s">
        <v>1245</v>
      </c>
      <c r="G534" s="23">
        <v>1</v>
      </c>
      <c r="I534" s="39" t="e">
        <f>IF($B534="","",(VLOOKUP($B534,所属・種目コード!$A$3:$B$68,2)))</f>
        <v>#N/A</v>
      </c>
      <c r="J534" s="40" t="str">
        <f>IF($B534="","",(VLOOKUP($B534,所属・種目コード!$E$3:$F$119,2)))</f>
        <v>一戸町陸協</v>
      </c>
      <c r="K534" s="41" t="e">
        <f>IF($B534="","",(VLOOKUP($B534,所属・種目コード!L517:M617,2)))</f>
        <v>#N/A</v>
      </c>
      <c r="L534" s="38" t="e">
        <f>IF($B534="","",(VLOOKUP($B534,所属・種目コード!$I$3:$J$59,2)))</f>
        <v>#N/A</v>
      </c>
    </row>
    <row r="535" spans="1:12">
      <c r="A535" s="23">
        <v>1341</v>
      </c>
      <c r="B535" s="23">
        <v>1034</v>
      </c>
      <c r="C535" s="23">
        <v>276</v>
      </c>
      <c r="E535" s="23" t="s">
        <v>1246</v>
      </c>
      <c r="F535" s="23" t="s">
        <v>1247</v>
      </c>
      <c r="G535" s="23">
        <v>1</v>
      </c>
      <c r="I535" s="39" t="e">
        <f>IF($B535="","",(VLOOKUP($B535,所属・種目コード!$A$3:$B$68,2)))</f>
        <v>#N/A</v>
      </c>
      <c r="J535" s="40" t="str">
        <f>IF($B535="","",(VLOOKUP($B535,所属・種目コード!$E$3:$F$119,2)))</f>
        <v>一戸町陸協</v>
      </c>
      <c r="K535" s="41" t="e">
        <f>IF($B535="","",(VLOOKUP($B535,所属・種目コード!L518:M618,2)))</f>
        <v>#N/A</v>
      </c>
      <c r="L535" s="38" t="e">
        <f>IF($B535="","",(VLOOKUP($B535,所属・種目コード!$I$3:$J$59,2)))</f>
        <v>#N/A</v>
      </c>
    </row>
    <row r="536" spans="1:12">
      <c r="A536" s="23">
        <v>1342</v>
      </c>
      <c r="B536" s="23">
        <v>1034</v>
      </c>
      <c r="C536" s="23">
        <v>277</v>
      </c>
      <c r="E536" s="23" t="s">
        <v>1248</v>
      </c>
      <c r="F536" s="23" t="s">
        <v>1249</v>
      </c>
      <c r="G536" s="23">
        <v>1</v>
      </c>
      <c r="I536" s="39" t="e">
        <f>IF($B536="","",(VLOOKUP($B536,所属・種目コード!$A$3:$B$68,2)))</f>
        <v>#N/A</v>
      </c>
      <c r="J536" s="40" t="str">
        <f>IF($B536="","",(VLOOKUP($B536,所属・種目コード!$E$3:$F$119,2)))</f>
        <v>一戸町陸協</v>
      </c>
      <c r="K536" s="41" t="e">
        <f>IF($B536="","",(VLOOKUP($B536,所属・種目コード!L519:M619,2)))</f>
        <v>#N/A</v>
      </c>
      <c r="L536" s="38" t="e">
        <f>IF($B536="","",(VLOOKUP($B536,所属・種目コード!$I$3:$J$59,2)))</f>
        <v>#N/A</v>
      </c>
    </row>
    <row r="537" spans="1:12">
      <c r="A537" s="23">
        <v>1343</v>
      </c>
      <c r="B537" s="23">
        <v>1034</v>
      </c>
      <c r="C537" s="23">
        <v>278</v>
      </c>
      <c r="E537" s="23" t="s">
        <v>1250</v>
      </c>
      <c r="F537" s="23" t="s">
        <v>1251</v>
      </c>
      <c r="G537" s="23">
        <v>1</v>
      </c>
      <c r="I537" s="39" t="e">
        <f>IF($B537="","",(VLOOKUP($B537,所属・種目コード!$A$3:$B$68,2)))</f>
        <v>#N/A</v>
      </c>
      <c r="J537" s="40" t="str">
        <f>IF($B537="","",(VLOOKUP($B537,所属・種目コード!$E$3:$F$119,2)))</f>
        <v>一戸町陸協</v>
      </c>
      <c r="K537" s="41" t="e">
        <f>IF($B537="","",(VLOOKUP($B537,所属・種目コード!L520:M620,2)))</f>
        <v>#N/A</v>
      </c>
      <c r="L537" s="38" t="e">
        <f>IF($B537="","",(VLOOKUP($B537,所属・種目コード!$I$3:$J$59,2)))</f>
        <v>#N/A</v>
      </c>
    </row>
    <row r="538" spans="1:12">
      <c r="A538" s="23">
        <v>1344</v>
      </c>
      <c r="B538" s="23">
        <v>1035</v>
      </c>
      <c r="C538" s="23">
        <v>279</v>
      </c>
      <c r="E538" s="23" t="s">
        <v>1252</v>
      </c>
      <c r="F538" s="23" t="s">
        <v>1253</v>
      </c>
      <c r="G538" s="23">
        <v>1</v>
      </c>
      <c r="I538" s="39" t="e">
        <f>IF($B538="","",(VLOOKUP($B538,所属・種目コード!$A$3:$B$68,2)))</f>
        <v>#N/A</v>
      </c>
      <c r="J538" s="40" t="str">
        <f>IF($B538="","",(VLOOKUP($B538,所属・種目コード!$E$3:$F$119,2)))</f>
        <v>矢巾町陸協</v>
      </c>
      <c r="K538" s="41" t="e">
        <f>IF($B538="","",(VLOOKUP($B538,所属・種目コード!L521:M621,2)))</f>
        <v>#N/A</v>
      </c>
      <c r="L538" s="38" t="e">
        <f>IF($B538="","",(VLOOKUP($B538,所属・種目コード!$I$3:$J$59,2)))</f>
        <v>#N/A</v>
      </c>
    </row>
    <row r="539" spans="1:12">
      <c r="A539" s="23">
        <v>1345</v>
      </c>
      <c r="B539" s="23">
        <v>1035</v>
      </c>
      <c r="C539" s="23">
        <v>280</v>
      </c>
      <c r="E539" s="23" t="s">
        <v>1254</v>
      </c>
      <c r="F539" s="23" t="s">
        <v>1255</v>
      </c>
      <c r="G539" s="23">
        <v>1</v>
      </c>
      <c r="I539" s="39" t="e">
        <f>IF($B539="","",(VLOOKUP($B539,所属・種目コード!$A$3:$B$68,2)))</f>
        <v>#N/A</v>
      </c>
      <c r="J539" s="40" t="str">
        <f>IF($B539="","",(VLOOKUP($B539,所属・種目コード!$E$3:$F$119,2)))</f>
        <v>矢巾町陸協</v>
      </c>
      <c r="K539" s="41" t="e">
        <f>IF($B539="","",(VLOOKUP($B539,所属・種目コード!L522:M622,2)))</f>
        <v>#N/A</v>
      </c>
      <c r="L539" s="38" t="e">
        <f>IF($B539="","",(VLOOKUP($B539,所属・種目コード!$I$3:$J$59,2)))</f>
        <v>#N/A</v>
      </c>
    </row>
    <row r="540" spans="1:12">
      <c r="A540" s="23">
        <v>1346</v>
      </c>
      <c r="B540" s="23">
        <v>1035</v>
      </c>
      <c r="C540" s="23">
        <v>281</v>
      </c>
      <c r="E540" s="23" t="s">
        <v>1256</v>
      </c>
      <c r="F540" s="23" t="s">
        <v>1257</v>
      </c>
      <c r="G540" s="23">
        <v>1</v>
      </c>
      <c r="I540" s="39" t="e">
        <f>IF($B540="","",(VLOOKUP($B540,所属・種目コード!$A$3:$B$68,2)))</f>
        <v>#N/A</v>
      </c>
      <c r="J540" s="40" t="str">
        <f>IF($B540="","",(VLOOKUP($B540,所属・種目コード!$E$3:$F$119,2)))</f>
        <v>矢巾町陸協</v>
      </c>
      <c r="K540" s="41" t="e">
        <f>IF($B540="","",(VLOOKUP($B540,所属・種目コード!L523:M623,2)))</f>
        <v>#N/A</v>
      </c>
      <c r="L540" s="38" t="e">
        <f>IF($B540="","",(VLOOKUP($B540,所属・種目コード!$I$3:$J$59,2)))</f>
        <v>#N/A</v>
      </c>
    </row>
    <row r="541" spans="1:12">
      <c r="A541" s="23">
        <v>1347</v>
      </c>
      <c r="B541" s="23">
        <v>1035</v>
      </c>
      <c r="C541" s="23">
        <v>282</v>
      </c>
      <c r="E541" s="23" t="s">
        <v>1258</v>
      </c>
      <c r="F541" s="23" t="s">
        <v>1259</v>
      </c>
      <c r="G541" s="23">
        <v>1</v>
      </c>
      <c r="I541" s="39" t="e">
        <f>IF($B541="","",(VLOOKUP($B541,所属・種目コード!$A$3:$B$68,2)))</f>
        <v>#N/A</v>
      </c>
      <c r="J541" s="40" t="str">
        <f>IF($B541="","",(VLOOKUP($B541,所属・種目コード!$E$3:$F$119,2)))</f>
        <v>矢巾町陸協</v>
      </c>
      <c r="K541" s="41" t="e">
        <f>IF($B541="","",(VLOOKUP($B541,所属・種目コード!L524:M624,2)))</f>
        <v>#N/A</v>
      </c>
      <c r="L541" s="38" t="e">
        <f>IF($B541="","",(VLOOKUP($B541,所属・種目コード!$I$3:$J$59,2)))</f>
        <v>#N/A</v>
      </c>
    </row>
    <row r="542" spans="1:12">
      <c r="A542" s="23">
        <v>1348</v>
      </c>
      <c r="B542" s="23">
        <v>1035</v>
      </c>
      <c r="C542" s="23">
        <v>283</v>
      </c>
      <c r="E542" s="23" t="s">
        <v>1260</v>
      </c>
      <c r="F542" s="23" t="s">
        <v>1261</v>
      </c>
      <c r="G542" s="23">
        <v>1</v>
      </c>
      <c r="I542" s="39" t="e">
        <f>IF($B542="","",(VLOOKUP($B542,所属・種目コード!$A$3:$B$68,2)))</f>
        <v>#N/A</v>
      </c>
      <c r="J542" s="40" t="str">
        <f>IF($B542="","",(VLOOKUP($B542,所属・種目コード!$E$3:$F$119,2)))</f>
        <v>矢巾町陸協</v>
      </c>
      <c r="K542" s="41" t="e">
        <f>IF($B542="","",(VLOOKUP($B542,所属・種目コード!L525:M625,2)))</f>
        <v>#N/A</v>
      </c>
      <c r="L542" s="38" t="e">
        <f>IF($B542="","",(VLOOKUP($B542,所属・種目コード!$I$3:$J$59,2)))</f>
        <v>#N/A</v>
      </c>
    </row>
    <row r="543" spans="1:12">
      <c r="A543" s="23">
        <v>1349</v>
      </c>
      <c r="B543" s="23">
        <v>1036</v>
      </c>
      <c r="C543" s="23">
        <v>284</v>
      </c>
      <c r="E543" s="23" t="s">
        <v>1262</v>
      </c>
      <c r="F543" s="23" t="s">
        <v>1263</v>
      </c>
      <c r="G543" s="23">
        <v>1</v>
      </c>
      <c r="I543" s="39" t="e">
        <f>IF($B543="","",(VLOOKUP($B543,所属・種目コード!$A$3:$B$68,2)))</f>
        <v>#N/A</v>
      </c>
      <c r="J543" s="40" t="str">
        <f>IF($B543="","",(VLOOKUP($B543,所属・種目コード!$E$3:$F$119,2)))</f>
        <v>紫波郡陸協</v>
      </c>
      <c r="K543" s="41" t="e">
        <f>IF($B543="","",(VLOOKUP($B543,所属・種目コード!L526:M626,2)))</f>
        <v>#N/A</v>
      </c>
      <c r="L543" s="38" t="e">
        <f>IF($B543="","",(VLOOKUP($B543,所属・種目コード!$I$3:$J$59,2)))</f>
        <v>#N/A</v>
      </c>
    </row>
    <row r="544" spans="1:12">
      <c r="A544" s="23">
        <v>1350</v>
      </c>
      <c r="B544" s="23">
        <v>1036</v>
      </c>
      <c r="C544" s="23">
        <v>285</v>
      </c>
      <c r="E544" s="23" t="s">
        <v>1264</v>
      </c>
      <c r="F544" s="23" t="s">
        <v>1265</v>
      </c>
      <c r="G544" s="23">
        <v>1</v>
      </c>
      <c r="I544" s="39" t="e">
        <f>IF($B544="","",(VLOOKUP($B544,所属・種目コード!$A$3:$B$68,2)))</f>
        <v>#N/A</v>
      </c>
      <c r="J544" s="40" t="str">
        <f>IF($B544="","",(VLOOKUP($B544,所属・種目コード!$E$3:$F$119,2)))</f>
        <v>紫波郡陸協</v>
      </c>
      <c r="K544" s="41" t="e">
        <f>IF($B544="","",(VLOOKUP($B544,所属・種目コード!L527:M627,2)))</f>
        <v>#N/A</v>
      </c>
      <c r="L544" s="38" t="e">
        <f>IF($B544="","",(VLOOKUP($B544,所属・種目コード!$I$3:$J$59,2)))</f>
        <v>#N/A</v>
      </c>
    </row>
    <row r="545" spans="1:12">
      <c r="A545" s="23">
        <v>1351</v>
      </c>
      <c r="B545" s="23">
        <v>1036</v>
      </c>
      <c r="C545" s="23">
        <v>286</v>
      </c>
      <c r="E545" s="23" t="s">
        <v>1266</v>
      </c>
      <c r="F545" s="23" t="s">
        <v>1267</v>
      </c>
      <c r="G545" s="23">
        <v>1</v>
      </c>
      <c r="I545" s="39" t="e">
        <f>IF($B545="","",(VLOOKUP($B545,所属・種目コード!$A$3:$B$68,2)))</f>
        <v>#N/A</v>
      </c>
      <c r="J545" s="40" t="str">
        <f>IF($B545="","",(VLOOKUP($B545,所属・種目コード!$E$3:$F$119,2)))</f>
        <v>紫波郡陸協</v>
      </c>
      <c r="K545" s="41" t="e">
        <f>IF($B545="","",(VLOOKUP($B545,所属・種目コード!L528:M628,2)))</f>
        <v>#N/A</v>
      </c>
      <c r="L545" s="38" t="e">
        <f>IF($B545="","",(VLOOKUP($B545,所属・種目コード!$I$3:$J$59,2)))</f>
        <v>#N/A</v>
      </c>
    </row>
    <row r="546" spans="1:12">
      <c r="A546" s="23">
        <v>1352</v>
      </c>
      <c r="B546" s="23">
        <v>1036</v>
      </c>
      <c r="C546" s="23">
        <v>287</v>
      </c>
      <c r="E546" s="23" t="s">
        <v>1268</v>
      </c>
      <c r="F546" s="23" t="s">
        <v>1269</v>
      </c>
      <c r="G546" s="23">
        <v>1</v>
      </c>
      <c r="I546" s="39" t="e">
        <f>IF($B546="","",(VLOOKUP($B546,所属・種目コード!$A$3:$B$68,2)))</f>
        <v>#N/A</v>
      </c>
      <c r="J546" s="40" t="str">
        <f>IF($B546="","",(VLOOKUP($B546,所属・種目コード!$E$3:$F$119,2)))</f>
        <v>紫波郡陸協</v>
      </c>
      <c r="K546" s="41" t="e">
        <f>IF($B546="","",(VLOOKUP($B546,所属・種目コード!L529:M629,2)))</f>
        <v>#N/A</v>
      </c>
      <c r="L546" s="38" t="e">
        <f>IF($B546="","",(VLOOKUP($B546,所属・種目コード!$I$3:$J$59,2)))</f>
        <v>#N/A</v>
      </c>
    </row>
    <row r="547" spans="1:12">
      <c r="A547" s="23">
        <v>1353</v>
      </c>
      <c r="B547" s="23">
        <v>1036</v>
      </c>
      <c r="C547" s="23">
        <v>288</v>
      </c>
      <c r="E547" s="23" t="s">
        <v>1270</v>
      </c>
      <c r="F547" s="23" t="s">
        <v>1271</v>
      </c>
      <c r="G547" s="23">
        <v>1</v>
      </c>
      <c r="I547" s="39" t="e">
        <f>IF($B547="","",(VLOOKUP($B547,所属・種目コード!$A$3:$B$68,2)))</f>
        <v>#N/A</v>
      </c>
      <c r="J547" s="40" t="str">
        <f>IF($B547="","",(VLOOKUP($B547,所属・種目コード!$E$3:$F$119,2)))</f>
        <v>紫波郡陸協</v>
      </c>
      <c r="K547" s="41" t="e">
        <f>IF($B547="","",(VLOOKUP($B547,所属・種目コード!L530:M630,2)))</f>
        <v>#N/A</v>
      </c>
      <c r="L547" s="38" t="e">
        <f>IF($B547="","",(VLOOKUP($B547,所属・種目コード!$I$3:$J$59,2)))</f>
        <v>#N/A</v>
      </c>
    </row>
    <row r="548" spans="1:12">
      <c r="A548" s="23">
        <v>1354</v>
      </c>
      <c r="B548" s="23">
        <v>1036</v>
      </c>
      <c r="C548" s="23">
        <v>289</v>
      </c>
      <c r="E548" s="23" t="s">
        <v>1272</v>
      </c>
      <c r="F548" s="23" t="s">
        <v>1273</v>
      </c>
      <c r="G548" s="23">
        <v>1</v>
      </c>
      <c r="I548" s="39" t="e">
        <f>IF($B548="","",(VLOOKUP($B548,所属・種目コード!$A$3:$B$68,2)))</f>
        <v>#N/A</v>
      </c>
      <c r="J548" s="40" t="str">
        <f>IF($B548="","",(VLOOKUP($B548,所属・種目コード!$E$3:$F$119,2)))</f>
        <v>紫波郡陸協</v>
      </c>
      <c r="K548" s="41" t="e">
        <f>IF($B548="","",(VLOOKUP($B548,所属・種目コード!L531:M631,2)))</f>
        <v>#N/A</v>
      </c>
      <c r="L548" s="38" t="e">
        <f>IF($B548="","",(VLOOKUP($B548,所属・種目コード!$I$3:$J$59,2)))</f>
        <v>#N/A</v>
      </c>
    </row>
    <row r="549" spans="1:12">
      <c r="A549" s="23">
        <v>1355</v>
      </c>
      <c r="B549" s="23">
        <v>1036</v>
      </c>
      <c r="C549" s="23">
        <v>290</v>
      </c>
      <c r="E549" s="23" t="s">
        <v>1274</v>
      </c>
      <c r="F549" s="23" t="s">
        <v>1275</v>
      </c>
      <c r="G549" s="23">
        <v>1</v>
      </c>
      <c r="I549" s="39" t="e">
        <f>IF($B549="","",(VLOOKUP($B549,所属・種目コード!$A$3:$B$68,2)))</f>
        <v>#N/A</v>
      </c>
      <c r="J549" s="40" t="str">
        <f>IF($B549="","",(VLOOKUP($B549,所属・種目コード!$E$3:$F$119,2)))</f>
        <v>紫波郡陸協</v>
      </c>
      <c r="K549" s="41" t="e">
        <f>IF($B549="","",(VLOOKUP($B549,所属・種目コード!L532:M632,2)))</f>
        <v>#N/A</v>
      </c>
      <c r="L549" s="38" t="e">
        <f>IF($B549="","",(VLOOKUP($B549,所属・種目コード!$I$3:$J$59,2)))</f>
        <v>#N/A</v>
      </c>
    </row>
    <row r="550" spans="1:12">
      <c r="A550" s="23">
        <v>1356</v>
      </c>
      <c r="B550" s="23">
        <v>1036</v>
      </c>
      <c r="C550" s="23">
        <v>291</v>
      </c>
      <c r="E550" s="23" t="s">
        <v>1276</v>
      </c>
      <c r="F550" s="23" t="s">
        <v>1277</v>
      </c>
      <c r="G550" s="23">
        <v>1</v>
      </c>
      <c r="I550" s="39" t="e">
        <f>IF($B550="","",(VLOOKUP($B550,所属・種目コード!$A$3:$B$68,2)))</f>
        <v>#N/A</v>
      </c>
      <c r="J550" s="40" t="str">
        <f>IF($B550="","",(VLOOKUP($B550,所属・種目コード!$E$3:$F$119,2)))</f>
        <v>紫波郡陸協</v>
      </c>
      <c r="K550" s="41" t="e">
        <f>IF($B550="","",(VLOOKUP($B550,所属・種目コード!L533:M633,2)))</f>
        <v>#N/A</v>
      </c>
      <c r="L550" s="38" t="e">
        <f>IF($B550="","",(VLOOKUP($B550,所属・種目コード!$I$3:$J$59,2)))</f>
        <v>#N/A</v>
      </c>
    </row>
    <row r="551" spans="1:12">
      <c r="A551" s="23">
        <v>1357</v>
      </c>
      <c r="B551" s="23">
        <v>1036</v>
      </c>
      <c r="C551" s="23">
        <v>292</v>
      </c>
      <c r="E551" s="23" t="s">
        <v>1278</v>
      </c>
      <c r="F551" s="23" t="s">
        <v>1279</v>
      </c>
      <c r="G551" s="23">
        <v>1</v>
      </c>
      <c r="I551" s="39" t="e">
        <f>IF($B551="","",(VLOOKUP($B551,所属・種目コード!$A$3:$B$68,2)))</f>
        <v>#N/A</v>
      </c>
      <c r="J551" s="40" t="str">
        <f>IF($B551="","",(VLOOKUP($B551,所属・種目コード!$E$3:$F$119,2)))</f>
        <v>紫波郡陸協</v>
      </c>
      <c r="K551" s="41" t="e">
        <f>IF($B551="","",(VLOOKUP($B551,所属・種目コード!L534:M634,2)))</f>
        <v>#N/A</v>
      </c>
      <c r="L551" s="38" t="e">
        <f>IF($B551="","",(VLOOKUP($B551,所属・種目コード!$I$3:$J$59,2)))</f>
        <v>#N/A</v>
      </c>
    </row>
    <row r="552" spans="1:12">
      <c r="A552" s="23">
        <v>1368</v>
      </c>
      <c r="B552" s="23">
        <v>1037</v>
      </c>
      <c r="C552" s="23">
        <v>303</v>
      </c>
      <c r="E552" s="23" t="s">
        <v>1300</v>
      </c>
      <c r="F552" s="23" t="s">
        <v>1301</v>
      </c>
      <c r="G552" s="23">
        <v>1</v>
      </c>
      <c r="I552" s="39" t="e">
        <f>IF($B552="","",(VLOOKUP($B552,所属・種目コード!$A$3:$B$68,2)))</f>
        <v>#N/A</v>
      </c>
      <c r="J552" s="40" t="str">
        <f>IF($B552="","",(VLOOKUP($B552,所属・種目コード!$E$3:$F$119,2)))</f>
        <v>大船渡陸倶</v>
      </c>
      <c r="K552" s="41" t="e">
        <f>IF($B552="","",(VLOOKUP($B552,所属・種目コード!L535:M635,2)))</f>
        <v>#N/A</v>
      </c>
      <c r="L552" s="38" t="e">
        <f>IF($B552="","",(VLOOKUP($B552,所属・種目コード!$I$3:$J$59,2)))</f>
        <v>#N/A</v>
      </c>
    </row>
    <row r="553" spans="1:12">
      <c r="A553" s="23">
        <v>1369</v>
      </c>
      <c r="B553" s="23">
        <v>1037</v>
      </c>
      <c r="C553" s="23">
        <v>304</v>
      </c>
      <c r="E553" s="23" t="s">
        <v>1302</v>
      </c>
      <c r="F553" s="23" t="s">
        <v>1303</v>
      </c>
      <c r="G553" s="23">
        <v>1</v>
      </c>
      <c r="I553" s="39" t="e">
        <f>IF($B553="","",(VLOOKUP($B553,所属・種目コード!$A$3:$B$68,2)))</f>
        <v>#N/A</v>
      </c>
      <c r="J553" s="40" t="str">
        <f>IF($B553="","",(VLOOKUP($B553,所属・種目コード!$E$3:$F$119,2)))</f>
        <v>大船渡陸倶</v>
      </c>
      <c r="K553" s="41" t="e">
        <f>IF($B553="","",(VLOOKUP($B553,所属・種目コード!L536:M636,2)))</f>
        <v>#N/A</v>
      </c>
      <c r="L553" s="38" t="e">
        <f>IF($B553="","",(VLOOKUP($B553,所属・種目コード!$I$3:$J$59,2)))</f>
        <v>#N/A</v>
      </c>
    </row>
    <row r="554" spans="1:12">
      <c r="A554" s="23">
        <v>1370</v>
      </c>
      <c r="B554" s="23">
        <v>1037</v>
      </c>
      <c r="C554" s="23">
        <v>305</v>
      </c>
      <c r="E554" s="23" t="s">
        <v>1304</v>
      </c>
      <c r="F554" s="23" t="s">
        <v>1305</v>
      </c>
      <c r="G554" s="23">
        <v>1</v>
      </c>
      <c r="I554" s="39" t="e">
        <f>IF($B554="","",(VLOOKUP($B554,所属・種目コード!$A$3:$B$68,2)))</f>
        <v>#N/A</v>
      </c>
      <c r="J554" s="40" t="str">
        <f>IF($B554="","",(VLOOKUP($B554,所属・種目コード!$E$3:$F$119,2)))</f>
        <v>大船渡陸倶</v>
      </c>
      <c r="K554" s="41" t="e">
        <f>IF($B554="","",(VLOOKUP($B554,所属・種目コード!L537:M637,2)))</f>
        <v>#N/A</v>
      </c>
      <c r="L554" s="38" t="e">
        <f>IF($B554="","",(VLOOKUP($B554,所属・種目コード!$I$3:$J$59,2)))</f>
        <v>#N/A</v>
      </c>
    </row>
    <row r="555" spans="1:12">
      <c r="A555" s="23">
        <v>1371</v>
      </c>
      <c r="B555" s="23">
        <v>1037</v>
      </c>
      <c r="C555" s="23">
        <v>306</v>
      </c>
      <c r="E555" s="23" t="s">
        <v>1306</v>
      </c>
      <c r="F555" s="23" t="s">
        <v>1307</v>
      </c>
      <c r="G555" s="23">
        <v>1</v>
      </c>
      <c r="I555" s="39" t="e">
        <f>IF($B555="","",(VLOOKUP($B555,所属・種目コード!$A$3:$B$68,2)))</f>
        <v>#N/A</v>
      </c>
      <c r="J555" s="40" t="str">
        <f>IF($B555="","",(VLOOKUP($B555,所属・種目コード!$E$3:$F$119,2)))</f>
        <v>大船渡陸倶</v>
      </c>
      <c r="K555" s="41" t="e">
        <f>IF($B555="","",(VLOOKUP($B555,所属・種目コード!L538:M638,2)))</f>
        <v>#N/A</v>
      </c>
      <c r="L555" s="38" t="e">
        <f>IF($B555="","",(VLOOKUP($B555,所属・種目コード!$I$3:$J$59,2)))</f>
        <v>#N/A</v>
      </c>
    </row>
    <row r="556" spans="1:12">
      <c r="A556" s="23">
        <v>1372</v>
      </c>
      <c r="B556" s="23">
        <v>1037</v>
      </c>
      <c r="C556" s="23">
        <v>307</v>
      </c>
      <c r="E556" s="23" t="s">
        <v>1308</v>
      </c>
      <c r="F556" s="23" t="s">
        <v>1309</v>
      </c>
      <c r="G556" s="23">
        <v>1</v>
      </c>
      <c r="I556" s="39" t="e">
        <f>IF($B556="","",(VLOOKUP($B556,所属・種目コード!$A$3:$B$68,2)))</f>
        <v>#N/A</v>
      </c>
      <c r="J556" s="40" t="str">
        <f>IF($B556="","",(VLOOKUP($B556,所属・種目コード!$E$3:$F$119,2)))</f>
        <v>大船渡陸倶</v>
      </c>
      <c r="K556" s="41" t="e">
        <f>IF($B556="","",(VLOOKUP($B556,所属・種目コード!L539:M639,2)))</f>
        <v>#N/A</v>
      </c>
      <c r="L556" s="38" t="e">
        <f>IF($B556="","",(VLOOKUP($B556,所属・種目コード!$I$3:$J$59,2)))</f>
        <v>#N/A</v>
      </c>
    </row>
    <row r="557" spans="1:12">
      <c r="A557" s="23">
        <v>1373</v>
      </c>
      <c r="B557" s="23">
        <v>1037</v>
      </c>
      <c r="C557" s="23">
        <v>308</v>
      </c>
      <c r="E557" s="23" t="s">
        <v>1310</v>
      </c>
      <c r="F557" s="23" t="s">
        <v>1311</v>
      </c>
      <c r="G557" s="23">
        <v>1</v>
      </c>
      <c r="I557" s="39" t="e">
        <f>IF($B557="","",(VLOOKUP($B557,所属・種目コード!$A$3:$B$68,2)))</f>
        <v>#N/A</v>
      </c>
      <c r="J557" s="40" t="str">
        <f>IF($B557="","",(VLOOKUP($B557,所属・種目コード!$E$3:$F$119,2)))</f>
        <v>大船渡陸倶</v>
      </c>
      <c r="K557" s="41" t="e">
        <f>IF($B557="","",(VLOOKUP($B557,所属・種目コード!L540:M640,2)))</f>
        <v>#N/A</v>
      </c>
      <c r="L557" s="38" t="e">
        <f>IF($B557="","",(VLOOKUP($B557,所属・種目コード!$I$3:$J$59,2)))</f>
        <v>#N/A</v>
      </c>
    </row>
    <row r="558" spans="1:12">
      <c r="A558" s="23">
        <v>1374</v>
      </c>
      <c r="B558" s="23">
        <v>1037</v>
      </c>
      <c r="C558" s="23">
        <v>309</v>
      </c>
      <c r="E558" s="23" t="s">
        <v>1312</v>
      </c>
      <c r="F558" s="23" t="s">
        <v>1313</v>
      </c>
      <c r="G558" s="23">
        <v>1</v>
      </c>
      <c r="I558" s="39" t="e">
        <f>IF($B558="","",(VLOOKUP($B558,所属・種目コード!$A$3:$B$68,2)))</f>
        <v>#N/A</v>
      </c>
      <c r="J558" s="40" t="str">
        <f>IF($B558="","",(VLOOKUP($B558,所属・種目コード!$E$3:$F$119,2)))</f>
        <v>大船渡陸倶</v>
      </c>
      <c r="K558" s="41" t="e">
        <f>IF($B558="","",(VLOOKUP($B558,所属・種目コード!L541:M641,2)))</f>
        <v>#N/A</v>
      </c>
      <c r="L558" s="38" t="e">
        <f>IF($B558="","",(VLOOKUP($B558,所属・種目コード!$I$3:$J$59,2)))</f>
        <v>#N/A</v>
      </c>
    </row>
    <row r="559" spans="1:12">
      <c r="A559" s="23">
        <v>1375</v>
      </c>
      <c r="B559" s="23">
        <v>1037</v>
      </c>
      <c r="C559" s="23">
        <v>310</v>
      </c>
      <c r="E559" s="23" t="s">
        <v>1314</v>
      </c>
      <c r="F559" s="23" t="s">
        <v>1315</v>
      </c>
      <c r="G559" s="23">
        <v>1</v>
      </c>
      <c r="I559" s="39" t="e">
        <f>IF($B559="","",(VLOOKUP($B559,所属・種目コード!$A$3:$B$68,2)))</f>
        <v>#N/A</v>
      </c>
      <c r="J559" s="40" t="str">
        <f>IF($B559="","",(VLOOKUP($B559,所属・種目コード!$E$3:$F$119,2)))</f>
        <v>大船渡陸倶</v>
      </c>
      <c r="K559" s="41" t="e">
        <f>IF($B559="","",(VLOOKUP($B559,所属・種目コード!L542:M642,2)))</f>
        <v>#N/A</v>
      </c>
      <c r="L559" s="38" t="e">
        <f>IF($B559="","",(VLOOKUP($B559,所属・種目コード!$I$3:$J$59,2)))</f>
        <v>#N/A</v>
      </c>
    </row>
    <row r="560" spans="1:12">
      <c r="A560" s="23">
        <v>1376</v>
      </c>
      <c r="B560" s="23">
        <v>1037</v>
      </c>
      <c r="C560" s="23">
        <v>311</v>
      </c>
      <c r="E560" s="23" t="s">
        <v>1316</v>
      </c>
      <c r="F560" s="23" t="s">
        <v>1317</v>
      </c>
      <c r="G560" s="23">
        <v>1</v>
      </c>
      <c r="I560" s="39" t="e">
        <f>IF($B560="","",(VLOOKUP($B560,所属・種目コード!$A$3:$B$68,2)))</f>
        <v>#N/A</v>
      </c>
      <c r="J560" s="40" t="str">
        <f>IF($B560="","",(VLOOKUP($B560,所属・種目コード!$E$3:$F$119,2)))</f>
        <v>大船渡陸倶</v>
      </c>
      <c r="K560" s="41" t="e">
        <f>IF($B560="","",(VLOOKUP($B560,所属・種目コード!L543:M643,2)))</f>
        <v>#N/A</v>
      </c>
      <c r="L560" s="38" t="e">
        <f>IF($B560="","",(VLOOKUP($B560,所属・種目コード!$I$3:$J$59,2)))</f>
        <v>#N/A</v>
      </c>
    </row>
    <row r="561" spans="1:12">
      <c r="A561" s="23">
        <v>1377</v>
      </c>
      <c r="B561" s="23">
        <v>1037</v>
      </c>
      <c r="C561" s="23">
        <v>312</v>
      </c>
      <c r="E561" s="23" t="s">
        <v>1318</v>
      </c>
      <c r="F561" s="23" t="s">
        <v>1319</v>
      </c>
      <c r="G561" s="23">
        <v>1</v>
      </c>
      <c r="I561" s="39" t="e">
        <f>IF($B561="","",(VLOOKUP($B561,所属・種目コード!$A$3:$B$68,2)))</f>
        <v>#N/A</v>
      </c>
      <c r="J561" s="40" t="str">
        <f>IF($B561="","",(VLOOKUP($B561,所属・種目コード!$E$3:$F$119,2)))</f>
        <v>大船渡陸倶</v>
      </c>
      <c r="K561" s="41" t="e">
        <f>IF($B561="","",(VLOOKUP($B561,所属・種目コード!L544:M644,2)))</f>
        <v>#N/A</v>
      </c>
      <c r="L561" s="38" t="e">
        <f>IF($B561="","",(VLOOKUP($B561,所属・種目コード!$I$3:$J$59,2)))</f>
        <v>#N/A</v>
      </c>
    </row>
    <row r="562" spans="1:12">
      <c r="A562" s="23">
        <v>1378</v>
      </c>
      <c r="B562" s="23">
        <v>1037</v>
      </c>
      <c r="C562" s="23">
        <v>313</v>
      </c>
      <c r="E562" s="23" t="s">
        <v>1320</v>
      </c>
      <c r="F562" s="23" t="s">
        <v>1321</v>
      </c>
      <c r="G562" s="23">
        <v>1</v>
      </c>
      <c r="I562" s="39" t="e">
        <f>IF($B562="","",(VLOOKUP($B562,所属・種目コード!$A$3:$B$68,2)))</f>
        <v>#N/A</v>
      </c>
      <c r="J562" s="40" t="str">
        <f>IF($B562="","",(VLOOKUP($B562,所属・種目コード!$E$3:$F$119,2)))</f>
        <v>大船渡陸倶</v>
      </c>
      <c r="K562" s="41" t="e">
        <f>IF($B562="","",(VLOOKUP($B562,所属・種目コード!L545:M645,2)))</f>
        <v>#N/A</v>
      </c>
      <c r="L562" s="38" t="e">
        <f>IF($B562="","",(VLOOKUP($B562,所属・種目コード!$I$3:$J$59,2)))</f>
        <v>#N/A</v>
      </c>
    </row>
    <row r="563" spans="1:12">
      <c r="A563" s="23">
        <v>1604</v>
      </c>
      <c r="B563" s="23">
        <v>1037</v>
      </c>
      <c r="C563" s="23">
        <v>572</v>
      </c>
      <c r="E563" s="23" t="s">
        <v>1767</v>
      </c>
      <c r="F563" s="23" t="s">
        <v>1768</v>
      </c>
      <c r="G563" s="23">
        <v>1</v>
      </c>
      <c r="I563" s="39" t="e">
        <f>IF($B563="","",(VLOOKUP($B563,所属・種目コード!$A$3:$B$68,2)))</f>
        <v>#N/A</v>
      </c>
      <c r="J563" s="40" t="str">
        <f>IF($B563="","",(VLOOKUP($B563,所属・種目コード!$E$3:$F$119,2)))</f>
        <v>大船渡陸倶</v>
      </c>
      <c r="K563" s="41" t="e">
        <f>IF($B563="","",(VLOOKUP($B563,所属・種目コード!L546:M646,2)))</f>
        <v>#N/A</v>
      </c>
      <c r="L563" s="38" t="e">
        <f>IF($B563="","",(VLOOKUP($B563,所属・種目コード!$I$3:$J$59,2)))</f>
        <v>#N/A</v>
      </c>
    </row>
    <row r="564" spans="1:12">
      <c r="A564" s="23">
        <v>5320</v>
      </c>
      <c r="B564" s="23">
        <v>1037</v>
      </c>
      <c r="C564" s="23">
        <v>780</v>
      </c>
      <c r="E564" s="23" t="s">
        <v>8521</v>
      </c>
      <c r="F564" s="23" t="s">
        <v>8522</v>
      </c>
      <c r="G564" s="23">
        <v>1</v>
      </c>
      <c r="I564" s="39" t="e">
        <f>IF($B564="","",(VLOOKUP($B564,所属・種目コード!$A$3:$B$68,2)))</f>
        <v>#N/A</v>
      </c>
      <c r="J564" s="40" t="str">
        <f>IF($B564="","",(VLOOKUP($B564,所属・種目コード!$E$3:$F$119,2)))</f>
        <v>大船渡陸倶</v>
      </c>
      <c r="K564" s="41" t="e">
        <f>IF($B564="","",(VLOOKUP($B564,所属・種目コード!L547:M647,2)))</f>
        <v>#N/A</v>
      </c>
      <c r="L564" s="38" t="e">
        <f>IF($B564="","",(VLOOKUP($B564,所属・種目コード!$I$3:$J$59,2)))</f>
        <v>#N/A</v>
      </c>
    </row>
    <row r="565" spans="1:12">
      <c r="A565" s="23">
        <v>5327</v>
      </c>
      <c r="B565" s="23">
        <v>1037</v>
      </c>
      <c r="C565" s="23">
        <v>782</v>
      </c>
      <c r="E565" s="23" t="s">
        <v>8534</v>
      </c>
      <c r="F565" s="23" t="s">
        <v>8535</v>
      </c>
      <c r="G565" s="23">
        <v>1</v>
      </c>
      <c r="I565" s="39" t="e">
        <f>IF($B565="","",(VLOOKUP($B565,所属・種目コード!$A$3:$B$68,2)))</f>
        <v>#N/A</v>
      </c>
      <c r="J565" s="40" t="str">
        <f>IF($B565="","",(VLOOKUP($B565,所属・種目コード!$E$3:$F$119,2)))</f>
        <v>大船渡陸倶</v>
      </c>
      <c r="K565" s="41" t="e">
        <f>IF($B565="","",(VLOOKUP($B565,所属・種目コード!L548:M648,2)))</f>
        <v>#N/A</v>
      </c>
      <c r="L565" s="38" t="e">
        <f>IF($B565="","",(VLOOKUP($B565,所属・種目コード!$I$3:$J$59,2)))</f>
        <v>#N/A</v>
      </c>
    </row>
    <row r="566" spans="1:12">
      <c r="A566" s="23">
        <v>5329</v>
      </c>
      <c r="B566" s="23">
        <v>1037</v>
      </c>
      <c r="C566" s="23">
        <v>779</v>
      </c>
      <c r="E566" s="23" t="s">
        <v>8538</v>
      </c>
      <c r="F566" s="23" t="s">
        <v>8539</v>
      </c>
      <c r="G566" s="23">
        <v>1</v>
      </c>
      <c r="I566" s="39" t="e">
        <f>IF($B566="","",(VLOOKUP($B566,所属・種目コード!$A$3:$B$68,2)))</f>
        <v>#N/A</v>
      </c>
      <c r="J566" s="40" t="str">
        <f>IF($B566="","",(VLOOKUP($B566,所属・種目コード!$E$3:$F$119,2)))</f>
        <v>大船渡陸倶</v>
      </c>
      <c r="K566" s="41" t="e">
        <f>IF($B566="","",(VLOOKUP($B566,所属・種目コード!L549:M649,2)))</f>
        <v>#N/A</v>
      </c>
      <c r="L566" s="38" t="e">
        <f>IF($B566="","",(VLOOKUP($B566,所属・種目コード!$I$3:$J$59,2)))</f>
        <v>#N/A</v>
      </c>
    </row>
    <row r="567" spans="1:12">
      <c r="A567" s="23">
        <v>5338</v>
      </c>
      <c r="B567" s="23">
        <v>1037</v>
      </c>
      <c r="C567" s="23">
        <v>781</v>
      </c>
      <c r="E567" s="23" t="s">
        <v>8555</v>
      </c>
      <c r="F567" s="23" t="s">
        <v>8556</v>
      </c>
      <c r="G567" s="23">
        <v>1</v>
      </c>
      <c r="I567" s="39" t="e">
        <f>IF($B567="","",(VLOOKUP($B567,所属・種目コード!$A$3:$B$68,2)))</f>
        <v>#N/A</v>
      </c>
      <c r="J567" s="40" t="str">
        <f>IF($B567="","",(VLOOKUP($B567,所属・種目コード!$E$3:$F$119,2)))</f>
        <v>大船渡陸倶</v>
      </c>
      <c r="K567" s="41" t="e">
        <f>IF($B567="","",(VLOOKUP($B567,所属・種目コード!L550:M650,2)))</f>
        <v>#N/A</v>
      </c>
      <c r="L567" s="38" t="e">
        <f>IF($B567="","",(VLOOKUP($B567,所属・種目コード!$I$3:$J$59,2)))</f>
        <v>#N/A</v>
      </c>
    </row>
    <row r="568" spans="1:12">
      <c r="A568" s="23">
        <v>5354</v>
      </c>
      <c r="B568" s="23">
        <v>1037</v>
      </c>
      <c r="C568" s="23">
        <v>783</v>
      </c>
      <c r="E568" s="23" t="s">
        <v>8587</v>
      </c>
      <c r="F568" s="23" t="s">
        <v>8588</v>
      </c>
      <c r="G568" s="23">
        <v>1</v>
      </c>
      <c r="I568" s="39" t="e">
        <f>IF($B568="","",(VLOOKUP($B568,所属・種目コード!$A$3:$B$68,2)))</f>
        <v>#N/A</v>
      </c>
      <c r="J568" s="40" t="str">
        <f>IF($B568="","",(VLOOKUP($B568,所属・種目コード!$E$3:$F$119,2)))</f>
        <v>大船渡陸倶</v>
      </c>
      <c r="K568" s="41" t="e">
        <f>IF($B568="","",(VLOOKUP($B568,所属・種目コード!L551:M651,2)))</f>
        <v>#N/A</v>
      </c>
      <c r="L568" s="38" t="e">
        <f>IF($B568="","",(VLOOKUP($B568,所属・種目コード!$I$3:$J$59,2)))</f>
        <v>#N/A</v>
      </c>
    </row>
    <row r="569" spans="1:12">
      <c r="A569" s="23">
        <v>1379</v>
      </c>
      <c r="B569" s="23">
        <v>1038</v>
      </c>
      <c r="C569" s="23">
        <v>314</v>
      </c>
      <c r="E569" s="23" t="s">
        <v>1322</v>
      </c>
      <c r="F569" s="23" t="s">
        <v>1323</v>
      </c>
      <c r="G569" s="23">
        <v>1</v>
      </c>
      <c r="I569" s="39" t="e">
        <f>IF($B569="","",(VLOOKUP($B569,所属・種目コード!$A$3:$B$68,2)))</f>
        <v>#N/A</v>
      </c>
      <c r="J569" s="40" t="str">
        <f>IF($B569="","",(VLOOKUP($B569,所属・種目コード!$E$3:$F$119,2)))</f>
        <v>盛岡市陸協</v>
      </c>
      <c r="K569" s="41" t="e">
        <f>IF($B569="","",(VLOOKUP($B569,所属・種目コード!L552:M652,2)))</f>
        <v>#N/A</v>
      </c>
      <c r="L569" s="38" t="e">
        <f>IF($B569="","",(VLOOKUP($B569,所属・種目コード!$I$3:$J$59,2)))</f>
        <v>#N/A</v>
      </c>
    </row>
    <row r="570" spans="1:12">
      <c r="A570" s="23">
        <v>1621</v>
      </c>
      <c r="B570" s="23">
        <v>1038</v>
      </c>
      <c r="C570" s="23">
        <v>600</v>
      </c>
      <c r="E570" s="23" t="s">
        <v>1801</v>
      </c>
      <c r="F570" s="23" t="s">
        <v>1802</v>
      </c>
      <c r="G570" s="23">
        <v>1</v>
      </c>
      <c r="I570" s="39" t="e">
        <f>IF($B570="","",(VLOOKUP($B570,所属・種目コード!$A$3:$B$68,2)))</f>
        <v>#N/A</v>
      </c>
      <c r="J570" s="40" t="str">
        <f>IF($B570="","",(VLOOKUP($B570,所属・種目コード!$E$3:$F$119,2)))</f>
        <v>盛岡市陸協</v>
      </c>
      <c r="K570" s="41" t="e">
        <f>IF($B570="","",(VLOOKUP($B570,所属・種目コード!L553:M653,2)))</f>
        <v>#N/A</v>
      </c>
      <c r="L570" s="38" t="e">
        <f>IF($B570="","",(VLOOKUP($B570,所属・種目コード!$I$3:$J$59,2)))</f>
        <v>#N/A</v>
      </c>
    </row>
    <row r="571" spans="1:12">
      <c r="A571" s="23">
        <v>5297</v>
      </c>
      <c r="B571" s="23">
        <v>1038</v>
      </c>
      <c r="C571" s="23">
        <v>805</v>
      </c>
      <c r="E571" s="23" t="s">
        <v>8482</v>
      </c>
      <c r="F571" s="23" t="s">
        <v>8483</v>
      </c>
      <c r="G571" s="23">
        <v>1</v>
      </c>
      <c r="I571" s="39" t="e">
        <f>IF($B571="","",(VLOOKUP($B571,所属・種目コード!$A$3:$B$68,2)))</f>
        <v>#N/A</v>
      </c>
      <c r="J571" s="40" t="str">
        <f>IF($B571="","",(VLOOKUP($B571,所属・種目コード!$E$3:$F$119,2)))</f>
        <v>盛岡市陸協</v>
      </c>
      <c r="K571" s="41" t="e">
        <f>IF($B571="","",(VLOOKUP($B571,所属・種目コード!L554:M654,2)))</f>
        <v>#N/A</v>
      </c>
      <c r="L571" s="38" t="e">
        <f>IF($B571="","",(VLOOKUP($B571,所属・種目コード!$I$3:$J$59,2)))</f>
        <v>#N/A</v>
      </c>
    </row>
    <row r="572" spans="1:12">
      <c r="A572" s="23">
        <v>5298</v>
      </c>
      <c r="B572" s="23">
        <v>1038</v>
      </c>
      <c r="C572" s="23">
        <v>807</v>
      </c>
      <c r="E572" s="23" t="s">
        <v>8484</v>
      </c>
      <c r="F572" s="23" t="s">
        <v>8485</v>
      </c>
      <c r="G572" s="23">
        <v>1</v>
      </c>
      <c r="I572" s="39" t="e">
        <f>IF($B572="","",(VLOOKUP($B572,所属・種目コード!$A$3:$B$68,2)))</f>
        <v>#N/A</v>
      </c>
      <c r="J572" s="40" t="str">
        <f>IF($B572="","",(VLOOKUP($B572,所属・種目コード!$E$3:$F$119,2)))</f>
        <v>盛岡市陸協</v>
      </c>
      <c r="K572" s="41" t="e">
        <f>IF($B572="","",(VLOOKUP($B572,所属・種目コード!L555:M655,2)))</f>
        <v>#N/A</v>
      </c>
      <c r="L572" s="38" t="e">
        <f>IF($B572="","",(VLOOKUP($B572,所属・種目コード!$I$3:$J$59,2)))</f>
        <v>#N/A</v>
      </c>
    </row>
    <row r="573" spans="1:12">
      <c r="A573" s="23">
        <v>1413</v>
      </c>
      <c r="B573" s="23">
        <v>1039</v>
      </c>
      <c r="C573" s="23">
        <v>350</v>
      </c>
      <c r="E573" s="23" t="s">
        <v>1389</v>
      </c>
      <c r="F573" s="23" t="s">
        <v>1390</v>
      </c>
      <c r="G573" s="23">
        <v>1</v>
      </c>
      <c r="I573" s="39" t="e">
        <f>IF($B573="","",(VLOOKUP($B573,所属・種目コード!$A$3:$B$68,2)))</f>
        <v>#N/A</v>
      </c>
      <c r="J573" s="40" t="str">
        <f>IF($B573="","",(VLOOKUP($B573,所属・種目コード!$E$3:$F$119,2)))</f>
        <v>軽米町陸協</v>
      </c>
      <c r="K573" s="41" t="e">
        <f>IF($B573="","",(VLOOKUP($B573,所属・種目コード!L556:M656,2)))</f>
        <v>#N/A</v>
      </c>
      <c r="L573" s="38" t="e">
        <f>IF($B573="","",(VLOOKUP($B573,所属・種目コード!$I$3:$J$59,2)))</f>
        <v>#N/A</v>
      </c>
    </row>
    <row r="574" spans="1:12">
      <c r="A574" s="23">
        <v>1414</v>
      </c>
      <c r="B574" s="23">
        <v>1039</v>
      </c>
      <c r="C574" s="23">
        <v>351</v>
      </c>
      <c r="E574" s="23" t="s">
        <v>1391</v>
      </c>
      <c r="F574" s="23" t="s">
        <v>1392</v>
      </c>
      <c r="G574" s="23">
        <v>1</v>
      </c>
      <c r="I574" s="39" t="e">
        <f>IF($B574="","",(VLOOKUP($B574,所属・種目コード!$A$3:$B$68,2)))</f>
        <v>#N/A</v>
      </c>
      <c r="J574" s="40" t="str">
        <f>IF($B574="","",(VLOOKUP($B574,所属・種目コード!$E$3:$F$119,2)))</f>
        <v>軽米町陸協</v>
      </c>
      <c r="K574" s="41" t="e">
        <f>IF($B574="","",(VLOOKUP($B574,所属・種目コード!L557:M657,2)))</f>
        <v>#N/A</v>
      </c>
      <c r="L574" s="38" t="e">
        <f>IF($B574="","",(VLOOKUP($B574,所属・種目コード!$I$3:$J$59,2)))</f>
        <v>#N/A</v>
      </c>
    </row>
    <row r="575" spans="1:12">
      <c r="A575" s="23">
        <v>1415</v>
      </c>
      <c r="B575" s="23">
        <v>1039</v>
      </c>
      <c r="C575" s="23">
        <v>352</v>
      </c>
      <c r="E575" s="23" t="s">
        <v>1393</v>
      </c>
      <c r="F575" s="23" t="s">
        <v>1394</v>
      </c>
      <c r="G575" s="23">
        <v>1</v>
      </c>
      <c r="I575" s="39" t="e">
        <f>IF($B575="","",(VLOOKUP($B575,所属・種目コード!$A$3:$B$68,2)))</f>
        <v>#N/A</v>
      </c>
      <c r="J575" s="40" t="str">
        <f>IF($B575="","",(VLOOKUP($B575,所属・種目コード!$E$3:$F$119,2)))</f>
        <v>軽米町陸協</v>
      </c>
      <c r="K575" s="41" t="e">
        <f>IF($B575="","",(VLOOKUP($B575,所属・種目コード!L558:M658,2)))</f>
        <v>#N/A</v>
      </c>
      <c r="L575" s="38" t="e">
        <f>IF($B575="","",(VLOOKUP($B575,所属・種目コード!$I$3:$J$59,2)))</f>
        <v>#N/A</v>
      </c>
    </row>
    <row r="576" spans="1:12">
      <c r="A576" s="23">
        <v>1416</v>
      </c>
      <c r="B576" s="23">
        <v>1039</v>
      </c>
      <c r="C576" s="23">
        <v>353</v>
      </c>
      <c r="E576" s="23" t="s">
        <v>1395</v>
      </c>
      <c r="F576" s="23" t="s">
        <v>1396</v>
      </c>
      <c r="G576" s="23">
        <v>1</v>
      </c>
      <c r="I576" s="39" t="e">
        <f>IF($B576="","",(VLOOKUP($B576,所属・種目コード!$A$3:$B$68,2)))</f>
        <v>#N/A</v>
      </c>
      <c r="J576" s="40" t="str">
        <f>IF($B576="","",(VLOOKUP($B576,所属・種目コード!$E$3:$F$119,2)))</f>
        <v>軽米町陸協</v>
      </c>
      <c r="K576" s="41" t="e">
        <f>IF($B576="","",(VLOOKUP($B576,所属・種目コード!L559:M659,2)))</f>
        <v>#N/A</v>
      </c>
      <c r="L576" s="38" t="e">
        <f>IF($B576="","",(VLOOKUP($B576,所属・種目コード!$I$3:$J$59,2)))</f>
        <v>#N/A</v>
      </c>
    </row>
    <row r="577" spans="1:12">
      <c r="A577" s="23">
        <v>1417</v>
      </c>
      <c r="B577" s="23">
        <v>1039</v>
      </c>
      <c r="C577" s="23">
        <v>354</v>
      </c>
      <c r="E577" s="23" t="s">
        <v>1397</v>
      </c>
      <c r="F577" s="23" t="s">
        <v>1398</v>
      </c>
      <c r="G577" s="23">
        <v>1</v>
      </c>
      <c r="I577" s="39" t="e">
        <f>IF($B577="","",(VLOOKUP($B577,所属・種目コード!$A$3:$B$68,2)))</f>
        <v>#N/A</v>
      </c>
      <c r="J577" s="40" t="str">
        <f>IF($B577="","",(VLOOKUP($B577,所属・種目コード!$E$3:$F$119,2)))</f>
        <v>軽米町陸協</v>
      </c>
      <c r="K577" s="41" t="e">
        <f>IF($B577="","",(VLOOKUP($B577,所属・種目コード!L560:M660,2)))</f>
        <v>#N/A</v>
      </c>
      <c r="L577" s="38" t="e">
        <f>IF($B577="","",(VLOOKUP($B577,所属・種目コード!$I$3:$J$59,2)))</f>
        <v>#N/A</v>
      </c>
    </row>
    <row r="578" spans="1:12">
      <c r="A578" s="23">
        <v>1418</v>
      </c>
      <c r="B578" s="23">
        <v>1039</v>
      </c>
      <c r="C578" s="23">
        <v>355</v>
      </c>
      <c r="E578" s="23" t="s">
        <v>1399</v>
      </c>
      <c r="F578" s="23" t="s">
        <v>1400</v>
      </c>
      <c r="G578" s="23">
        <v>1</v>
      </c>
      <c r="I578" s="39" t="e">
        <f>IF($B578="","",(VLOOKUP($B578,所属・種目コード!$A$3:$B$68,2)))</f>
        <v>#N/A</v>
      </c>
      <c r="J578" s="40" t="str">
        <f>IF($B578="","",(VLOOKUP($B578,所属・種目コード!$E$3:$F$119,2)))</f>
        <v>軽米町陸協</v>
      </c>
      <c r="K578" s="41" t="e">
        <f>IF($B578="","",(VLOOKUP($B578,所属・種目コード!L561:M661,2)))</f>
        <v>#N/A</v>
      </c>
      <c r="L578" s="38" t="e">
        <f>IF($B578="","",(VLOOKUP($B578,所属・種目コード!$I$3:$J$59,2)))</f>
        <v>#N/A</v>
      </c>
    </row>
    <row r="579" spans="1:12">
      <c r="A579" s="23">
        <v>1419</v>
      </c>
      <c r="B579" s="23">
        <v>1039</v>
      </c>
      <c r="C579" s="23">
        <v>356</v>
      </c>
      <c r="E579" s="23" t="s">
        <v>1401</v>
      </c>
      <c r="F579" s="23" t="s">
        <v>1402</v>
      </c>
      <c r="G579" s="23">
        <v>1</v>
      </c>
      <c r="I579" s="39" t="e">
        <f>IF($B579="","",(VLOOKUP($B579,所属・種目コード!$A$3:$B$68,2)))</f>
        <v>#N/A</v>
      </c>
      <c r="J579" s="40" t="str">
        <f>IF($B579="","",(VLOOKUP($B579,所属・種目コード!$E$3:$F$119,2)))</f>
        <v>軽米町陸協</v>
      </c>
      <c r="K579" s="41" t="e">
        <f>IF($B579="","",(VLOOKUP($B579,所属・種目コード!L562:M662,2)))</f>
        <v>#N/A</v>
      </c>
      <c r="L579" s="38" t="e">
        <f>IF($B579="","",(VLOOKUP($B579,所属・種目コード!$I$3:$J$59,2)))</f>
        <v>#N/A</v>
      </c>
    </row>
    <row r="580" spans="1:12">
      <c r="A580" s="23">
        <v>1420</v>
      </c>
      <c r="B580" s="23">
        <v>1039</v>
      </c>
      <c r="C580" s="23">
        <v>357</v>
      </c>
      <c r="E580" s="23" t="s">
        <v>1403</v>
      </c>
      <c r="F580" s="23" t="s">
        <v>1404</v>
      </c>
      <c r="G580" s="23">
        <v>1</v>
      </c>
      <c r="I580" s="39" t="e">
        <f>IF($B580="","",(VLOOKUP($B580,所属・種目コード!$A$3:$B$68,2)))</f>
        <v>#N/A</v>
      </c>
      <c r="J580" s="40" t="str">
        <f>IF($B580="","",(VLOOKUP($B580,所属・種目コード!$E$3:$F$119,2)))</f>
        <v>軽米町陸協</v>
      </c>
      <c r="K580" s="41" t="e">
        <f>IF($B580="","",(VLOOKUP($B580,所属・種目コード!L563:M663,2)))</f>
        <v>#N/A</v>
      </c>
      <c r="L580" s="38" t="e">
        <f>IF($B580="","",(VLOOKUP($B580,所属・種目コード!$I$3:$J$59,2)))</f>
        <v>#N/A</v>
      </c>
    </row>
    <row r="581" spans="1:12">
      <c r="A581" s="23">
        <v>1421</v>
      </c>
      <c r="B581" s="23">
        <v>1039</v>
      </c>
      <c r="C581" s="23">
        <v>358</v>
      </c>
      <c r="E581" s="23" t="s">
        <v>1405</v>
      </c>
      <c r="F581" s="23" t="s">
        <v>1406</v>
      </c>
      <c r="G581" s="23">
        <v>1</v>
      </c>
      <c r="I581" s="39" t="e">
        <f>IF($B581="","",(VLOOKUP($B581,所属・種目コード!$A$3:$B$68,2)))</f>
        <v>#N/A</v>
      </c>
      <c r="J581" s="40" t="str">
        <f>IF($B581="","",(VLOOKUP($B581,所属・種目コード!$E$3:$F$119,2)))</f>
        <v>軽米町陸協</v>
      </c>
      <c r="K581" s="41" t="e">
        <f>IF($B581="","",(VLOOKUP($B581,所属・種目コード!L564:M664,2)))</f>
        <v>#N/A</v>
      </c>
      <c r="L581" s="38" t="e">
        <f>IF($B581="","",(VLOOKUP($B581,所属・種目コード!$I$3:$J$59,2)))</f>
        <v>#N/A</v>
      </c>
    </row>
    <row r="582" spans="1:12">
      <c r="A582" s="23">
        <v>1422</v>
      </c>
      <c r="B582" s="23">
        <v>1039</v>
      </c>
      <c r="C582" s="23">
        <v>359</v>
      </c>
      <c r="E582" s="23" t="s">
        <v>1407</v>
      </c>
      <c r="F582" s="23" t="s">
        <v>1408</v>
      </c>
      <c r="G582" s="23">
        <v>1</v>
      </c>
      <c r="I582" s="39" t="e">
        <f>IF($B582="","",(VLOOKUP($B582,所属・種目コード!$A$3:$B$68,2)))</f>
        <v>#N/A</v>
      </c>
      <c r="J582" s="40" t="str">
        <f>IF($B582="","",(VLOOKUP($B582,所属・種目コード!$E$3:$F$119,2)))</f>
        <v>軽米町陸協</v>
      </c>
      <c r="K582" s="41" t="e">
        <f>IF($B582="","",(VLOOKUP($B582,所属・種目コード!L565:M665,2)))</f>
        <v>#N/A</v>
      </c>
      <c r="L582" s="38" t="e">
        <f>IF($B582="","",(VLOOKUP($B582,所属・種目コード!$I$3:$J$59,2)))</f>
        <v>#N/A</v>
      </c>
    </row>
    <row r="583" spans="1:12">
      <c r="A583" s="23">
        <v>1423</v>
      </c>
      <c r="B583" s="23">
        <v>1039</v>
      </c>
      <c r="C583" s="23">
        <v>360</v>
      </c>
      <c r="E583" s="23" t="s">
        <v>1409</v>
      </c>
      <c r="F583" s="23" t="s">
        <v>1410</v>
      </c>
      <c r="G583" s="23">
        <v>1</v>
      </c>
      <c r="I583" s="39" t="e">
        <f>IF($B583="","",(VLOOKUP($B583,所属・種目コード!$A$3:$B$68,2)))</f>
        <v>#N/A</v>
      </c>
      <c r="J583" s="40" t="str">
        <f>IF($B583="","",(VLOOKUP($B583,所属・種目コード!$E$3:$F$119,2)))</f>
        <v>軽米町陸協</v>
      </c>
      <c r="K583" s="41" t="e">
        <f>IF($B583="","",(VLOOKUP($B583,所属・種目コード!L566:M666,2)))</f>
        <v>#N/A</v>
      </c>
      <c r="L583" s="38" t="e">
        <f>IF($B583="","",(VLOOKUP($B583,所属・種目コード!$I$3:$J$59,2)))</f>
        <v>#N/A</v>
      </c>
    </row>
    <row r="584" spans="1:12">
      <c r="A584" s="23">
        <v>1424</v>
      </c>
      <c r="B584" s="23">
        <v>1039</v>
      </c>
      <c r="C584" s="23">
        <v>361</v>
      </c>
      <c r="E584" s="23" t="s">
        <v>1411</v>
      </c>
      <c r="F584" s="23" t="s">
        <v>1412</v>
      </c>
      <c r="G584" s="23">
        <v>1</v>
      </c>
      <c r="I584" s="39" t="e">
        <f>IF($B584="","",(VLOOKUP($B584,所属・種目コード!$A$3:$B$68,2)))</f>
        <v>#N/A</v>
      </c>
      <c r="J584" s="40" t="str">
        <f>IF($B584="","",(VLOOKUP($B584,所属・種目コード!$E$3:$F$119,2)))</f>
        <v>軽米町陸協</v>
      </c>
      <c r="K584" s="41" t="e">
        <f>IF($B584="","",(VLOOKUP($B584,所属・種目コード!L567:M667,2)))</f>
        <v>#N/A</v>
      </c>
      <c r="L584" s="38" t="e">
        <f>IF($B584="","",(VLOOKUP($B584,所属・種目コード!$I$3:$J$59,2)))</f>
        <v>#N/A</v>
      </c>
    </row>
    <row r="585" spans="1:12">
      <c r="A585" s="23">
        <v>1620</v>
      </c>
      <c r="B585" s="23">
        <v>1039</v>
      </c>
      <c r="C585" s="23">
        <v>596</v>
      </c>
      <c r="E585" s="23" t="s">
        <v>1799</v>
      </c>
      <c r="F585" s="23" t="s">
        <v>1800</v>
      </c>
      <c r="G585" s="23">
        <v>1</v>
      </c>
      <c r="I585" s="39" t="e">
        <f>IF($B585="","",(VLOOKUP($B585,所属・種目コード!$A$3:$B$68,2)))</f>
        <v>#N/A</v>
      </c>
      <c r="J585" s="40" t="str">
        <f>IF($B585="","",(VLOOKUP($B585,所属・種目コード!$E$3:$F$119,2)))</f>
        <v>軽米町陸協</v>
      </c>
      <c r="K585" s="41" t="e">
        <f>IF($B585="","",(VLOOKUP($B585,所属・種目コード!L568:M668,2)))</f>
        <v>#N/A</v>
      </c>
      <c r="L585" s="38" t="e">
        <f>IF($B585="","",(VLOOKUP($B585,所属・種目コード!$I$3:$J$59,2)))</f>
        <v>#N/A</v>
      </c>
    </row>
    <row r="586" spans="1:12">
      <c r="A586" s="23">
        <v>1442</v>
      </c>
      <c r="B586" s="23">
        <v>1040</v>
      </c>
      <c r="C586" s="23">
        <v>379</v>
      </c>
      <c r="E586" s="23" t="s">
        <v>1447</v>
      </c>
      <c r="F586" s="23" t="s">
        <v>1448</v>
      </c>
      <c r="G586" s="23">
        <v>1</v>
      </c>
      <c r="I586" s="39" t="e">
        <f>IF($B586="","",(VLOOKUP($B586,所属・種目コード!$A$3:$B$68,2)))</f>
        <v>#N/A</v>
      </c>
      <c r="J586" s="40" t="str">
        <f>IF($B586="","",(VLOOKUP($B586,所属・種目コード!$E$3:$F$119,2)))</f>
        <v>ヨコミチＲＣ</v>
      </c>
      <c r="K586" s="41" t="e">
        <f>IF($B586="","",(VLOOKUP($B586,所属・種目コード!L569:M669,2)))</f>
        <v>#N/A</v>
      </c>
      <c r="L586" s="38" t="e">
        <f>IF($B586="","",(VLOOKUP($B586,所属・種目コード!$I$3:$J$59,2)))</f>
        <v>#N/A</v>
      </c>
    </row>
    <row r="587" spans="1:12">
      <c r="A587" s="23">
        <v>1443</v>
      </c>
      <c r="B587" s="23">
        <v>1040</v>
      </c>
      <c r="C587" s="23">
        <v>380</v>
      </c>
      <c r="E587" s="23" t="s">
        <v>1449</v>
      </c>
      <c r="F587" s="23" t="s">
        <v>1450</v>
      </c>
      <c r="G587" s="23">
        <v>1</v>
      </c>
      <c r="I587" s="39" t="e">
        <f>IF($B587="","",(VLOOKUP($B587,所属・種目コード!$A$3:$B$68,2)))</f>
        <v>#N/A</v>
      </c>
      <c r="J587" s="40" t="str">
        <f>IF($B587="","",(VLOOKUP($B587,所属・種目コード!$E$3:$F$119,2)))</f>
        <v>ヨコミチＲＣ</v>
      </c>
      <c r="K587" s="41" t="e">
        <f>IF($B587="","",(VLOOKUP($B587,所属・種目コード!L570:M670,2)))</f>
        <v>#N/A</v>
      </c>
      <c r="L587" s="38" t="e">
        <f>IF($B587="","",(VLOOKUP($B587,所属・種目コード!$I$3:$J$59,2)))</f>
        <v>#N/A</v>
      </c>
    </row>
    <row r="588" spans="1:12">
      <c r="A588" s="23">
        <v>1444</v>
      </c>
      <c r="B588" s="23">
        <v>1040</v>
      </c>
      <c r="C588" s="23">
        <v>381</v>
      </c>
      <c r="E588" s="23" t="s">
        <v>1451</v>
      </c>
      <c r="F588" s="23" t="s">
        <v>1452</v>
      </c>
      <c r="G588" s="23">
        <v>1</v>
      </c>
      <c r="I588" s="39" t="e">
        <f>IF($B588="","",(VLOOKUP($B588,所属・種目コード!$A$3:$B$68,2)))</f>
        <v>#N/A</v>
      </c>
      <c r="J588" s="40" t="str">
        <f>IF($B588="","",(VLOOKUP($B588,所属・種目コード!$E$3:$F$119,2)))</f>
        <v>ヨコミチＲＣ</v>
      </c>
      <c r="K588" s="41" t="e">
        <f>IF($B588="","",(VLOOKUP($B588,所属・種目コード!L571:M671,2)))</f>
        <v>#N/A</v>
      </c>
      <c r="L588" s="38" t="e">
        <f>IF($B588="","",(VLOOKUP($B588,所属・種目コード!$I$3:$J$59,2)))</f>
        <v>#N/A</v>
      </c>
    </row>
    <row r="589" spans="1:12">
      <c r="A589" s="23">
        <v>1445</v>
      </c>
      <c r="B589" s="23">
        <v>1040</v>
      </c>
      <c r="C589" s="23">
        <v>382</v>
      </c>
      <c r="E589" s="23" t="s">
        <v>1453</v>
      </c>
      <c r="F589" s="23" t="s">
        <v>1454</v>
      </c>
      <c r="G589" s="23">
        <v>1</v>
      </c>
      <c r="I589" s="39" t="e">
        <f>IF($B589="","",(VLOOKUP($B589,所属・種目コード!$A$3:$B$68,2)))</f>
        <v>#N/A</v>
      </c>
      <c r="J589" s="40" t="str">
        <f>IF($B589="","",(VLOOKUP($B589,所属・種目コード!$E$3:$F$119,2)))</f>
        <v>ヨコミチＲＣ</v>
      </c>
      <c r="K589" s="41" t="e">
        <f>IF($B589="","",(VLOOKUP($B589,所属・種目コード!L572:M672,2)))</f>
        <v>#N/A</v>
      </c>
      <c r="L589" s="38" t="e">
        <f>IF($B589="","",(VLOOKUP($B589,所属・種目コード!$I$3:$J$59,2)))</f>
        <v>#N/A</v>
      </c>
    </row>
    <row r="590" spans="1:12">
      <c r="A590" s="23">
        <v>1446</v>
      </c>
      <c r="B590" s="23">
        <v>1040</v>
      </c>
      <c r="C590" s="23">
        <v>383</v>
      </c>
      <c r="E590" s="23" t="s">
        <v>1455</v>
      </c>
      <c r="F590" s="23" t="s">
        <v>1456</v>
      </c>
      <c r="G590" s="23">
        <v>1</v>
      </c>
      <c r="I590" s="39" t="e">
        <f>IF($B590="","",(VLOOKUP($B590,所属・種目コード!$A$3:$B$68,2)))</f>
        <v>#N/A</v>
      </c>
      <c r="J590" s="40" t="str">
        <f>IF($B590="","",(VLOOKUP($B590,所属・種目コード!$E$3:$F$119,2)))</f>
        <v>ヨコミチＲＣ</v>
      </c>
      <c r="K590" s="41" t="e">
        <f>IF($B590="","",(VLOOKUP($B590,所属・種目コード!L573:M673,2)))</f>
        <v>#N/A</v>
      </c>
      <c r="L590" s="38" t="e">
        <f>IF($B590="","",(VLOOKUP($B590,所属・種目コード!$I$3:$J$59,2)))</f>
        <v>#N/A</v>
      </c>
    </row>
    <row r="591" spans="1:12">
      <c r="A591" s="23">
        <v>1447</v>
      </c>
      <c r="B591" s="23">
        <v>1041</v>
      </c>
      <c r="C591" s="23">
        <v>384</v>
      </c>
      <c r="E591" s="23" t="s">
        <v>1457</v>
      </c>
      <c r="F591" s="23" t="s">
        <v>1458</v>
      </c>
      <c r="G591" s="23">
        <v>1</v>
      </c>
      <c r="I591" s="39" t="e">
        <f>IF($B591="","",(VLOOKUP($B591,所属・種目コード!$A$3:$B$68,2)))</f>
        <v>#N/A</v>
      </c>
      <c r="J591" s="40" t="str">
        <f>IF($B591="","",(VLOOKUP($B591,所属・種目コード!$E$3:$F$119,2)))</f>
        <v>雫石町陸協</v>
      </c>
      <c r="K591" s="41" t="e">
        <f>IF($B591="","",(VLOOKUP($B591,所属・種目コード!L574:M674,2)))</f>
        <v>#N/A</v>
      </c>
      <c r="L591" s="38" t="e">
        <f>IF($B591="","",(VLOOKUP($B591,所属・種目コード!$I$3:$J$59,2)))</f>
        <v>#N/A</v>
      </c>
    </row>
    <row r="592" spans="1:12">
      <c r="A592" s="23">
        <v>1448</v>
      </c>
      <c r="B592" s="23">
        <v>1041</v>
      </c>
      <c r="C592" s="23">
        <v>385</v>
      </c>
      <c r="E592" s="23" t="s">
        <v>1459</v>
      </c>
      <c r="F592" s="23" t="s">
        <v>1460</v>
      </c>
      <c r="G592" s="23">
        <v>1</v>
      </c>
      <c r="I592" s="39" t="e">
        <f>IF($B592="","",(VLOOKUP($B592,所属・種目コード!$A$3:$B$68,2)))</f>
        <v>#N/A</v>
      </c>
      <c r="J592" s="40" t="str">
        <f>IF($B592="","",(VLOOKUP($B592,所属・種目コード!$E$3:$F$119,2)))</f>
        <v>雫石町陸協</v>
      </c>
      <c r="K592" s="41" t="e">
        <f>IF($B592="","",(VLOOKUP($B592,所属・種目コード!L575:M675,2)))</f>
        <v>#N/A</v>
      </c>
      <c r="L592" s="38" t="e">
        <f>IF($B592="","",(VLOOKUP($B592,所属・種目コード!$I$3:$J$59,2)))</f>
        <v>#N/A</v>
      </c>
    </row>
    <row r="593" spans="1:12">
      <c r="A593" s="23">
        <v>1449</v>
      </c>
      <c r="B593" s="23">
        <v>1041</v>
      </c>
      <c r="C593" s="23">
        <v>386</v>
      </c>
      <c r="E593" s="23" t="s">
        <v>1461</v>
      </c>
      <c r="F593" s="23" t="s">
        <v>1462</v>
      </c>
      <c r="G593" s="23">
        <v>1</v>
      </c>
      <c r="I593" s="39" t="e">
        <f>IF($B593="","",(VLOOKUP($B593,所属・種目コード!$A$3:$B$68,2)))</f>
        <v>#N/A</v>
      </c>
      <c r="J593" s="40" t="str">
        <f>IF($B593="","",(VLOOKUP($B593,所属・種目コード!$E$3:$F$119,2)))</f>
        <v>雫石町陸協</v>
      </c>
      <c r="K593" s="41" t="e">
        <f>IF($B593="","",(VLOOKUP($B593,所属・種目コード!L576:M676,2)))</f>
        <v>#N/A</v>
      </c>
      <c r="L593" s="38" t="e">
        <f>IF($B593="","",(VLOOKUP($B593,所属・種目コード!$I$3:$J$59,2)))</f>
        <v>#N/A</v>
      </c>
    </row>
    <row r="594" spans="1:12">
      <c r="A594" s="23">
        <v>1450</v>
      </c>
      <c r="B594" s="23">
        <v>1041</v>
      </c>
      <c r="C594" s="23">
        <v>387</v>
      </c>
      <c r="E594" s="23" t="s">
        <v>1463</v>
      </c>
      <c r="F594" s="23" t="s">
        <v>1464</v>
      </c>
      <c r="G594" s="23">
        <v>1</v>
      </c>
      <c r="I594" s="39" t="e">
        <f>IF($B594="","",(VLOOKUP($B594,所属・種目コード!$A$3:$B$68,2)))</f>
        <v>#N/A</v>
      </c>
      <c r="J594" s="40" t="str">
        <f>IF($B594="","",(VLOOKUP($B594,所属・種目コード!$E$3:$F$119,2)))</f>
        <v>雫石町陸協</v>
      </c>
      <c r="K594" s="41" t="e">
        <f>IF($B594="","",(VLOOKUP($B594,所属・種目コード!L577:M677,2)))</f>
        <v>#N/A</v>
      </c>
      <c r="L594" s="38" t="e">
        <f>IF($B594="","",(VLOOKUP($B594,所属・種目コード!$I$3:$J$59,2)))</f>
        <v>#N/A</v>
      </c>
    </row>
    <row r="595" spans="1:12">
      <c r="A595" s="23">
        <v>1451</v>
      </c>
      <c r="B595" s="23">
        <v>1041</v>
      </c>
      <c r="C595" s="23">
        <v>388</v>
      </c>
      <c r="E595" s="23" t="s">
        <v>1465</v>
      </c>
      <c r="F595" s="23" t="s">
        <v>1466</v>
      </c>
      <c r="G595" s="23">
        <v>1</v>
      </c>
      <c r="I595" s="39" t="e">
        <f>IF($B595="","",(VLOOKUP($B595,所属・種目コード!$A$3:$B$68,2)))</f>
        <v>#N/A</v>
      </c>
      <c r="J595" s="40" t="str">
        <f>IF($B595="","",(VLOOKUP($B595,所属・種目コード!$E$3:$F$119,2)))</f>
        <v>雫石町陸協</v>
      </c>
      <c r="K595" s="41" t="e">
        <f>IF($B595="","",(VLOOKUP($B595,所属・種目コード!L578:M678,2)))</f>
        <v>#N/A</v>
      </c>
      <c r="L595" s="38" t="e">
        <f>IF($B595="","",(VLOOKUP($B595,所属・種目コード!$I$3:$J$59,2)))</f>
        <v>#N/A</v>
      </c>
    </row>
    <row r="596" spans="1:12">
      <c r="A596" s="23">
        <v>1452</v>
      </c>
      <c r="B596" s="23">
        <v>1041</v>
      </c>
      <c r="C596" s="23">
        <v>389</v>
      </c>
      <c r="E596" s="23" t="s">
        <v>1467</v>
      </c>
      <c r="F596" s="23" t="s">
        <v>1468</v>
      </c>
      <c r="G596" s="23">
        <v>1</v>
      </c>
      <c r="I596" s="39" t="e">
        <f>IF($B596="","",(VLOOKUP($B596,所属・種目コード!$A$3:$B$68,2)))</f>
        <v>#N/A</v>
      </c>
      <c r="J596" s="40" t="str">
        <f>IF($B596="","",(VLOOKUP($B596,所属・種目コード!$E$3:$F$119,2)))</f>
        <v>雫石町陸協</v>
      </c>
      <c r="K596" s="41" t="e">
        <f>IF($B596="","",(VLOOKUP($B596,所属・種目コード!L579:M679,2)))</f>
        <v>#N/A</v>
      </c>
      <c r="L596" s="38" t="e">
        <f>IF($B596="","",(VLOOKUP($B596,所属・種目コード!$I$3:$J$59,2)))</f>
        <v>#N/A</v>
      </c>
    </row>
    <row r="597" spans="1:12">
      <c r="A597" s="23">
        <v>1453</v>
      </c>
      <c r="B597" s="23">
        <v>1041</v>
      </c>
      <c r="C597" s="23">
        <v>390</v>
      </c>
      <c r="E597" s="23" t="s">
        <v>1469</v>
      </c>
      <c r="F597" s="23" t="s">
        <v>1470</v>
      </c>
      <c r="G597" s="23">
        <v>1</v>
      </c>
      <c r="I597" s="39" t="e">
        <f>IF($B597="","",(VLOOKUP($B597,所属・種目コード!$A$3:$B$68,2)))</f>
        <v>#N/A</v>
      </c>
      <c r="J597" s="40" t="str">
        <f>IF($B597="","",(VLOOKUP($B597,所属・種目コード!$E$3:$F$119,2)))</f>
        <v>雫石町陸協</v>
      </c>
      <c r="K597" s="41" t="e">
        <f>IF($B597="","",(VLOOKUP($B597,所属・種目コード!L580:M680,2)))</f>
        <v>#N/A</v>
      </c>
      <c r="L597" s="38" t="e">
        <f>IF($B597="","",(VLOOKUP($B597,所属・種目コード!$I$3:$J$59,2)))</f>
        <v>#N/A</v>
      </c>
    </row>
    <row r="598" spans="1:12">
      <c r="A598" s="23">
        <v>1454</v>
      </c>
      <c r="B598" s="23">
        <v>1041</v>
      </c>
      <c r="C598" s="23">
        <v>391</v>
      </c>
      <c r="E598" s="23" t="s">
        <v>1471</v>
      </c>
      <c r="F598" s="23" t="s">
        <v>1472</v>
      </c>
      <c r="G598" s="23">
        <v>1</v>
      </c>
      <c r="I598" s="39" t="e">
        <f>IF($B598="","",(VLOOKUP($B598,所属・種目コード!$A$3:$B$68,2)))</f>
        <v>#N/A</v>
      </c>
      <c r="J598" s="40" t="str">
        <f>IF($B598="","",(VLOOKUP($B598,所属・種目コード!$E$3:$F$119,2)))</f>
        <v>雫石町陸協</v>
      </c>
      <c r="K598" s="41" t="e">
        <f>IF($B598="","",(VLOOKUP($B598,所属・種目コード!L581:M681,2)))</f>
        <v>#N/A</v>
      </c>
      <c r="L598" s="38" t="e">
        <f>IF($B598="","",(VLOOKUP($B598,所属・種目コード!$I$3:$J$59,2)))</f>
        <v>#N/A</v>
      </c>
    </row>
    <row r="599" spans="1:12">
      <c r="A599" s="23">
        <v>1455</v>
      </c>
      <c r="B599" s="23">
        <v>1041</v>
      </c>
      <c r="C599" s="23">
        <v>392</v>
      </c>
      <c r="E599" s="23" t="s">
        <v>1473</v>
      </c>
      <c r="F599" s="23" t="s">
        <v>1474</v>
      </c>
      <c r="G599" s="23">
        <v>1</v>
      </c>
      <c r="I599" s="39" t="e">
        <f>IF($B599="","",(VLOOKUP($B599,所属・種目コード!$A$3:$B$68,2)))</f>
        <v>#N/A</v>
      </c>
      <c r="J599" s="40" t="str">
        <f>IF($B599="","",(VLOOKUP($B599,所属・種目コード!$E$3:$F$119,2)))</f>
        <v>雫石町陸協</v>
      </c>
      <c r="K599" s="41" t="e">
        <f>IF($B599="","",(VLOOKUP($B599,所属・種目コード!L582:M682,2)))</f>
        <v>#N/A</v>
      </c>
      <c r="L599" s="38" t="e">
        <f>IF($B599="","",(VLOOKUP($B599,所属・種目コード!$I$3:$J$59,2)))</f>
        <v>#N/A</v>
      </c>
    </row>
    <row r="600" spans="1:12">
      <c r="A600" s="23">
        <v>1456</v>
      </c>
      <c r="B600" s="23">
        <v>1041</v>
      </c>
      <c r="C600" s="23">
        <v>393</v>
      </c>
      <c r="E600" s="23" t="s">
        <v>1475</v>
      </c>
      <c r="F600" s="23" t="s">
        <v>1476</v>
      </c>
      <c r="G600" s="23">
        <v>1</v>
      </c>
      <c r="I600" s="39" t="e">
        <f>IF($B600="","",(VLOOKUP($B600,所属・種目コード!$A$3:$B$68,2)))</f>
        <v>#N/A</v>
      </c>
      <c r="J600" s="40" t="str">
        <f>IF($B600="","",(VLOOKUP($B600,所属・種目コード!$E$3:$F$119,2)))</f>
        <v>雫石町陸協</v>
      </c>
      <c r="K600" s="41" t="e">
        <f>IF($B600="","",(VLOOKUP($B600,所属・種目コード!L583:M683,2)))</f>
        <v>#N/A</v>
      </c>
      <c r="L600" s="38" t="e">
        <f>IF($B600="","",(VLOOKUP($B600,所属・種目コード!$I$3:$J$59,2)))</f>
        <v>#N/A</v>
      </c>
    </row>
    <row r="601" spans="1:12">
      <c r="A601" s="23">
        <v>1462</v>
      </c>
      <c r="B601" s="23">
        <v>1041</v>
      </c>
      <c r="C601" s="23">
        <v>399</v>
      </c>
      <c r="E601" s="23" t="s">
        <v>1487</v>
      </c>
      <c r="F601" s="23" t="s">
        <v>1488</v>
      </c>
      <c r="G601" s="23">
        <v>1</v>
      </c>
      <c r="I601" s="39" t="e">
        <f>IF($B601="","",(VLOOKUP($B601,所属・種目コード!$A$3:$B$68,2)))</f>
        <v>#N/A</v>
      </c>
      <c r="J601" s="40" t="str">
        <f>IF($B601="","",(VLOOKUP($B601,所属・種目コード!$E$3:$F$119,2)))</f>
        <v>雫石町陸協</v>
      </c>
      <c r="K601" s="41" t="e">
        <f>IF($B601="","",(VLOOKUP($B601,所属・種目コード!L584:M684,2)))</f>
        <v>#N/A</v>
      </c>
      <c r="L601" s="38" t="e">
        <f>IF($B601="","",(VLOOKUP($B601,所属・種目コード!$I$3:$J$59,2)))</f>
        <v>#N/A</v>
      </c>
    </row>
    <row r="602" spans="1:12">
      <c r="A602" s="23">
        <v>1457</v>
      </c>
      <c r="B602" s="23">
        <v>1042</v>
      </c>
      <c r="C602" s="23">
        <v>394</v>
      </c>
      <c r="E602" s="23" t="s">
        <v>1477</v>
      </c>
      <c r="F602" s="23" t="s">
        <v>1478</v>
      </c>
      <c r="G602" s="23">
        <v>1</v>
      </c>
      <c r="I602" s="39" t="e">
        <f>IF($B602="","",(VLOOKUP($B602,所属・種目コード!$A$3:$B$68,2)))</f>
        <v>#N/A</v>
      </c>
      <c r="J602" s="40" t="str">
        <f>IF($B602="","",(VLOOKUP($B602,所属・種目コード!$E$3:$F$119,2)))</f>
        <v>遠野市陸協</v>
      </c>
      <c r="K602" s="41" t="e">
        <f>IF($B602="","",(VLOOKUP($B602,所属・種目コード!L585:M685,2)))</f>
        <v>#N/A</v>
      </c>
      <c r="L602" s="38" t="e">
        <f>IF($B602="","",(VLOOKUP($B602,所属・種目コード!$I$3:$J$59,2)))</f>
        <v>#N/A</v>
      </c>
    </row>
    <row r="603" spans="1:12">
      <c r="A603" s="23">
        <v>1483</v>
      </c>
      <c r="B603" s="23">
        <v>1043</v>
      </c>
      <c r="C603" s="23">
        <v>449</v>
      </c>
      <c r="E603" s="23" t="s">
        <v>1529</v>
      </c>
      <c r="F603" s="23" t="s">
        <v>1530</v>
      </c>
      <c r="G603" s="23">
        <v>1</v>
      </c>
      <c r="I603" s="39" t="e">
        <f>IF($B603="","",(VLOOKUP($B603,所属・種目コード!$A$3:$B$68,2)))</f>
        <v>#N/A</v>
      </c>
      <c r="J603" s="40" t="str">
        <f>IF($B603="","",(VLOOKUP($B603,所属・種目コード!$E$3:$F$119,2)))</f>
        <v>情報中隊</v>
      </c>
      <c r="K603" s="41" t="e">
        <f>IF($B603="","",(VLOOKUP($B603,所属・種目コード!L586:M686,2)))</f>
        <v>#N/A</v>
      </c>
      <c r="L603" s="38" t="e">
        <f>IF($B603="","",(VLOOKUP($B603,所属・種目コード!$I$3:$J$59,2)))</f>
        <v>#N/A</v>
      </c>
    </row>
    <row r="604" spans="1:12">
      <c r="A604" s="23">
        <v>1484</v>
      </c>
      <c r="B604" s="23">
        <v>1043</v>
      </c>
      <c r="C604" s="23">
        <v>450</v>
      </c>
      <c r="E604" s="23" t="s">
        <v>1531</v>
      </c>
      <c r="F604" s="23" t="s">
        <v>1532</v>
      </c>
      <c r="G604" s="23">
        <v>1</v>
      </c>
      <c r="I604" s="39" t="e">
        <f>IF($B604="","",(VLOOKUP($B604,所属・種目コード!$A$3:$B$68,2)))</f>
        <v>#N/A</v>
      </c>
      <c r="J604" s="40" t="str">
        <f>IF($B604="","",(VLOOKUP($B604,所属・種目コード!$E$3:$F$119,2)))</f>
        <v>情報中隊</v>
      </c>
      <c r="K604" s="41" t="e">
        <f>IF($B604="","",(VLOOKUP($B604,所属・種目コード!L587:M687,2)))</f>
        <v>#N/A</v>
      </c>
      <c r="L604" s="38" t="e">
        <f>IF($B604="","",(VLOOKUP($B604,所属・種目コード!$I$3:$J$59,2)))</f>
        <v>#N/A</v>
      </c>
    </row>
    <row r="605" spans="1:12">
      <c r="A605" s="23">
        <v>1485</v>
      </c>
      <c r="B605" s="23">
        <v>1043</v>
      </c>
      <c r="C605" s="23">
        <v>451</v>
      </c>
      <c r="E605" s="23" t="s">
        <v>1533</v>
      </c>
      <c r="F605" s="23" t="s">
        <v>1534</v>
      </c>
      <c r="G605" s="23">
        <v>1</v>
      </c>
      <c r="I605" s="39" t="e">
        <f>IF($B605="","",(VLOOKUP($B605,所属・種目コード!$A$3:$B$68,2)))</f>
        <v>#N/A</v>
      </c>
      <c r="J605" s="40" t="str">
        <f>IF($B605="","",(VLOOKUP($B605,所属・種目コード!$E$3:$F$119,2)))</f>
        <v>情報中隊</v>
      </c>
      <c r="K605" s="41" t="e">
        <f>IF($B605="","",(VLOOKUP($B605,所属・種目コード!L588:M688,2)))</f>
        <v>#N/A</v>
      </c>
      <c r="L605" s="38" t="e">
        <f>IF($B605="","",(VLOOKUP($B605,所属・種目コード!$I$3:$J$59,2)))</f>
        <v>#N/A</v>
      </c>
    </row>
    <row r="606" spans="1:12">
      <c r="A606" s="23">
        <v>1486</v>
      </c>
      <c r="B606" s="23">
        <v>1043</v>
      </c>
      <c r="C606" s="23">
        <v>452</v>
      </c>
      <c r="E606" s="23" t="s">
        <v>1535</v>
      </c>
      <c r="F606" s="23" t="s">
        <v>1536</v>
      </c>
      <c r="G606" s="23">
        <v>1</v>
      </c>
      <c r="I606" s="39" t="e">
        <f>IF($B606="","",(VLOOKUP($B606,所属・種目コード!$A$3:$B$68,2)))</f>
        <v>#N/A</v>
      </c>
      <c r="J606" s="40" t="str">
        <f>IF($B606="","",(VLOOKUP($B606,所属・種目コード!$E$3:$F$119,2)))</f>
        <v>情報中隊</v>
      </c>
      <c r="K606" s="41" t="e">
        <f>IF($B606="","",(VLOOKUP($B606,所属・種目コード!L589:M689,2)))</f>
        <v>#N/A</v>
      </c>
      <c r="L606" s="38" t="e">
        <f>IF($B606="","",(VLOOKUP($B606,所属・種目コード!$I$3:$J$59,2)))</f>
        <v>#N/A</v>
      </c>
    </row>
    <row r="607" spans="1:12">
      <c r="A607" s="23">
        <v>1487</v>
      </c>
      <c r="B607" s="23">
        <v>1043</v>
      </c>
      <c r="C607" s="23">
        <v>453</v>
      </c>
      <c r="E607" s="23" t="s">
        <v>1537</v>
      </c>
      <c r="F607" s="23" t="s">
        <v>1538</v>
      </c>
      <c r="G607" s="23">
        <v>1</v>
      </c>
      <c r="I607" s="39" t="e">
        <f>IF($B607="","",(VLOOKUP($B607,所属・種目コード!$A$3:$B$68,2)))</f>
        <v>#N/A</v>
      </c>
      <c r="J607" s="40" t="str">
        <f>IF($B607="","",(VLOOKUP($B607,所属・種目コード!$E$3:$F$119,2)))</f>
        <v>情報中隊</v>
      </c>
      <c r="K607" s="41" t="e">
        <f>IF($B607="","",(VLOOKUP($B607,所属・種目コード!L590:M690,2)))</f>
        <v>#N/A</v>
      </c>
      <c r="L607" s="38" t="e">
        <f>IF($B607="","",(VLOOKUP($B607,所属・種目コード!$I$3:$J$59,2)))</f>
        <v>#N/A</v>
      </c>
    </row>
    <row r="608" spans="1:12">
      <c r="A608" s="23">
        <v>1500</v>
      </c>
      <c r="B608" s="23">
        <v>1044</v>
      </c>
      <c r="C608" s="23">
        <v>467</v>
      </c>
      <c r="E608" s="23" t="s">
        <v>1563</v>
      </c>
      <c r="F608" s="23" t="s">
        <v>1564</v>
      </c>
      <c r="G608" s="23">
        <v>1</v>
      </c>
      <c r="I608" s="39" t="e">
        <f>IF($B608="","",(VLOOKUP($B608,所属・種目コード!$A$3:$B$68,2)))</f>
        <v>#N/A</v>
      </c>
      <c r="J608" s="40" t="str">
        <f>IF($B608="","",(VLOOKUP($B608,所属・種目コード!$E$3:$F$119,2)))</f>
        <v>盛岡消防本部</v>
      </c>
      <c r="K608" s="41" t="e">
        <f>IF($B608="","",(VLOOKUP($B608,所属・種目コード!L591:M691,2)))</f>
        <v>#N/A</v>
      </c>
      <c r="L608" s="38" t="e">
        <f>IF($B608="","",(VLOOKUP($B608,所属・種目コード!$I$3:$J$59,2)))</f>
        <v>#N/A</v>
      </c>
    </row>
    <row r="609" spans="1:12">
      <c r="A609" s="23">
        <v>1501</v>
      </c>
      <c r="B609" s="23">
        <v>1044</v>
      </c>
      <c r="C609" s="23">
        <v>468</v>
      </c>
      <c r="E609" s="23" t="s">
        <v>1565</v>
      </c>
      <c r="F609" s="23" t="s">
        <v>1566</v>
      </c>
      <c r="G609" s="23">
        <v>1</v>
      </c>
      <c r="I609" s="39" t="e">
        <f>IF($B609="","",(VLOOKUP($B609,所属・種目コード!$A$3:$B$68,2)))</f>
        <v>#N/A</v>
      </c>
      <c r="J609" s="40" t="str">
        <f>IF($B609="","",(VLOOKUP($B609,所属・種目コード!$E$3:$F$119,2)))</f>
        <v>盛岡消防本部</v>
      </c>
      <c r="K609" s="41" t="e">
        <f>IF($B609="","",(VLOOKUP($B609,所属・種目コード!L592:M692,2)))</f>
        <v>#N/A</v>
      </c>
      <c r="L609" s="38" t="e">
        <f>IF($B609="","",(VLOOKUP($B609,所属・種目コード!$I$3:$J$59,2)))</f>
        <v>#N/A</v>
      </c>
    </row>
    <row r="610" spans="1:12">
      <c r="A610" s="23">
        <v>1502</v>
      </c>
      <c r="B610" s="23">
        <v>1044</v>
      </c>
      <c r="C610" s="23">
        <v>469</v>
      </c>
      <c r="E610" s="23" t="s">
        <v>1567</v>
      </c>
      <c r="F610" s="23" t="s">
        <v>829</v>
      </c>
      <c r="G610" s="23">
        <v>1</v>
      </c>
      <c r="I610" s="39" t="e">
        <f>IF($B610="","",(VLOOKUP($B610,所属・種目コード!$A$3:$B$68,2)))</f>
        <v>#N/A</v>
      </c>
      <c r="J610" s="40" t="str">
        <f>IF($B610="","",(VLOOKUP($B610,所属・種目コード!$E$3:$F$119,2)))</f>
        <v>盛岡消防本部</v>
      </c>
      <c r="K610" s="41" t="e">
        <f>IF($B610="","",(VLOOKUP($B610,所属・種目コード!L593:M693,2)))</f>
        <v>#N/A</v>
      </c>
      <c r="L610" s="38" t="e">
        <f>IF($B610="","",(VLOOKUP($B610,所属・種目コード!$I$3:$J$59,2)))</f>
        <v>#N/A</v>
      </c>
    </row>
    <row r="611" spans="1:12">
      <c r="A611" s="23">
        <v>1503</v>
      </c>
      <c r="B611" s="23">
        <v>1044</v>
      </c>
      <c r="C611" s="23">
        <v>470</v>
      </c>
      <c r="E611" s="23" t="s">
        <v>1568</v>
      </c>
      <c r="F611" s="23" t="s">
        <v>1569</v>
      </c>
      <c r="G611" s="23">
        <v>1</v>
      </c>
      <c r="I611" s="39" t="e">
        <f>IF($B611="","",(VLOOKUP($B611,所属・種目コード!$A$3:$B$68,2)))</f>
        <v>#N/A</v>
      </c>
      <c r="J611" s="40" t="str">
        <f>IF($B611="","",(VLOOKUP($B611,所属・種目コード!$E$3:$F$119,2)))</f>
        <v>盛岡消防本部</v>
      </c>
      <c r="K611" s="41" t="e">
        <f>IF($B611="","",(VLOOKUP($B611,所属・種目コード!L594:M694,2)))</f>
        <v>#N/A</v>
      </c>
      <c r="L611" s="38" t="e">
        <f>IF($B611="","",(VLOOKUP($B611,所属・種目コード!$I$3:$J$59,2)))</f>
        <v>#N/A</v>
      </c>
    </row>
    <row r="612" spans="1:12">
      <c r="A612" s="23">
        <v>1504</v>
      </c>
      <c r="B612" s="23">
        <v>1044</v>
      </c>
      <c r="C612" s="23">
        <v>471</v>
      </c>
      <c r="E612" s="23" t="s">
        <v>1570</v>
      </c>
      <c r="F612" s="23" t="s">
        <v>1571</v>
      </c>
      <c r="G612" s="23">
        <v>1</v>
      </c>
      <c r="I612" s="39" t="e">
        <f>IF($B612="","",(VLOOKUP($B612,所属・種目コード!$A$3:$B$68,2)))</f>
        <v>#N/A</v>
      </c>
      <c r="J612" s="40" t="str">
        <f>IF($B612="","",(VLOOKUP($B612,所属・種目コード!$E$3:$F$119,2)))</f>
        <v>盛岡消防本部</v>
      </c>
      <c r="K612" s="41" t="e">
        <f>IF($B612="","",(VLOOKUP($B612,所属・種目コード!L595:M695,2)))</f>
        <v>#N/A</v>
      </c>
      <c r="L612" s="38" t="e">
        <f>IF($B612="","",(VLOOKUP($B612,所属・種目コード!$I$3:$J$59,2)))</f>
        <v>#N/A</v>
      </c>
    </row>
    <row r="613" spans="1:12">
      <c r="A613" s="23">
        <v>1505</v>
      </c>
      <c r="B613" s="23">
        <v>1044</v>
      </c>
      <c r="C613" s="23">
        <v>472</v>
      </c>
      <c r="E613" s="23" t="s">
        <v>1572</v>
      </c>
      <c r="F613" s="23" t="s">
        <v>1573</v>
      </c>
      <c r="G613" s="23">
        <v>1</v>
      </c>
      <c r="I613" s="39" t="e">
        <f>IF($B613="","",(VLOOKUP($B613,所属・種目コード!$A$3:$B$68,2)))</f>
        <v>#N/A</v>
      </c>
      <c r="J613" s="40" t="str">
        <f>IF($B613="","",(VLOOKUP($B613,所属・種目コード!$E$3:$F$119,2)))</f>
        <v>盛岡消防本部</v>
      </c>
      <c r="K613" s="41" t="e">
        <f>IF($B613="","",(VLOOKUP($B613,所属・種目コード!L596:M696,2)))</f>
        <v>#N/A</v>
      </c>
      <c r="L613" s="38" t="e">
        <f>IF($B613="","",(VLOOKUP($B613,所属・種目コード!$I$3:$J$59,2)))</f>
        <v>#N/A</v>
      </c>
    </row>
    <row r="614" spans="1:12">
      <c r="A614" s="23">
        <v>1506</v>
      </c>
      <c r="B614" s="23">
        <v>1044</v>
      </c>
      <c r="C614" s="23">
        <v>473</v>
      </c>
      <c r="E614" s="23" t="s">
        <v>1574</v>
      </c>
      <c r="F614" s="23" t="s">
        <v>1575</v>
      </c>
      <c r="G614" s="23">
        <v>1</v>
      </c>
      <c r="I614" s="39" t="e">
        <f>IF($B614="","",(VLOOKUP($B614,所属・種目コード!$A$3:$B$68,2)))</f>
        <v>#N/A</v>
      </c>
      <c r="J614" s="40" t="str">
        <f>IF($B614="","",(VLOOKUP($B614,所属・種目コード!$E$3:$F$119,2)))</f>
        <v>盛岡消防本部</v>
      </c>
      <c r="K614" s="41" t="e">
        <f>IF($B614="","",(VLOOKUP($B614,所属・種目コード!L597:M697,2)))</f>
        <v>#N/A</v>
      </c>
      <c r="L614" s="38" t="e">
        <f>IF($B614="","",(VLOOKUP($B614,所属・種目コード!$I$3:$J$59,2)))</f>
        <v>#N/A</v>
      </c>
    </row>
    <row r="615" spans="1:12">
      <c r="A615" s="23">
        <v>1507</v>
      </c>
      <c r="B615" s="23">
        <v>1044</v>
      </c>
      <c r="C615" s="23">
        <v>474</v>
      </c>
      <c r="E615" s="23" t="s">
        <v>1576</v>
      </c>
      <c r="F615" s="23" t="s">
        <v>1577</v>
      </c>
      <c r="G615" s="23">
        <v>1</v>
      </c>
      <c r="I615" s="39" t="e">
        <f>IF($B615="","",(VLOOKUP($B615,所属・種目コード!$A$3:$B$68,2)))</f>
        <v>#N/A</v>
      </c>
      <c r="J615" s="40" t="str">
        <f>IF($B615="","",(VLOOKUP($B615,所属・種目コード!$E$3:$F$119,2)))</f>
        <v>盛岡消防本部</v>
      </c>
      <c r="K615" s="41" t="e">
        <f>IF($B615="","",(VLOOKUP($B615,所属・種目コード!L598:M698,2)))</f>
        <v>#N/A</v>
      </c>
      <c r="L615" s="38" t="e">
        <f>IF($B615="","",(VLOOKUP($B615,所属・種目コード!$I$3:$J$59,2)))</f>
        <v>#N/A</v>
      </c>
    </row>
    <row r="616" spans="1:12">
      <c r="A616" s="23">
        <v>1508</v>
      </c>
      <c r="B616" s="23">
        <v>1044</v>
      </c>
      <c r="C616" s="23">
        <v>475</v>
      </c>
      <c r="E616" s="23" t="s">
        <v>1578</v>
      </c>
      <c r="F616" s="23" t="s">
        <v>1579</v>
      </c>
      <c r="G616" s="23">
        <v>1</v>
      </c>
      <c r="I616" s="39" t="e">
        <f>IF($B616="","",(VLOOKUP($B616,所属・種目コード!$A$3:$B$68,2)))</f>
        <v>#N/A</v>
      </c>
      <c r="J616" s="40" t="str">
        <f>IF($B616="","",(VLOOKUP($B616,所属・種目コード!$E$3:$F$119,2)))</f>
        <v>盛岡消防本部</v>
      </c>
      <c r="K616" s="41" t="e">
        <f>IF($B616="","",(VLOOKUP($B616,所属・種目コード!L599:M699,2)))</f>
        <v>#N/A</v>
      </c>
      <c r="L616" s="38" t="e">
        <f>IF($B616="","",(VLOOKUP($B616,所属・種目コード!$I$3:$J$59,2)))</f>
        <v>#N/A</v>
      </c>
    </row>
    <row r="617" spans="1:12">
      <c r="A617" s="23">
        <v>1509</v>
      </c>
      <c r="B617" s="23">
        <v>1044</v>
      </c>
      <c r="C617" s="23">
        <v>476</v>
      </c>
      <c r="E617" s="23" t="s">
        <v>1580</v>
      </c>
      <c r="F617" s="23" t="s">
        <v>1581</v>
      </c>
      <c r="G617" s="23">
        <v>1</v>
      </c>
      <c r="I617" s="39" t="e">
        <f>IF($B617="","",(VLOOKUP($B617,所属・種目コード!$A$3:$B$68,2)))</f>
        <v>#N/A</v>
      </c>
      <c r="J617" s="40" t="str">
        <f>IF($B617="","",(VLOOKUP($B617,所属・種目コード!$E$3:$F$119,2)))</f>
        <v>盛岡消防本部</v>
      </c>
      <c r="K617" s="41" t="e">
        <f>IF($B617="","",(VLOOKUP($B617,所属・種目コード!L600:M700,2)))</f>
        <v>#N/A</v>
      </c>
      <c r="L617" s="38" t="e">
        <f>IF($B617="","",(VLOOKUP($B617,所属・種目コード!$I$3:$J$59,2)))</f>
        <v>#N/A</v>
      </c>
    </row>
    <row r="618" spans="1:12">
      <c r="A618" s="23">
        <v>1510</v>
      </c>
      <c r="B618" s="23">
        <v>1044</v>
      </c>
      <c r="C618" s="23">
        <v>477</v>
      </c>
      <c r="E618" s="23" t="s">
        <v>1582</v>
      </c>
      <c r="F618" s="23" t="s">
        <v>1583</v>
      </c>
      <c r="G618" s="23">
        <v>1</v>
      </c>
      <c r="I618" s="39" t="e">
        <f>IF($B618="","",(VLOOKUP($B618,所属・種目コード!$A$3:$B$68,2)))</f>
        <v>#N/A</v>
      </c>
      <c r="J618" s="40" t="str">
        <f>IF($B618="","",(VLOOKUP($B618,所属・種目コード!$E$3:$F$119,2)))</f>
        <v>盛岡消防本部</v>
      </c>
      <c r="K618" s="41" t="e">
        <f>IF($B618="","",(VLOOKUP($B618,所属・種目コード!L601:M701,2)))</f>
        <v>#N/A</v>
      </c>
      <c r="L618" s="38" t="e">
        <f>IF($B618="","",(VLOOKUP($B618,所属・種目コード!$I$3:$J$59,2)))</f>
        <v>#N/A</v>
      </c>
    </row>
    <row r="619" spans="1:12">
      <c r="A619" s="23">
        <v>1523</v>
      </c>
      <c r="B619" s="23">
        <v>1045</v>
      </c>
      <c r="C619" s="23">
        <v>490</v>
      </c>
      <c r="E619" s="23" t="s">
        <v>1607</v>
      </c>
      <c r="F619" s="23" t="s">
        <v>1608</v>
      </c>
      <c r="G619" s="23">
        <v>1</v>
      </c>
      <c r="I619" s="39" t="e">
        <f>IF($B619="","",(VLOOKUP($B619,所属・種目コード!$A$3:$B$68,2)))</f>
        <v>#N/A</v>
      </c>
      <c r="J619" s="40" t="str">
        <f>IF($B619="","",(VLOOKUP($B619,所属・種目コード!$E$3:$F$119,2)))</f>
        <v>下閉伊ｸﾗﾌﾞ</v>
      </c>
      <c r="K619" s="41" t="e">
        <f>IF($B619="","",(VLOOKUP($B619,所属・種目コード!L602:M702,2)))</f>
        <v>#N/A</v>
      </c>
      <c r="L619" s="38" t="e">
        <f>IF($B619="","",(VLOOKUP($B619,所属・種目コード!$I$3:$J$59,2)))</f>
        <v>#N/A</v>
      </c>
    </row>
    <row r="620" spans="1:12">
      <c r="A620" s="23">
        <v>1524</v>
      </c>
      <c r="B620" s="23">
        <v>1045</v>
      </c>
      <c r="C620" s="23">
        <v>491</v>
      </c>
      <c r="E620" s="23" t="s">
        <v>1609</v>
      </c>
      <c r="F620" s="23" t="s">
        <v>1610</v>
      </c>
      <c r="G620" s="23">
        <v>1</v>
      </c>
      <c r="I620" s="39" t="e">
        <f>IF($B620="","",(VLOOKUP($B620,所属・種目コード!$A$3:$B$68,2)))</f>
        <v>#N/A</v>
      </c>
      <c r="J620" s="40" t="str">
        <f>IF($B620="","",(VLOOKUP($B620,所属・種目コード!$E$3:$F$119,2)))</f>
        <v>下閉伊ｸﾗﾌﾞ</v>
      </c>
      <c r="K620" s="41" t="e">
        <f>IF($B620="","",(VLOOKUP($B620,所属・種目コード!L603:M703,2)))</f>
        <v>#N/A</v>
      </c>
      <c r="L620" s="38" t="e">
        <f>IF($B620="","",(VLOOKUP($B620,所属・種目コード!$I$3:$J$59,2)))</f>
        <v>#N/A</v>
      </c>
    </row>
    <row r="621" spans="1:12">
      <c r="A621" s="23">
        <v>1525</v>
      </c>
      <c r="B621" s="23">
        <v>1045</v>
      </c>
      <c r="C621" s="23">
        <v>492</v>
      </c>
      <c r="E621" s="23" t="s">
        <v>1611</v>
      </c>
      <c r="F621" s="23" t="s">
        <v>1612</v>
      </c>
      <c r="G621" s="23">
        <v>1</v>
      </c>
      <c r="I621" s="39" t="e">
        <f>IF($B621="","",(VLOOKUP($B621,所属・種目コード!$A$3:$B$68,2)))</f>
        <v>#N/A</v>
      </c>
      <c r="J621" s="40" t="str">
        <f>IF($B621="","",(VLOOKUP($B621,所属・種目コード!$E$3:$F$119,2)))</f>
        <v>下閉伊ｸﾗﾌﾞ</v>
      </c>
      <c r="K621" s="41" t="e">
        <f>IF($B621="","",(VLOOKUP($B621,所属・種目コード!L604:M704,2)))</f>
        <v>#N/A</v>
      </c>
      <c r="L621" s="38" t="e">
        <f>IF($B621="","",(VLOOKUP($B621,所属・種目コード!$I$3:$J$59,2)))</f>
        <v>#N/A</v>
      </c>
    </row>
    <row r="622" spans="1:12">
      <c r="A622" s="23">
        <v>1526</v>
      </c>
      <c r="B622" s="23">
        <v>1045</v>
      </c>
      <c r="C622" s="23">
        <v>493</v>
      </c>
      <c r="E622" s="23" t="s">
        <v>1613</v>
      </c>
      <c r="F622" s="23" t="s">
        <v>1614</v>
      </c>
      <c r="G622" s="23">
        <v>1</v>
      </c>
      <c r="I622" s="39" t="e">
        <f>IF($B622="","",(VLOOKUP($B622,所属・種目コード!$A$3:$B$68,2)))</f>
        <v>#N/A</v>
      </c>
      <c r="J622" s="40" t="str">
        <f>IF($B622="","",(VLOOKUP($B622,所属・種目コード!$E$3:$F$119,2)))</f>
        <v>下閉伊ｸﾗﾌﾞ</v>
      </c>
      <c r="K622" s="41" t="e">
        <f>IF($B622="","",(VLOOKUP($B622,所属・種目コード!L605:M705,2)))</f>
        <v>#N/A</v>
      </c>
      <c r="L622" s="38" t="e">
        <f>IF($B622="","",(VLOOKUP($B622,所属・種目コード!$I$3:$J$59,2)))</f>
        <v>#N/A</v>
      </c>
    </row>
    <row r="623" spans="1:12">
      <c r="A623" s="23">
        <v>1527</v>
      </c>
      <c r="B623" s="23">
        <v>1045</v>
      </c>
      <c r="C623" s="23">
        <v>494</v>
      </c>
      <c r="E623" s="23" t="s">
        <v>1615</v>
      </c>
      <c r="F623" s="23" t="s">
        <v>1616</v>
      </c>
      <c r="G623" s="23">
        <v>1</v>
      </c>
      <c r="I623" s="39" t="e">
        <f>IF($B623="","",(VLOOKUP($B623,所属・種目コード!$A$3:$B$68,2)))</f>
        <v>#N/A</v>
      </c>
      <c r="J623" s="40" t="str">
        <f>IF($B623="","",(VLOOKUP($B623,所属・種目コード!$E$3:$F$119,2)))</f>
        <v>下閉伊ｸﾗﾌﾞ</v>
      </c>
      <c r="K623" s="41" t="e">
        <f>IF($B623="","",(VLOOKUP($B623,所属・種目コード!L606:M706,2)))</f>
        <v>#N/A</v>
      </c>
      <c r="L623" s="38" t="e">
        <f>IF($B623="","",(VLOOKUP($B623,所属・種目コード!$I$3:$J$59,2)))</f>
        <v>#N/A</v>
      </c>
    </row>
    <row r="624" spans="1:12">
      <c r="A624" s="23">
        <v>1528</v>
      </c>
      <c r="B624" s="23">
        <v>1045</v>
      </c>
      <c r="C624" s="23">
        <v>495</v>
      </c>
      <c r="E624" s="23" t="s">
        <v>1617</v>
      </c>
      <c r="F624" s="23" t="s">
        <v>1618</v>
      </c>
      <c r="G624" s="23">
        <v>1</v>
      </c>
      <c r="I624" s="39" t="e">
        <f>IF($B624="","",(VLOOKUP($B624,所属・種目コード!$A$3:$B$68,2)))</f>
        <v>#N/A</v>
      </c>
      <c r="J624" s="40" t="str">
        <f>IF($B624="","",(VLOOKUP($B624,所属・種目コード!$E$3:$F$119,2)))</f>
        <v>下閉伊ｸﾗﾌﾞ</v>
      </c>
      <c r="K624" s="41" t="e">
        <f>IF($B624="","",(VLOOKUP($B624,所属・種目コード!L607:M707,2)))</f>
        <v>#N/A</v>
      </c>
      <c r="L624" s="38" t="e">
        <f>IF($B624="","",(VLOOKUP($B624,所属・種目コード!$I$3:$J$59,2)))</f>
        <v>#N/A</v>
      </c>
    </row>
    <row r="625" spans="1:12">
      <c r="A625" s="23">
        <v>1529</v>
      </c>
      <c r="B625" s="23">
        <v>1045</v>
      </c>
      <c r="C625" s="23">
        <v>496</v>
      </c>
      <c r="E625" s="23" t="s">
        <v>1619</v>
      </c>
      <c r="F625" s="23" t="s">
        <v>1620</v>
      </c>
      <c r="G625" s="23">
        <v>1</v>
      </c>
      <c r="I625" s="39" t="e">
        <f>IF($B625="","",(VLOOKUP($B625,所属・種目コード!$A$3:$B$68,2)))</f>
        <v>#N/A</v>
      </c>
      <c r="J625" s="40" t="str">
        <f>IF($B625="","",(VLOOKUP($B625,所属・種目コード!$E$3:$F$119,2)))</f>
        <v>下閉伊ｸﾗﾌﾞ</v>
      </c>
      <c r="K625" s="41" t="e">
        <f>IF($B625="","",(VLOOKUP($B625,所属・種目コード!L608:M708,2)))</f>
        <v>#N/A</v>
      </c>
      <c r="L625" s="38" t="e">
        <f>IF($B625="","",(VLOOKUP($B625,所属・種目コード!$I$3:$J$59,2)))</f>
        <v>#N/A</v>
      </c>
    </row>
    <row r="626" spans="1:12">
      <c r="A626" s="23">
        <v>1530</v>
      </c>
      <c r="B626" s="23">
        <v>1045</v>
      </c>
      <c r="C626" s="23">
        <v>497</v>
      </c>
      <c r="E626" s="23" t="s">
        <v>1621</v>
      </c>
      <c r="F626" s="23" t="s">
        <v>1622</v>
      </c>
      <c r="G626" s="23">
        <v>1</v>
      </c>
      <c r="I626" s="39" t="e">
        <f>IF($B626="","",(VLOOKUP($B626,所属・種目コード!$A$3:$B$68,2)))</f>
        <v>#N/A</v>
      </c>
      <c r="J626" s="40" t="str">
        <f>IF($B626="","",(VLOOKUP($B626,所属・種目コード!$E$3:$F$119,2)))</f>
        <v>下閉伊ｸﾗﾌﾞ</v>
      </c>
      <c r="K626" s="41" t="e">
        <f>IF($B626="","",(VLOOKUP($B626,所属・種目コード!L609:M709,2)))</f>
        <v>#N/A</v>
      </c>
      <c r="L626" s="38" t="e">
        <f>IF($B626="","",(VLOOKUP($B626,所属・種目コード!$I$3:$J$59,2)))</f>
        <v>#N/A</v>
      </c>
    </row>
    <row r="627" spans="1:12">
      <c r="A627" s="23">
        <v>1531</v>
      </c>
      <c r="B627" s="23">
        <v>1045</v>
      </c>
      <c r="C627" s="23">
        <v>498</v>
      </c>
      <c r="E627" s="23" t="s">
        <v>1623</v>
      </c>
      <c r="F627" s="23" t="s">
        <v>1624</v>
      </c>
      <c r="G627" s="23">
        <v>1</v>
      </c>
      <c r="I627" s="39" t="e">
        <f>IF($B627="","",(VLOOKUP($B627,所属・種目コード!$A$3:$B$68,2)))</f>
        <v>#N/A</v>
      </c>
      <c r="J627" s="40" t="str">
        <f>IF($B627="","",(VLOOKUP($B627,所属・種目コード!$E$3:$F$119,2)))</f>
        <v>下閉伊ｸﾗﾌﾞ</v>
      </c>
      <c r="K627" s="41" t="e">
        <f>IF($B627="","",(VLOOKUP($B627,所属・種目コード!L610:M710,2)))</f>
        <v>#N/A</v>
      </c>
      <c r="L627" s="38" t="e">
        <f>IF($B627="","",(VLOOKUP($B627,所属・種目コード!$I$3:$J$59,2)))</f>
        <v>#N/A</v>
      </c>
    </row>
    <row r="628" spans="1:12">
      <c r="A628" s="23">
        <v>1532</v>
      </c>
      <c r="B628" s="23">
        <v>1045</v>
      </c>
      <c r="C628" s="23">
        <v>499</v>
      </c>
      <c r="E628" s="23" t="s">
        <v>1625</v>
      </c>
      <c r="F628" s="23" t="s">
        <v>1255</v>
      </c>
      <c r="G628" s="23">
        <v>1</v>
      </c>
      <c r="I628" s="39" t="e">
        <f>IF($B628="","",(VLOOKUP($B628,所属・種目コード!$A$3:$B$68,2)))</f>
        <v>#N/A</v>
      </c>
      <c r="J628" s="40" t="str">
        <f>IF($B628="","",(VLOOKUP($B628,所属・種目コード!$E$3:$F$119,2)))</f>
        <v>下閉伊ｸﾗﾌﾞ</v>
      </c>
      <c r="K628" s="41" t="e">
        <f>IF($B628="","",(VLOOKUP($B628,所属・種目コード!L611:M711,2)))</f>
        <v>#N/A</v>
      </c>
      <c r="L628" s="38" t="e">
        <f>IF($B628="","",(VLOOKUP($B628,所属・種目コード!$I$3:$J$59,2)))</f>
        <v>#N/A</v>
      </c>
    </row>
    <row r="629" spans="1:12">
      <c r="A629" s="23">
        <v>1533</v>
      </c>
      <c r="B629" s="23">
        <v>1045</v>
      </c>
      <c r="C629" s="23">
        <v>500</v>
      </c>
      <c r="E629" s="23" t="s">
        <v>1626</v>
      </c>
      <c r="F629" s="23" t="s">
        <v>1627</v>
      </c>
      <c r="G629" s="23">
        <v>1</v>
      </c>
      <c r="I629" s="39" t="e">
        <f>IF($B629="","",(VLOOKUP($B629,所属・種目コード!$A$3:$B$68,2)))</f>
        <v>#N/A</v>
      </c>
      <c r="J629" s="40" t="str">
        <f>IF($B629="","",(VLOOKUP($B629,所属・種目コード!$E$3:$F$119,2)))</f>
        <v>下閉伊ｸﾗﾌﾞ</v>
      </c>
      <c r="K629" s="41" t="e">
        <f>IF($B629="","",(VLOOKUP($B629,所属・種目コード!L612:M712,2)))</f>
        <v>#N/A</v>
      </c>
      <c r="L629" s="38" t="e">
        <f>IF($B629="","",(VLOOKUP($B629,所属・種目コード!$I$3:$J$59,2)))</f>
        <v>#N/A</v>
      </c>
    </row>
    <row r="630" spans="1:12">
      <c r="A630" s="23">
        <v>1534</v>
      </c>
      <c r="B630" s="23">
        <v>1045</v>
      </c>
      <c r="C630" s="23">
        <v>501</v>
      </c>
      <c r="E630" s="23" t="s">
        <v>1628</v>
      </c>
      <c r="F630" s="23" t="s">
        <v>1629</v>
      </c>
      <c r="G630" s="23">
        <v>1</v>
      </c>
      <c r="I630" s="39" t="e">
        <f>IF($B630="","",(VLOOKUP($B630,所属・種目コード!$A$3:$B$68,2)))</f>
        <v>#N/A</v>
      </c>
      <c r="J630" s="40" t="str">
        <f>IF($B630="","",(VLOOKUP($B630,所属・種目コード!$E$3:$F$119,2)))</f>
        <v>下閉伊ｸﾗﾌﾞ</v>
      </c>
      <c r="K630" s="41" t="e">
        <f>IF($B630="","",(VLOOKUP($B630,所属・種目コード!L613:M713,2)))</f>
        <v>#N/A</v>
      </c>
      <c r="L630" s="38" t="e">
        <f>IF($B630="","",(VLOOKUP($B630,所属・種目コード!$I$3:$J$59,2)))</f>
        <v>#N/A</v>
      </c>
    </row>
    <row r="631" spans="1:12">
      <c r="A631" s="23">
        <v>1535</v>
      </c>
      <c r="B631" s="23">
        <v>1045</v>
      </c>
      <c r="C631" s="23">
        <v>502</v>
      </c>
      <c r="E631" s="23" t="s">
        <v>1630</v>
      </c>
      <c r="F631" s="23" t="s">
        <v>1631</v>
      </c>
      <c r="G631" s="23">
        <v>1</v>
      </c>
      <c r="I631" s="39" t="e">
        <f>IF($B631="","",(VLOOKUP($B631,所属・種目コード!$A$3:$B$68,2)))</f>
        <v>#N/A</v>
      </c>
      <c r="J631" s="40" t="str">
        <f>IF($B631="","",(VLOOKUP($B631,所属・種目コード!$E$3:$F$119,2)))</f>
        <v>下閉伊ｸﾗﾌﾞ</v>
      </c>
      <c r="K631" s="41" t="e">
        <f>IF($B631="","",(VLOOKUP($B631,所属・種目コード!L614:M714,2)))</f>
        <v>#N/A</v>
      </c>
      <c r="L631" s="38" t="e">
        <f>IF($B631="","",(VLOOKUP($B631,所属・種目コード!$I$3:$J$59,2)))</f>
        <v>#N/A</v>
      </c>
    </row>
    <row r="632" spans="1:12">
      <c r="A632" s="23">
        <v>1536</v>
      </c>
      <c r="B632" s="23">
        <v>1045</v>
      </c>
      <c r="C632" s="23">
        <v>503</v>
      </c>
      <c r="E632" s="23" t="s">
        <v>1632</v>
      </c>
      <c r="F632" s="23" t="s">
        <v>1633</v>
      </c>
      <c r="G632" s="23">
        <v>1</v>
      </c>
      <c r="I632" s="39" t="e">
        <f>IF($B632="","",(VLOOKUP($B632,所属・種目コード!$A$3:$B$68,2)))</f>
        <v>#N/A</v>
      </c>
      <c r="J632" s="40" t="str">
        <f>IF($B632="","",(VLOOKUP($B632,所属・種目コード!$E$3:$F$119,2)))</f>
        <v>下閉伊ｸﾗﾌﾞ</v>
      </c>
      <c r="K632" s="41" t="e">
        <f>IF($B632="","",(VLOOKUP($B632,所属・種目コード!L615:M715,2)))</f>
        <v>#N/A</v>
      </c>
      <c r="L632" s="38" t="e">
        <f>IF($B632="","",(VLOOKUP($B632,所属・種目コード!$I$3:$J$59,2)))</f>
        <v>#N/A</v>
      </c>
    </row>
    <row r="633" spans="1:12">
      <c r="A633" s="23">
        <v>1537</v>
      </c>
      <c r="B633" s="23">
        <v>1045</v>
      </c>
      <c r="C633" s="23">
        <v>504</v>
      </c>
      <c r="E633" s="23" t="s">
        <v>1634</v>
      </c>
      <c r="F633" s="23" t="s">
        <v>1635</v>
      </c>
      <c r="G633" s="23">
        <v>1</v>
      </c>
      <c r="I633" s="39" t="e">
        <f>IF($B633="","",(VLOOKUP($B633,所属・種目コード!$A$3:$B$68,2)))</f>
        <v>#N/A</v>
      </c>
      <c r="J633" s="40" t="str">
        <f>IF($B633="","",(VLOOKUP($B633,所属・種目コード!$E$3:$F$119,2)))</f>
        <v>下閉伊ｸﾗﾌﾞ</v>
      </c>
      <c r="K633" s="41" t="e">
        <f>IF($B633="","",(VLOOKUP($B633,所属・種目コード!L616:M716,2)))</f>
        <v>#N/A</v>
      </c>
      <c r="L633" s="38" t="e">
        <f>IF($B633="","",(VLOOKUP($B633,所属・種目コード!$I$3:$J$59,2)))</f>
        <v>#N/A</v>
      </c>
    </row>
    <row r="634" spans="1:12">
      <c r="A634" s="23">
        <v>1538</v>
      </c>
      <c r="B634" s="23">
        <v>1045</v>
      </c>
      <c r="C634" s="23">
        <v>505</v>
      </c>
      <c r="E634" s="23" t="s">
        <v>1636</v>
      </c>
      <c r="F634" s="23" t="s">
        <v>1637</v>
      </c>
      <c r="G634" s="23">
        <v>1</v>
      </c>
      <c r="I634" s="39" t="e">
        <f>IF($B634="","",(VLOOKUP($B634,所属・種目コード!$A$3:$B$68,2)))</f>
        <v>#N/A</v>
      </c>
      <c r="J634" s="40" t="str">
        <f>IF($B634="","",(VLOOKUP($B634,所属・種目コード!$E$3:$F$119,2)))</f>
        <v>下閉伊ｸﾗﾌﾞ</v>
      </c>
      <c r="K634" s="41" t="e">
        <f>IF($B634="","",(VLOOKUP($B634,所属・種目コード!L617:M717,2)))</f>
        <v>#N/A</v>
      </c>
      <c r="L634" s="38" t="e">
        <f>IF($B634="","",(VLOOKUP($B634,所属・種目コード!$I$3:$J$59,2)))</f>
        <v>#N/A</v>
      </c>
    </row>
    <row r="635" spans="1:12">
      <c r="A635" s="23">
        <v>1539</v>
      </c>
      <c r="B635" s="23">
        <v>1045</v>
      </c>
      <c r="C635" s="23">
        <v>506</v>
      </c>
      <c r="E635" s="23" t="s">
        <v>1638</v>
      </c>
      <c r="F635" s="23" t="s">
        <v>1639</v>
      </c>
      <c r="G635" s="23">
        <v>1</v>
      </c>
      <c r="I635" s="39" t="e">
        <f>IF($B635="","",(VLOOKUP($B635,所属・種目コード!$A$3:$B$68,2)))</f>
        <v>#N/A</v>
      </c>
      <c r="J635" s="40" t="str">
        <f>IF($B635="","",(VLOOKUP($B635,所属・種目コード!$E$3:$F$119,2)))</f>
        <v>下閉伊ｸﾗﾌﾞ</v>
      </c>
      <c r="K635" s="41" t="e">
        <f>IF($B635="","",(VLOOKUP($B635,所属・種目コード!L618:M718,2)))</f>
        <v>#N/A</v>
      </c>
      <c r="L635" s="38" t="e">
        <f>IF($B635="","",(VLOOKUP($B635,所属・種目コード!$I$3:$J$59,2)))</f>
        <v>#N/A</v>
      </c>
    </row>
    <row r="636" spans="1:12">
      <c r="A636" s="23">
        <v>1540</v>
      </c>
      <c r="B636" s="23">
        <v>1046</v>
      </c>
      <c r="C636" s="23">
        <v>507</v>
      </c>
      <c r="E636" s="23" t="s">
        <v>1640</v>
      </c>
      <c r="F636" s="23" t="s">
        <v>1641</v>
      </c>
      <c r="G636" s="23">
        <v>1</v>
      </c>
      <c r="I636" s="39" t="e">
        <f>IF($B636="","",(VLOOKUP($B636,所属・種目コード!$A$3:$B$68,2)))</f>
        <v>#N/A</v>
      </c>
      <c r="J636" s="40" t="str">
        <f>IF($B636="","",(VLOOKUP($B636,所属・種目コード!$E$3:$F$119,2)))</f>
        <v>釜石市陸協</v>
      </c>
      <c r="K636" s="41" t="e">
        <f>IF($B636="","",(VLOOKUP($B636,所属・種目コード!L619:M719,2)))</f>
        <v>#N/A</v>
      </c>
      <c r="L636" s="38" t="e">
        <f>IF($B636="","",(VLOOKUP($B636,所属・種目コード!$I$3:$J$59,2)))</f>
        <v>#N/A</v>
      </c>
    </row>
    <row r="637" spans="1:12">
      <c r="A637" s="23">
        <v>1541</v>
      </c>
      <c r="B637" s="23">
        <v>1046</v>
      </c>
      <c r="C637" s="23">
        <v>508</v>
      </c>
      <c r="E637" s="23" t="s">
        <v>1642</v>
      </c>
      <c r="F637" s="23" t="s">
        <v>1643</v>
      </c>
      <c r="G637" s="23">
        <v>1</v>
      </c>
      <c r="I637" s="39" t="e">
        <f>IF($B637="","",(VLOOKUP($B637,所属・種目コード!$A$3:$B$68,2)))</f>
        <v>#N/A</v>
      </c>
      <c r="J637" s="40" t="str">
        <f>IF($B637="","",(VLOOKUP($B637,所属・種目コード!$E$3:$F$119,2)))</f>
        <v>釜石市陸協</v>
      </c>
      <c r="K637" s="41" t="e">
        <f>IF($B637="","",(VLOOKUP($B637,所属・種目コード!L620:M720,2)))</f>
        <v>#N/A</v>
      </c>
      <c r="L637" s="38" t="e">
        <f>IF($B637="","",(VLOOKUP($B637,所属・種目コード!$I$3:$J$59,2)))</f>
        <v>#N/A</v>
      </c>
    </row>
    <row r="638" spans="1:12">
      <c r="A638" s="23">
        <v>1542</v>
      </c>
      <c r="B638" s="23">
        <v>1046</v>
      </c>
      <c r="C638" s="23">
        <v>509</v>
      </c>
      <c r="E638" s="23" t="s">
        <v>1644</v>
      </c>
      <c r="F638" s="23" t="s">
        <v>1645</v>
      </c>
      <c r="G638" s="23">
        <v>1</v>
      </c>
      <c r="I638" s="39" t="e">
        <f>IF($B638="","",(VLOOKUP($B638,所属・種目コード!$A$3:$B$68,2)))</f>
        <v>#N/A</v>
      </c>
      <c r="J638" s="40" t="str">
        <f>IF($B638="","",(VLOOKUP($B638,所属・種目コード!$E$3:$F$119,2)))</f>
        <v>釜石市陸協</v>
      </c>
      <c r="K638" s="41" t="e">
        <f>IF($B638="","",(VLOOKUP($B638,所属・種目コード!L621:M721,2)))</f>
        <v>#N/A</v>
      </c>
      <c r="L638" s="38" t="e">
        <f>IF($B638="","",(VLOOKUP($B638,所属・種目コード!$I$3:$J$59,2)))</f>
        <v>#N/A</v>
      </c>
    </row>
    <row r="639" spans="1:12">
      <c r="A639" s="23">
        <v>1543</v>
      </c>
      <c r="B639" s="23">
        <v>1046</v>
      </c>
      <c r="C639" s="23">
        <v>510</v>
      </c>
      <c r="E639" s="23" t="s">
        <v>1646</v>
      </c>
      <c r="F639" s="23" t="s">
        <v>1647</v>
      </c>
      <c r="G639" s="23">
        <v>1</v>
      </c>
      <c r="I639" s="39" t="e">
        <f>IF($B639="","",(VLOOKUP($B639,所属・種目コード!$A$3:$B$68,2)))</f>
        <v>#N/A</v>
      </c>
      <c r="J639" s="40" t="str">
        <f>IF($B639="","",(VLOOKUP($B639,所属・種目コード!$E$3:$F$119,2)))</f>
        <v>釜石市陸協</v>
      </c>
      <c r="K639" s="41" t="e">
        <f>IF($B639="","",(VLOOKUP($B639,所属・種目コード!L622:M722,2)))</f>
        <v>#N/A</v>
      </c>
      <c r="L639" s="38" t="e">
        <f>IF($B639="","",(VLOOKUP($B639,所属・種目コード!$I$3:$J$59,2)))</f>
        <v>#N/A</v>
      </c>
    </row>
    <row r="640" spans="1:12">
      <c r="A640" s="23">
        <v>1544</v>
      </c>
      <c r="B640" s="23">
        <v>1046</v>
      </c>
      <c r="C640" s="23">
        <v>511</v>
      </c>
      <c r="E640" s="23" t="s">
        <v>1648</v>
      </c>
      <c r="F640" s="23" t="s">
        <v>1649</v>
      </c>
      <c r="G640" s="23">
        <v>1</v>
      </c>
      <c r="I640" s="39" t="e">
        <f>IF($B640="","",(VLOOKUP($B640,所属・種目コード!$A$3:$B$68,2)))</f>
        <v>#N/A</v>
      </c>
      <c r="J640" s="40" t="str">
        <f>IF($B640="","",(VLOOKUP($B640,所属・種目コード!$E$3:$F$119,2)))</f>
        <v>釜石市陸協</v>
      </c>
      <c r="K640" s="41" t="e">
        <f>IF($B640="","",(VLOOKUP($B640,所属・種目コード!L623:M723,2)))</f>
        <v>#N/A</v>
      </c>
      <c r="L640" s="38" t="e">
        <f>IF($B640="","",(VLOOKUP($B640,所属・種目コード!$I$3:$J$59,2)))</f>
        <v>#N/A</v>
      </c>
    </row>
    <row r="641" spans="1:12">
      <c r="A641" s="23">
        <v>1545</v>
      </c>
      <c r="B641" s="23">
        <v>1046</v>
      </c>
      <c r="C641" s="23">
        <v>512</v>
      </c>
      <c r="E641" s="23" t="s">
        <v>1650</v>
      </c>
      <c r="F641" s="23" t="s">
        <v>1651</v>
      </c>
      <c r="G641" s="23">
        <v>1</v>
      </c>
      <c r="I641" s="39" t="e">
        <f>IF($B641="","",(VLOOKUP($B641,所属・種目コード!$A$3:$B$68,2)))</f>
        <v>#N/A</v>
      </c>
      <c r="J641" s="40" t="str">
        <f>IF($B641="","",(VLOOKUP($B641,所属・種目コード!$E$3:$F$119,2)))</f>
        <v>釜石市陸協</v>
      </c>
      <c r="K641" s="41" t="e">
        <f>IF($B641="","",(VLOOKUP($B641,所属・種目コード!L624:M724,2)))</f>
        <v>#N/A</v>
      </c>
      <c r="L641" s="38" t="e">
        <f>IF($B641="","",(VLOOKUP($B641,所属・種目コード!$I$3:$J$59,2)))</f>
        <v>#N/A</v>
      </c>
    </row>
    <row r="642" spans="1:12">
      <c r="A642" s="23">
        <v>1546</v>
      </c>
      <c r="B642" s="23">
        <v>1046</v>
      </c>
      <c r="C642" s="23">
        <v>513</v>
      </c>
      <c r="E642" s="23" t="s">
        <v>1652</v>
      </c>
      <c r="F642" s="23" t="s">
        <v>1653</v>
      </c>
      <c r="G642" s="23">
        <v>1</v>
      </c>
      <c r="I642" s="39" t="e">
        <f>IF($B642="","",(VLOOKUP($B642,所属・種目コード!$A$3:$B$68,2)))</f>
        <v>#N/A</v>
      </c>
      <c r="J642" s="40" t="str">
        <f>IF($B642="","",(VLOOKUP($B642,所属・種目コード!$E$3:$F$119,2)))</f>
        <v>釜石市陸協</v>
      </c>
      <c r="K642" s="41" t="e">
        <f>IF($B642="","",(VLOOKUP($B642,所属・種目コード!L625:M725,2)))</f>
        <v>#N/A</v>
      </c>
      <c r="L642" s="38" t="e">
        <f>IF($B642="","",(VLOOKUP($B642,所属・種目コード!$I$3:$J$59,2)))</f>
        <v>#N/A</v>
      </c>
    </row>
    <row r="643" spans="1:12">
      <c r="A643" s="23">
        <v>1547</v>
      </c>
      <c r="B643" s="23">
        <v>1046</v>
      </c>
      <c r="C643" s="23">
        <v>514</v>
      </c>
      <c r="E643" s="23" t="s">
        <v>1654</v>
      </c>
      <c r="F643" s="23" t="s">
        <v>1655</v>
      </c>
      <c r="G643" s="23">
        <v>1</v>
      </c>
      <c r="I643" s="39" t="e">
        <f>IF($B643="","",(VLOOKUP($B643,所属・種目コード!$A$3:$B$68,2)))</f>
        <v>#N/A</v>
      </c>
      <c r="J643" s="40" t="str">
        <f>IF($B643="","",(VLOOKUP($B643,所属・種目コード!$E$3:$F$119,2)))</f>
        <v>釜石市陸協</v>
      </c>
      <c r="K643" s="41" t="e">
        <f>IF($B643="","",(VLOOKUP($B643,所属・種目コード!L626:M726,2)))</f>
        <v>#N/A</v>
      </c>
      <c r="L643" s="38" t="e">
        <f>IF($B643="","",(VLOOKUP($B643,所属・種目コード!$I$3:$J$59,2)))</f>
        <v>#N/A</v>
      </c>
    </row>
    <row r="644" spans="1:12">
      <c r="A644" s="23">
        <v>5317</v>
      </c>
      <c r="B644" s="23">
        <v>1046</v>
      </c>
      <c r="C644" s="23">
        <v>729</v>
      </c>
      <c r="E644" s="23" t="s">
        <v>8515</v>
      </c>
      <c r="F644" s="23" t="s">
        <v>8516</v>
      </c>
      <c r="G644" s="23">
        <v>1</v>
      </c>
      <c r="I644" s="39" t="e">
        <f>IF($B644="","",(VLOOKUP($B644,所属・種目コード!$A$3:$B$68,2)))</f>
        <v>#N/A</v>
      </c>
      <c r="J644" s="40" t="str">
        <f>IF($B644="","",(VLOOKUP($B644,所属・種目コード!$E$3:$F$119,2)))</f>
        <v>釜石市陸協</v>
      </c>
      <c r="K644" s="41" t="e">
        <f>IF($B644="","",(VLOOKUP($B644,所属・種目コード!L627:M727,2)))</f>
        <v>#N/A</v>
      </c>
      <c r="L644" s="38" t="e">
        <f>IF($B644="","",(VLOOKUP($B644,所属・種目コード!$I$3:$J$59,2)))</f>
        <v>#N/A</v>
      </c>
    </row>
    <row r="645" spans="1:12">
      <c r="A645" s="23">
        <v>1550</v>
      </c>
      <c r="B645" s="23">
        <v>1047</v>
      </c>
      <c r="C645" s="23">
        <v>518</v>
      </c>
      <c r="E645" s="23" t="s">
        <v>1660</v>
      </c>
      <c r="F645" s="23" t="s">
        <v>1661</v>
      </c>
      <c r="G645" s="23">
        <v>1</v>
      </c>
      <c r="I645" s="39" t="e">
        <f>IF($B645="","",(VLOOKUP($B645,所属・種目コード!$A$3:$B$68,2)))</f>
        <v>#N/A</v>
      </c>
      <c r="J645" s="40" t="str">
        <f>IF($B645="","",(VLOOKUP($B645,所属・種目コード!$E$3:$F$119,2)))</f>
        <v>遠野AC</v>
      </c>
      <c r="K645" s="41" t="e">
        <f>IF($B645="","",(VLOOKUP($B645,所属・種目コード!L628:M728,2)))</f>
        <v>#N/A</v>
      </c>
      <c r="L645" s="38" t="e">
        <f>IF($B645="","",(VLOOKUP($B645,所属・種目コード!$I$3:$J$59,2)))</f>
        <v>#N/A</v>
      </c>
    </row>
    <row r="646" spans="1:12">
      <c r="A646" s="23">
        <v>1551</v>
      </c>
      <c r="B646" s="23">
        <v>1047</v>
      </c>
      <c r="C646" s="23">
        <v>519</v>
      </c>
      <c r="E646" s="23" t="s">
        <v>1662</v>
      </c>
      <c r="F646" s="23" t="s">
        <v>1663</v>
      </c>
      <c r="G646" s="23">
        <v>1</v>
      </c>
      <c r="I646" s="39" t="e">
        <f>IF($B646="","",(VLOOKUP($B646,所属・種目コード!$A$3:$B$68,2)))</f>
        <v>#N/A</v>
      </c>
      <c r="J646" s="40" t="str">
        <f>IF($B646="","",(VLOOKUP($B646,所属・種目コード!$E$3:$F$119,2)))</f>
        <v>遠野AC</v>
      </c>
      <c r="K646" s="41" t="e">
        <f>IF($B646="","",(VLOOKUP($B646,所属・種目コード!L629:M729,2)))</f>
        <v>#N/A</v>
      </c>
      <c r="L646" s="38" t="e">
        <f>IF($B646="","",(VLOOKUP($B646,所属・種目コード!$I$3:$J$59,2)))</f>
        <v>#N/A</v>
      </c>
    </row>
    <row r="647" spans="1:12">
      <c r="A647" s="23">
        <v>1552</v>
      </c>
      <c r="B647" s="23">
        <v>1047</v>
      </c>
      <c r="C647" s="23">
        <v>520</v>
      </c>
      <c r="E647" s="23" t="s">
        <v>1664</v>
      </c>
      <c r="F647" s="23" t="s">
        <v>1665</v>
      </c>
      <c r="G647" s="23">
        <v>1</v>
      </c>
      <c r="I647" s="39" t="e">
        <f>IF($B647="","",(VLOOKUP($B647,所属・種目コード!$A$3:$B$68,2)))</f>
        <v>#N/A</v>
      </c>
      <c r="J647" s="40" t="str">
        <f>IF($B647="","",(VLOOKUP($B647,所属・種目コード!$E$3:$F$119,2)))</f>
        <v>遠野AC</v>
      </c>
      <c r="K647" s="41" t="e">
        <f>IF($B647="","",(VLOOKUP($B647,所属・種目コード!L630:M730,2)))</f>
        <v>#N/A</v>
      </c>
      <c r="L647" s="38" t="e">
        <f>IF($B647="","",(VLOOKUP($B647,所属・種目コード!$I$3:$J$59,2)))</f>
        <v>#N/A</v>
      </c>
    </row>
    <row r="648" spans="1:12">
      <c r="A648" s="23">
        <v>1553</v>
      </c>
      <c r="B648" s="23">
        <v>1047</v>
      </c>
      <c r="C648" s="23">
        <v>521</v>
      </c>
      <c r="E648" s="23" t="s">
        <v>1666</v>
      </c>
      <c r="F648" s="23" t="s">
        <v>1667</v>
      </c>
      <c r="G648" s="23">
        <v>1</v>
      </c>
      <c r="I648" s="39" t="e">
        <f>IF($B648="","",(VLOOKUP($B648,所属・種目コード!$A$3:$B$68,2)))</f>
        <v>#N/A</v>
      </c>
      <c r="J648" s="40" t="str">
        <f>IF($B648="","",(VLOOKUP($B648,所属・種目コード!$E$3:$F$119,2)))</f>
        <v>遠野AC</v>
      </c>
      <c r="K648" s="41" t="e">
        <f>IF($B648="","",(VLOOKUP($B648,所属・種目コード!L631:M731,2)))</f>
        <v>#N/A</v>
      </c>
      <c r="L648" s="38" t="e">
        <f>IF($B648="","",(VLOOKUP($B648,所属・種目コード!$I$3:$J$59,2)))</f>
        <v>#N/A</v>
      </c>
    </row>
    <row r="649" spans="1:12">
      <c r="A649" s="23">
        <v>1554</v>
      </c>
      <c r="B649" s="23">
        <v>1047</v>
      </c>
      <c r="C649" s="23">
        <v>522</v>
      </c>
      <c r="E649" s="23" t="s">
        <v>1668</v>
      </c>
      <c r="F649" s="23" t="s">
        <v>1669</v>
      </c>
      <c r="G649" s="23">
        <v>1</v>
      </c>
      <c r="I649" s="39" t="e">
        <f>IF($B649="","",(VLOOKUP($B649,所属・種目コード!$A$3:$B$68,2)))</f>
        <v>#N/A</v>
      </c>
      <c r="J649" s="40" t="str">
        <f>IF($B649="","",(VLOOKUP($B649,所属・種目コード!$E$3:$F$119,2)))</f>
        <v>遠野AC</v>
      </c>
      <c r="K649" s="41" t="e">
        <f>IF($B649="","",(VLOOKUP($B649,所属・種目コード!L632:M732,2)))</f>
        <v>#N/A</v>
      </c>
      <c r="L649" s="38" t="e">
        <f>IF($B649="","",(VLOOKUP($B649,所属・種目コード!$I$3:$J$59,2)))</f>
        <v>#N/A</v>
      </c>
    </row>
    <row r="650" spans="1:12">
      <c r="A650" s="23">
        <v>1555</v>
      </c>
      <c r="B650" s="23">
        <v>1047</v>
      </c>
      <c r="C650" s="23">
        <v>523</v>
      </c>
      <c r="E650" s="23" t="s">
        <v>1670</v>
      </c>
      <c r="F650" s="23" t="s">
        <v>1671</v>
      </c>
      <c r="G650" s="23">
        <v>1</v>
      </c>
      <c r="I650" s="39" t="e">
        <f>IF($B650="","",(VLOOKUP($B650,所属・種目コード!$A$3:$B$68,2)))</f>
        <v>#N/A</v>
      </c>
      <c r="J650" s="40" t="str">
        <f>IF($B650="","",(VLOOKUP($B650,所属・種目コード!$E$3:$F$119,2)))</f>
        <v>遠野AC</v>
      </c>
      <c r="K650" s="41" t="e">
        <f>IF($B650="","",(VLOOKUP($B650,所属・種目コード!L633:M733,2)))</f>
        <v>#N/A</v>
      </c>
      <c r="L650" s="38" t="e">
        <f>IF($B650="","",(VLOOKUP($B650,所属・種目コード!$I$3:$J$59,2)))</f>
        <v>#N/A</v>
      </c>
    </row>
    <row r="651" spans="1:12">
      <c r="A651" s="23">
        <v>1556</v>
      </c>
      <c r="B651" s="23">
        <v>1047</v>
      </c>
      <c r="C651" s="23">
        <v>524</v>
      </c>
      <c r="E651" s="23" t="s">
        <v>1672</v>
      </c>
      <c r="F651" s="23" t="s">
        <v>1673</v>
      </c>
      <c r="G651" s="23">
        <v>1</v>
      </c>
      <c r="I651" s="39" t="e">
        <f>IF($B651="","",(VLOOKUP($B651,所属・種目コード!$A$3:$B$68,2)))</f>
        <v>#N/A</v>
      </c>
      <c r="J651" s="40" t="str">
        <f>IF($B651="","",(VLOOKUP($B651,所属・種目コード!$E$3:$F$119,2)))</f>
        <v>遠野AC</v>
      </c>
      <c r="K651" s="41" t="e">
        <f>IF($B651="","",(VLOOKUP($B651,所属・種目コード!L634:M734,2)))</f>
        <v>#N/A</v>
      </c>
      <c r="L651" s="38" t="e">
        <f>IF($B651="","",(VLOOKUP($B651,所属・種目コード!$I$3:$J$59,2)))</f>
        <v>#N/A</v>
      </c>
    </row>
    <row r="652" spans="1:12">
      <c r="A652" s="23">
        <v>1557</v>
      </c>
      <c r="B652" s="23">
        <v>1047</v>
      </c>
      <c r="C652" s="23">
        <v>525</v>
      </c>
      <c r="E652" s="23" t="s">
        <v>1674</v>
      </c>
      <c r="F652" s="23" t="s">
        <v>1675</v>
      </c>
      <c r="G652" s="23">
        <v>1</v>
      </c>
      <c r="I652" s="39" t="e">
        <f>IF($B652="","",(VLOOKUP($B652,所属・種目コード!$A$3:$B$68,2)))</f>
        <v>#N/A</v>
      </c>
      <c r="J652" s="40" t="str">
        <f>IF($B652="","",(VLOOKUP($B652,所属・種目コード!$E$3:$F$119,2)))</f>
        <v>遠野AC</v>
      </c>
      <c r="K652" s="41" t="e">
        <f>IF($B652="","",(VLOOKUP($B652,所属・種目コード!L635:M735,2)))</f>
        <v>#N/A</v>
      </c>
      <c r="L652" s="38" t="e">
        <f>IF($B652="","",(VLOOKUP($B652,所属・種目コード!$I$3:$J$59,2)))</f>
        <v>#N/A</v>
      </c>
    </row>
    <row r="653" spans="1:12">
      <c r="A653" s="23">
        <v>1558</v>
      </c>
      <c r="B653" s="23">
        <v>1047</v>
      </c>
      <c r="C653" s="23">
        <v>526</v>
      </c>
      <c r="E653" s="23" t="s">
        <v>1676</v>
      </c>
      <c r="F653" s="23" t="s">
        <v>1677</v>
      </c>
      <c r="G653" s="23">
        <v>1</v>
      </c>
      <c r="I653" s="39" t="e">
        <f>IF($B653="","",(VLOOKUP($B653,所属・種目コード!$A$3:$B$68,2)))</f>
        <v>#N/A</v>
      </c>
      <c r="J653" s="40" t="str">
        <f>IF($B653="","",(VLOOKUP($B653,所属・種目コード!$E$3:$F$119,2)))</f>
        <v>遠野AC</v>
      </c>
      <c r="K653" s="41" t="e">
        <f>IF($B653="","",(VLOOKUP($B653,所属・種目コード!L636:M736,2)))</f>
        <v>#N/A</v>
      </c>
      <c r="L653" s="38" t="e">
        <f>IF($B653="","",(VLOOKUP($B653,所属・種目コード!$I$3:$J$59,2)))</f>
        <v>#N/A</v>
      </c>
    </row>
    <row r="654" spans="1:12">
      <c r="A654" s="23">
        <v>1559</v>
      </c>
      <c r="B654" s="23">
        <v>1047</v>
      </c>
      <c r="C654" s="23">
        <v>527</v>
      </c>
      <c r="E654" s="23" t="s">
        <v>1678</v>
      </c>
      <c r="F654" s="23" t="s">
        <v>1679</v>
      </c>
      <c r="G654" s="23">
        <v>1</v>
      </c>
      <c r="I654" s="39" t="e">
        <f>IF($B654="","",(VLOOKUP($B654,所属・種目コード!$A$3:$B$68,2)))</f>
        <v>#N/A</v>
      </c>
      <c r="J654" s="40" t="str">
        <f>IF($B654="","",(VLOOKUP($B654,所属・種目コード!$E$3:$F$119,2)))</f>
        <v>遠野AC</v>
      </c>
      <c r="K654" s="41" t="e">
        <f>IF($B654="","",(VLOOKUP($B654,所属・種目コード!L637:M737,2)))</f>
        <v>#N/A</v>
      </c>
      <c r="L654" s="38" t="e">
        <f>IF($B654="","",(VLOOKUP($B654,所属・種目コード!$I$3:$J$59,2)))</f>
        <v>#N/A</v>
      </c>
    </row>
    <row r="655" spans="1:12">
      <c r="A655" s="23">
        <v>1560</v>
      </c>
      <c r="B655" s="23">
        <v>1047</v>
      </c>
      <c r="C655" s="23">
        <v>528</v>
      </c>
      <c r="E655" s="23" t="s">
        <v>1680</v>
      </c>
      <c r="F655" s="23" t="s">
        <v>1681</v>
      </c>
      <c r="G655" s="23">
        <v>1</v>
      </c>
      <c r="I655" s="39" t="e">
        <f>IF($B655="","",(VLOOKUP($B655,所属・種目コード!$A$3:$B$68,2)))</f>
        <v>#N/A</v>
      </c>
      <c r="J655" s="40" t="str">
        <f>IF($B655="","",(VLOOKUP($B655,所属・種目コード!$E$3:$F$119,2)))</f>
        <v>遠野AC</v>
      </c>
      <c r="K655" s="41" t="e">
        <f>IF($B655="","",(VLOOKUP($B655,所属・種目コード!L638:M738,2)))</f>
        <v>#N/A</v>
      </c>
      <c r="L655" s="38" t="e">
        <f>IF($B655="","",(VLOOKUP($B655,所属・種目コード!$I$3:$J$59,2)))</f>
        <v>#N/A</v>
      </c>
    </row>
    <row r="656" spans="1:12">
      <c r="A656" s="23">
        <v>1561</v>
      </c>
      <c r="B656" s="23">
        <v>1047</v>
      </c>
      <c r="C656" s="23">
        <v>529</v>
      </c>
      <c r="E656" s="23" t="s">
        <v>1682</v>
      </c>
      <c r="F656" s="23" t="s">
        <v>1683</v>
      </c>
      <c r="G656" s="23">
        <v>1</v>
      </c>
      <c r="I656" s="39" t="e">
        <f>IF($B656="","",(VLOOKUP($B656,所属・種目コード!$A$3:$B$68,2)))</f>
        <v>#N/A</v>
      </c>
      <c r="J656" s="40" t="str">
        <f>IF($B656="","",(VLOOKUP($B656,所属・種目コード!$E$3:$F$119,2)))</f>
        <v>遠野AC</v>
      </c>
      <c r="K656" s="41" t="e">
        <f>IF($B656="","",(VLOOKUP($B656,所属・種目コード!L639:M739,2)))</f>
        <v>#N/A</v>
      </c>
      <c r="L656" s="38" t="e">
        <f>IF($B656="","",(VLOOKUP($B656,所属・種目コード!$I$3:$J$59,2)))</f>
        <v>#N/A</v>
      </c>
    </row>
    <row r="657" spans="1:12">
      <c r="A657" s="23">
        <v>1562</v>
      </c>
      <c r="B657" s="23">
        <v>1047</v>
      </c>
      <c r="C657" s="23">
        <v>530</v>
      </c>
      <c r="E657" s="23" t="s">
        <v>1684</v>
      </c>
      <c r="F657" s="23" t="s">
        <v>1685</v>
      </c>
      <c r="G657" s="23">
        <v>1</v>
      </c>
      <c r="I657" s="39" t="e">
        <f>IF($B657="","",(VLOOKUP($B657,所属・種目コード!$A$3:$B$68,2)))</f>
        <v>#N/A</v>
      </c>
      <c r="J657" s="40" t="str">
        <f>IF($B657="","",(VLOOKUP($B657,所属・種目コード!$E$3:$F$119,2)))</f>
        <v>遠野AC</v>
      </c>
      <c r="K657" s="41" t="e">
        <f>IF($B657="","",(VLOOKUP($B657,所属・種目コード!L640:M740,2)))</f>
        <v>#N/A</v>
      </c>
      <c r="L657" s="38" t="e">
        <f>IF($B657="","",(VLOOKUP($B657,所属・種目コード!$I$3:$J$59,2)))</f>
        <v>#N/A</v>
      </c>
    </row>
    <row r="658" spans="1:12">
      <c r="A658" s="23">
        <v>1563</v>
      </c>
      <c r="B658" s="23">
        <v>1047</v>
      </c>
      <c r="C658" s="23">
        <v>531</v>
      </c>
      <c r="E658" s="23" t="s">
        <v>1686</v>
      </c>
      <c r="F658" s="23" t="s">
        <v>1687</v>
      </c>
      <c r="G658" s="23">
        <v>1</v>
      </c>
      <c r="I658" s="39" t="e">
        <f>IF($B658="","",(VLOOKUP($B658,所属・種目コード!$A$3:$B$68,2)))</f>
        <v>#N/A</v>
      </c>
      <c r="J658" s="40" t="str">
        <f>IF($B658="","",(VLOOKUP($B658,所属・種目コード!$E$3:$F$119,2)))</f>
        <v>遠野AC</v>
      </c>
      <c r="K658" s="41" t="e">
        <f>IF($B658="","",(VLOOKUP($B658,所属・種目コード!L641:M741,2)))</f>
        <v>#N/A</v>
      </c>
      <c r="L658" s="38" t="e">
        <f>IF($B658="","",(VLOOKUP($B658,所属・種目コード!$I$3:$J$59,2)))</f>
        <v>#N/A</v>
      </c>
    </row>
    <row r="659" spans="1:12">
      <c r="A659" s="23">
        <v>1564</v>
      </c>
      <c r="B659" s="23">
        <v>1047</v>
      </c>
      <c r="C659" s="23">
        <v>532</v>
      </c>
      <c r="E659" s="23" t="s">
        <v>1688</v>
      </c>
      <c r="F659" s="23" t="s">
        <v>1689</v>
      </c>
      <c r="G659" s="23">
        <v>1</v>
      </c>
      <c r="I659" s="39" t="e">
        <f>IF($B659="","",(VLOOKUP($B659,所属・種目コード!$A$3:$B$68,2)))</f>
        <v>#N/A</v>
      </c>
      <c r="J659" s="40" t="str">
        <f>IF($B659="","",(VLOOKUP($B659,所属・種目コード!$E$3:$F$119,2)))</f>
        <v>遠野AC</v>
      </c>
      <c r="K659" s="41" t="e">
        <f>IF($B659="","",(VLOOKUP($B659,所属・種目コード!L642:M742,2)))</f>
        <v>#N/A</v>
      </c>
      <c r="L659" s="38" t="e">
        <f>IF($B659="","",(VLOOKUP($B659,所属・種目コード!$I$3:$J$59,2)))</f>
        <v>#N/A</v>
      </c>
    </row>
    <row r="660" spans="1:12">
      <c r="A660" s="23">
        <v>1565</v>
      </c>
      <c r="B660" s="23">
        <v>1047</v>
      </c>
      <c r="C660" s="23">
        <v>533</v>
      </c>
      <c r="E660" s="23" t="s">
        <v>1690</v>
      </c>
      <c r="F660" s="23" t="s">
        <v>1691</v>
      </c>
      <c r="G660" s="23">
        <v>1</v>
      </c>
      <c r="I660" s="39" t="e">
        <f>IF($B660="","",(VLOOKUP($B660,所属・種目コード!$A$3:$B$68,2)))</f>
        <v>#N/A</v>
      </c>
      <c r="J660" s="40" t="str">
        <f>IF($B660="","",(VLOOKUP($B660,所属・種目コード!$E$3:$F$119,2)))</f>
        <v>遠野AC</v>
      </c>
      <c r="K660" s="41" t="e">
        <f>IF($B660="","",(VLOOKUP($B660,所属・種目コード!L643:M743,2)))</f>
        <v>#N/A</v>
      </c>
      <c r="L660" s="38" t="e">
        <f>IF($B660="","",(VLOOKUP($B660,所属・種目コード!$I$3:$J$59,2)))</f>
        <v>#N/A</v>
      </c>
    </row>
    <row r="661" spans="1:12">
      <c r="A661" s="23">
        <v>1566</v>
      </c>
      <c r="B661" s="23">
        <v>1047</v>
      </c>
      <c r="C661" s="23">
        <v>534</v>
      </c>
      <c r="E661" s="23" t="s">
        <v>1692</v>
      </c>
      <c r="F661" s="23" t="s">
        <v>1693</v>
      </c>
      <c r="G661" s="23">
        <v>1</v>
      </c>
      <c r="I661" s="39" t="e">
        <f>IF($B661="","",(VLOOKUP($B661,所属・種目コード!$A$3:$B$68,2)))</f>
        <v>#N/A</v>
      </c>
      <c r="J661" s="40" t="str">
        <f>IF($B661="","",(VLOOKUP($B661,所属・種目コード!$E$3:$F$119,2)))</f>
        <v>遠野AC</v>
      </c>
      <c r="K661" s="41" t="e">
        <f>IF($B661="","",(VLOOKUP($B661,所属・種目コード!L644:M744,2)))</f>
        <v>#N/A</v>
      </c>
      <c r="L661" s="38" t="e">
        <f>IF($B661="","",(VLOOKUP($B661,所属・種目コード!$I$3:$J$59,2)))</f>
        <v>#N/A</v>
      </c>
    </row>
    <row r="662" spans="1:12">
      <c r="A662" s="23">
        <v>1572</v>
      </c>
      <c r="B662" s="23">
        <v>1048</v>
      </c>
      <c r="C662" s="23">
        <v>540</v>
      </c>
      <c r="E662" s="23" t="s">
        <v>1704</v>
      </c>
      <c r="F662" s="23" t="s">
        <v>1705</v>
      </c>
      <c r="G662" s="23">
        <v>1</v>
      </c>
      <c r="I662" s="39" t="e">
        <f>IF($B662="","",(VLOOKUP($B662,所属・種目コード!$A$3:$B$68,2)))</f>
        <v>#N/A</v>
      </c>
      <c r="J662" s="40" t="str">
        <f>IF($B662="","",(VLOOKUP($B662,所属・種目コード!$E$3:$F$119,2)))</f>
        <v>大槌走友会</v>
      </c>
      <c r="K662" s="41" t="e">
        <f>IF($B662="","",(VLOOKUP($B662,所属・種目コード!L645:M745,2)))</f>
        <v>#N/A</v>
      </c>
      <c r="L662" s="38" t="e">
        <f>IF($B662="","",(VLOOKUP($B662,所属・種目コード!$I$3:$J$59,2)))</f>
        <v>#N/A</v>
      </c>
    </row>
    <row r="663" spans="1:12">
      <c r="A663" s="23">
        <v>1573</v>
      </c>
      <c r="B663" s="23">
        <v>1048</v>
      </c>
      <c r="C663" s="23">
        <v>541</v>
      </c>
      <c r="E663" s="23" t="s">
        <v>1706</v>
      </c>
      <c r="F663" s="23" t="s">
        <v>1082</v>
      </c>
      <c r="G663" s="23">
        <v>1</v>
      </c>
      <c r="I663" s="39" t="e">
        <f>IF($B663="","",(VLOOKUP($B663,所属・種目コード!$A$3:$B$68,2)))</f>
        <v>#N/A</v>
      </c>
      <c r="J663" s="40" t="str">
        <f>IF($B663="","",(VLOOKUP($B663,所属・種目コード!$E$3:$F$119,2)))</f>
        <v>大槌走友会</v>
      </c>
      <c r="K663" s="41" t="e">
        <f>IF($B663="","",(VLOOKUP($B663,所属・種目コード!L646:M746,2)))</f>
        <v>#N/A</v>
      </c>
      <c r="L663" s="38" t="e">
        <f>IF($B663="","",(VLOOKUP($B663,所属・種目コード!$I$3:$J$59,2)))</f>
        <v>#N/A</v>
      </c>
    </row>
    <row r="664" spans="1:12">
      <c r="A664" s="23">
        <v>1574</v>
      </c>
      <c r="B664" s="23">
        <v>1048</v>
      </c>
      <c r="C664" s="23">
        <v>542</v>
      </c>
      <c r="E664" s="23" t="s">
        <v>1707</v>
      </c>
      <c r="F664" s="23" t="s">
        <v>1708</v>
      </c>
      <c r="G664" s="23">
        <v>1</v>
      </c>
      <c r="I664" s="39" t="e">
        <f>IF($B664="","",(VLOOKUP($B664,所属・種目コード!$A$3:$B$68,2)))</f>
        <v>#N/A</v>
      </c>
      <c r="J664" s="40" t="str">
        <f>IF($B664="","",(VLOOKUP($B664,所属・種目コード!$E$3:$F$119,2)))</f>
        <v>大槌走友会</v>
      </c>
      <c r="K664" s="41" t="e">
        <f>IF($B664="","",(VLOOKUP($B664,所属・種目コード!L647:M747,2)))</f>
        <v>#N/A</v>
      </c>
      <c r="L664" s="38" t="e">
        <f>IF($B664="","",(VLOOKUP($B664,所属・種目コード!$I$3:$J$59,2)))</f>
        <v>#N/A</v>
      </c>
    </row>
    <row r="665" spans="1:12">
      <c r="A665" s="23">
        <v>1575</v>
      </c>
      <c r="B665" s="23">
        <v>1048</v>
      </c>
      <c r="C665" s="23">
        <v>543</v>
      </c>
      <c r="E665" s="23" t="s">
        <v>1709</v>
      </c>
      <c r="F665" s="23" t="s">
        <v>1710</v>
      </c>
      <c r="G665" s="23">
        <v>1</v>
      </c>
      <c r="I665" s="39" t="e">
        <f>IF($B665="","",(VLOOKUP($B665,所属・種目コード!$A$3:$B$68,2)))</f>
        <v>#N/A</v>
      </c>
      <c r="J665" s="40" t="str">
        <f>IF($B665="","",(VLOOKUP($B665,所属・種目コード!$E$3:$F$119,2)))</f>
        <v>大槌走友会</v>
      </c>
      <c r="K665" s="41" t="e">
        <f>IF($B665="","",(VLOOKUP($B665,所属・種目コード!L648:M748,2)))</f>
        <v>#N/A</v>
      </c>
      <c r="L665" s="38" t="e">
        <f>IF($B665="","",(VLOOKUP($B665,所属・種目コード!$I$3:$J$59,2)))</f>
        <v>#N/A</v>
      </c>
    </row>
    <row r="666" spans="1:12">
      <c r="A666" s="23">
        <v>1576</v>
      </c>
      <c r="B666" s="23">
        <v>1048</v>
      </c>
      <c r="C666" s="23">
        <v>544</v>
      </c>
      <c r="E666" s="23" t="s">
        <v>1711</v>
      </c>
      <c r="F666" s="23" t="s">
        <v>1712</v>
      </c>
      <c r="G666" s="23">
        <v>1</v>
      </c>
      <c r="I666" s="39" t="e">
        <f>IF($B666="","",(VLOOKUP($B666,所属・種目コード!$A$3:$B$68,2)))</f>
        <v>#N/A</v>
      </c>
      <c r="J666" s="40" t="str">
        <f>IF($B666="","",(VLOOKUP($B666,所属・種目コード!$E$3:$F$119,2)))</f>
        <v>大槌走友会</v>
      </c>
      <c r="K666" s="41" t="e">
        <f>IF($B666="","",(VLOOKUP($B666,所属・種目コード!L649:M749,2)))</f>
        <v>#N/A</v>
      </c>
      <c r="L666" s="38" t="e">
        <f>IF($B666="","",(VLOOKUP($B666,所属・種目コード!$I$3:$J$59,2)))</f>
        <v>#N/A</v>
      </c>
    </row>
    <row r="667" spans="1:12">
      <c r="A667" s="23">
        <v>1586</v>
      </c>
      <c r="B667" s="23">
        <v>1049</v>
      </c>
      <c r="C667" s="23">
        <v>554</v>
      </c>
      <c r="E667" s="23" t="s">
        <v>1731</v>
      </c>
      <c r="F667" s="23" t="s">
        <v>1732</v>
      </c>
      <c r="G667" s="23">
        <v>1</v>
      </c>
      <c r="I667" s="39" t="e">
        <f>IF($B667="","",(VLOOKUP($B667,所属・種目コード!$A$3:$B$68,2)))</f>
        <v>#N/A</v>
      </c>
      <c r="J667" s="40" t="str">
        <f>IF($B667="","",(VLOOKUP($B667,所属・種目コード!$E$3:$F$119,2)))</f>
        <v>上野法律</v>
      </c>
      <c r="K667" s="41" t="e">
        <f>IF($B667="","",(VLOOKUP($B667,所属・種目コード!L650:M750,2)))</f>
        <v>#N/A</v>
      </c>
      <c r="L667" s="38" t="e">
        <f>IF($B667="","",(VLOOKUP($B667,所属・種目コード!$I$3:$J$59,2)))</f>
        <v>#N/A</v>
      </c>
    </row>
    <row r="668" spans="1:12">
      <c r="A668" s="23">
        <v>1587</v>
      </c>
      <c r="B668" s="23">
        <v>1049</v>
      </c>
      <c r="C668" s="23">
        <v>555</v>
      </c>
      <c r="E668" s="23" t="s">
        <v>1733</v>
      </c>
      <c r="F668" s="23" t="s">
        <v>1734</v>
      </c>
      <c r="G668" s="23">
        <v>1</v>
      </c>
      <c r="I668" s="39" t="e">
        <f>IF($B668="","",(VLOOKUP($B668,所属・種目コード!$A$3:$B$68,2)))</f>
        <v>#N/A</v>
      </c>
      <c r="J668" s="40" t="str">
        <f>IF($B668="","",(VLOOKUP($B668,所属・種目コード!$E$3:$F$119,2)))</f>
        <v>上野法律</v>
      </c>
      <c r="K668" s="41" t="e">
        <f>IF($B668="","",(VLOOKUP($B668,所属・種目コード!L651:M751,2)))</f>
        <v>#N/A</v>
      </c>
      <c r="L668" s="38" t="e">
        <f>IF($B668="","",(VLOOKUP($B668,所属・種目コード!$I$3:$J$59,2)))</f>
        <v>#N/A</v>
      </c>
    </row>
    <row r="669" spans="1:12">
      <c r="A669" s="23">
        <v>1588</v>
      </c>
      <c r="B669" s="23">
        <v>1049</v>
      </c>
      <c r="C669" s="23">
        <v>556</v>
      </c>
      <c r="E669" s="23" t="s">
        <v>1735</v>
      </c>
      <c r="F669" s="23" t="s">
        <v>1736</v>
      </c>
      <c r="G669" s="23">
        <v>1</v>
      </c>
      <c r="I669" s="39" t="e">
        <f>IF($B669="","",(VLOOKUP($B669,所属・種目コード!$A$3:$B$68,2)))</f>
        <v>#N/A</v>
      </c>
      <c r="J669" s="40" t="str">
        <f>IF($B669="","",(VLOOKUP($B669,所属・種目コード!$E$3:$F$119,2)))</f>
        <v>上野法律</v>
      </c>
      <c r="K669" s="41" t="e">
        <f>IF($B669="","",(VLOOKUP($B669,所属・種目コード!L652:M752,2)))</f>
        <v>#N/A</v>
      </c>
      <c r="L669" s="38" t="e">
        <f>IF($B669="","",(VLOOKUP($B669,所属・種目コード!$I$3:$J$59,2)))</f>
        <v>#N/A</v>
      </c>
    </row>
    <row r="670" spans="1:12">
      <c r="A670" s="23">
        <v>1589</v>
      </c>
      <c r="B670" s="23">
        <v>1049</v>
      </c>
      <c r="C670" s="23">
        <v>557</v>
      </c>
      <c r="E670" s="23" t="s">
        <v>1737</v>
      </c>
      <c r="F670" s="23" t="s">
        <v>1738</v>
      </c>
      <c r="G670" s="23">
        <v>1</v>
      </c>
      <c r="I670" s="39" t="e">
        <f>IF($B670="","",(VLOOKUP($B670,所属・種目コード!$A$3:$B$68,2)))</f>
        <v>#N/A</v>
      </c>
      <c r="J670" s="40" t="str">
        <f>IF($B670="","",(VLOOKUP($B670,所属・種目コード!$E$3:$F$119,2)))</f>
        <v>上野法律</v>
      </c>
      <c r="K670" s="41" t="e">
        <f>IF($B670="","",(VLOOKUP($B670,所属・種目コード!L653:M753,2)))</f>
        <v>#N/A</v>
      </c>
      <c r="L670" s="38" t="e">
        <f>IF($B670="","",(VLOOKUP($B670,所属・種目コード!$I$3:$J$59,2)))</f>
        <v>#N/A</v>
      </c>
    </row>
    <row r="671" spans="1:12">
      <c r="A671" s="23">
        <v>1590</v>
      </c>
      <c r="B671" s="23">
        <v>1049</v>
      </c>
      <c r="C671" s="23">
        <v>558</v>
      </c>
      <c r="E671" s="23" t="s">
        <v>1739</v>
      </c>
      <c r="F671" s="23" t="s">
        <v>1740</v>
      </c>
      <c r="G671" s="23">
        <v>1</v>
      </c>
      <c r="I671" s="39" t="e">
        <f>IF($B671="","",(VLOOKUP($B671,所属・種目コード!$A$3:$B$68,2)))</f>
        <v>#N/A</v>
      </c>
      <c r="J671" s="40" t="str">
        <f>IF($B671="","",(VLOOKUP($B671,所属・種目コード!$E$3:$F$119,2)))</f>
        <v>上野法律</v>
      </c>
      <c r="K671" s="41" t="e">
        <f>IF($B671="","",(VLOOKUP($B671,所属・種目コード!L654:M754,2)))</f>
        <v>#N/A</v>
      </c>
      <c r="L671" s="38" t="e">
        <f>IF($B671="","",(VLOOKUP($B671,所属・種目コード!$I$3:$J$59,2)))</f>
        <v>#N/A</v>
      </c>
    </row>
    <row r="672" spans="1:12">
      <c r="A672" s="23">
        <v>1591</v>
      </c>
      <c r="B672" s="23">
        <v>1050</v>
      </c>
      <c r="C672" s="23">
        <v>559</v>
      </c>
      <c r="E672" s="23" t="s">
        <v>1741</v>
      </c>
      <c r="F672" s="23" t="s">
        <v>1742</v>
      </c>
      <c r="G672" s="23">
        <v>1</v>
      </c>
      <c r="I672" s="39" t="e">
        <f>IF($B672="","",(VLOOKUP($B672,所属・種目コード!$A$3:$B$68,2)))</f>
        <v>#N/A</v>
      </c>
      <c r="J672" s="40" t="str">
        <f>IF($B672="","",(VLOOKUP($B672,所属・種目コード!$E$3:$F$119,2)))</f>
        <v>北上ＧＡＣ</v>
      </c>
      <c r="K672" s="41" t="e">
        <f>IF($B672="","",(VLOOKUP($B672,所属・種目コード!L655:M755,2)))</f>
        <v>#N/A</v>
      </c>
      <c r="L672" s="38" t="e">
        <f>IF($B672="","",(VLOOKUP($B672,所属・種目コード!$I$3:$J$59,2)))</f>
        <v>#N/A</v>
      </c>
    </row>
    <row r="673" spans="1:12">
      <c r="A673" s="23">
        <v>1592</v>
      </c>
      <c r="B673" s="23">
        <v>1050</v>
      </c>
      <c r="C673" s="23">
        <v>560</v>
      </c>
      <c r="E673" s="23" t="s">
        <v>1743</v>
      </c>
      <c r="F673" s="23" t="s">
        <v>1744</v>
      </c>
      <c r="G673" s="23">
        <v>1</v>
      </c>
      <c r="I673" s="39" t="e">
        <f>IF($B673="","",(VLOOKUP($B673,所属・種目コード!$A$3:$B$68,2)))</f>
        <v>#N/A</v>
      </c>
      <c r="J673" s="40" t="str">
        <f>IF($B673="","",(VLOOKUP($B673,所属・種目コード!$E$3:$F$119,2)))</f>
        <v>北上ＧＡＣ</v>
      </c>
      <c r="K673" s="41" t="e">
        <f>IF($B673="","",(VLOOKUP($B673,所属・種目コード!L656:M756,2)))</f>
        <v>#N/A</v>
      </c>
      <c r="L673" s="38" t="e">
        <f>IF($B673="","",(VLOOKUP($B673,所属・種目コード!$I$3:$J$59,2)))</f>
        <v>#N/A</v>
      </c>
    </row>
    <row r="674" spans="1:12">
      <c r="A674" s="23">
        <v>1593</v>
      </c>
      <c r="B674" s="23">
        <v>1050</v>
      </c>
      <c r="C674" s="23">
        <v>561</v>
      </c>
      <c r="E674" s="23" t="s">
        <v>1745</v>
      </c>
      <c r="F674" s="23" t="s">
        <v>1746</v>
      </c>
      <c r="G674" s="23">
        <v>1</v>
      </c>
      <c r="I674" s="39" t="e">
        <f>IF($B674="","",(VLOOKUP($B674,所属・種目コード!$A$3:$B$68,2)))</f>
        <v>#N/A</v>
      </c>
      <c r="J674" s="40" t="str">
        <f>IF($B674="","",(VLOOKUP($B674,所属・種目コード!$E$3:$F$119,2)))</f>
        <v>北上ＧＡＣ</v>
      </c>
      <c r="K674" s="41" t="e">
        <f>IF($B674="","",(VLOOKUP($B674,所属・種目コード!L657:M757,2)))</f>
        <v>#N/A</v>
      </c>
      <c r="L674" s="38" t="e">
        <f>IF($B674="","",(VLOOKUP($B674,所属・種目コード!$I$3:$J$59,2)))</f>
        <v>#N/A</v>
      </c>
    </row>
    <row r="675" spans="1:12">
      <c r="A675" s="23">
        <v>1594</v>
      </c>
      <c r="B675" s="23">
        <v>1050</v>
      </c>
      <c r="C675" s="23">
        <v>562</v>
      </c>
      <c r="E675" s="23" t="s">
        <v>1747</v>
      </c>
      <c r="F675" s="23" t="s">
        <v>1748</v>
      </c>
      <c r="G675" s="23">
        <v>1</v>
      </c>
      <c r="I675" s="39" t="e">
        <f>IF($B675="","",(VLOOKUP($B675,所属・種目コード!$A$3:$B$68,2)))</f>
        <v>#N/A</v>
      </c>
      <c r="J675" s="40" t="str">
        <f>IF($B675="","",(VLOOKUP($B675,所属・種目コード!$E$3:$F$119,2)))</f>
        <v>北上ＧＡＣ</v>
      </c>
      <c r="K675" s="41" t="e">
        <f>IF($B675="","",(VLOOKUP($B675,所属・種目コード!L658:M758,2)))</f>
        <v>#N/A</v>
      </c>
      <c r="L675" s="38" t="e">
        <f>IF($B675="","",(VLOOKUP($B675,所属・種目コード!$I$3:$J$59,2)))</f>
        <v>#N/A</v>
      </c>
    </row>
    <row r="676" spans="1:12">
      <c r="A676" s="23">
        <v>1595</v>
      </c>
      <c r="B676" s="23">
        <v>1050</v>
      </c>
      <c r="C676" s="23">
        <v>563</v>
      </c>
      <c r="E676" s="23" t="s">
        <v>1749</v>
      </c>
      <c r="F676" s="23" t="s">
        <v>1750</v>
      </c>
      <c r="G676" s="23">
        <v>1</v>
      </c>
      <c r="I676" s="39" t="e">
        <f>IF($B676="","",(VLOOKUP($B676,所属・種目コード!$A$3:$B$68,2)))</f>
        <v>#N/A</v>
      </c>
      <c r="J676" s="40" t="str">
        <f>IF($B676="","",(VLOOKUP($B676,所属・種目コード!$E$3:$F$119,2)))</f>
        <v>北上ＧＡＣ</v>
      </c>
      <c r="K676" s="41" t="e">
        <f>IF($B676="","",(VLOOKUP($B676,所属・種目コード!L659:M759,2)))</f>
        <v>#N/A</v>
      </c>
      <c r="L676" s="38" t="e">
        <f>IF($B676="","",(VLOOKUP($B676,所属・種目コード!$I$3:$J$59,2)))</f>
        <v>#N/A</v>
      </c>
    </row>
    <row r="677" spans="1:12">
      <c r="A677" s="23">
        <v>1596</v>
      </c>
      <c r="B677" s="23">
        <v>1050</v>
      </c>
      <c r="C677" s="23">
        <v>564</v>
      </c>
      <c r="E677" s="23" t="s">
        <v>1751</v>
      </c>
      <c r="F677" s="23" t="s">
        <v>1752</v>
      </c>
      <c r="G677" s="23">
        <v>1</v>
      </c>
      <c r="I677" s="39" t="e">
        <f>IF($B677="","",(VLOOKUP($B677,所属・種目コード!$A$3:$B$68,2)))</f>
        <v>#N/A</v>
      </c>
      <c r="J677" s="40" t="str">
        <f>IF($B677="","",(VLOOKUP($B677,所属・種目コード!$E$3:$F$119,2)))</f>
        <v>北上ＧＡＣ</v>
      </c>
      <c r="K677" s="41" t="e">
        <f>IF($B677="","",(VLOOKUP($B677,所属・種目コード!L660:M760,2)))</f>
        <v>#N/A</v>
      </c>
      <c r="L677" s="38" t="e">
        <f>IF($B677="","",(VLOOKUP($B677,所属・種目コード!$I$3:$J$59,2)))</f>
        <v>#N/A</v>
      </c>
    </row>
    <row r="678" spans="1:12">
      <c r="A678" s="23">
        <v>1639</v>
      </c>
      <c r="B678" s="23">
        <v>1050</v>
      </c>
      <c r="C678" s="23">
        <v>628</v>
      </c>
      <c r="E678" s="23" t="s">
        <v>1837</v>
      </c>
      <c r="F678" s="23" t="s">
        <v>1838</v>
      </c>
      <c r="G678" s="23">
        <v>1</v>
      </c>
      <c r="I678" s="39" t="e">
        <f>IF($B678="","",(VLOOKUP($B678,所属・種目コード!$A$3:$B$68,2)))</f>
        <v>#N/A</v>
      </c>
      <c r="J678" s="40" t="str">
        <f>IF($B678="","",(VLOOKUP($B678,所属・種目コード!$E$3:$F$119,2)))</f>
        <v>北上ＧＡＣ</v>
      </c>
      <c r="K678" s="41" t="e">
        <f>IF($B678="","",(VLOOKUP($B678,所属・種目コード!L661:M761,2)))</f>
        <v>#N/A</v>
      </c>
      <c r="L678" s="38" t="e">
        <f>IF($B678="","",(VLOOKUP($B678,所属・種目コード!$I$3:$J$59,2)))</f>
        <v>#N/A</v>
      </c>
    </row>
    <row r="679" spans="1:12">
      <c r="A679" s="23">
        <v>1597</v>
      </c>
      <c r="B679" s="23">
        <v>1051</v>
      </c>
      <c r="C679" s="23">
        <v>565</v>
      </c>
      <c r="E679" s="23" t="s">
        <v>1753</v>
      </c>
      <c r="F679" s="23" t="s">
        <v>1754</v>
      </c>
      <c r="G679" s="23">
        <v>1</v>
      </c>
      <c r="I679" s="39" t="e">
        <f>IF($B679="","",(VLOOKUP($B679,所属・種目コード!$A$3:$B$68,2)))</f>
        <v>#N/A</v>
      </c>
      <c r="J679" s="40" t="str">
        <f>IF($B679="","",(VLOOKUP($B679,所属・種目コード!$E$3:$F$119,2)))</f>
        <v>NOW</v>
      </c>
      <c r="K679" s="41" t="e">
        <f>IF($B679="","",(VLOOKUP($B679,所属・種目コード!L662:M762,2)))</f>
        <v>#N/A</v>
      </c>
      <c r="L679" s="38" t="e">
        <f>IF($B679="","",(VLOOKUP($B679,所属・種目コード!$I$3:$J$59,2)))</f>
        <v>#N/A</v>
      </c>
    </row>
    <row r="680" spans="1:12">
      <c r="A680" s="23">
        <v>1598</v>
      </c>
      <c r="B680" s="23">
        <v>1051</v>
      </c>
      <c r="C680" s="23">
        <v>566</v>
      </c>
      <c r="E680" s="23" t="s">
        <v>1755</v>
      </c>
      <c r="F680" s="23" t="s">
        <v>1756</v>
      </c>
      <c r="G680" s="23">
        <v>1</v>
      </c>
      <c r="I680" s="39" t="e">
        <f>IF($B680="","",(VLOOKUP($B680,所属・種目コード!$A$3:$B$68,2)))</f>
        <v>#N/A</v>
      </c>
      <c r="J680" s="40" t="str">
        <f>IF($B680="","",(VLOOKUP($B680,所属・種目コード!$E$3:$F$119,2)))</f>
        <v>NOW</v>
      </c>
      <c r="K680" s="41" t="e">
        <f>IF($B680="","",(VLOOKUP($B680,所属・種目コード!L663:M763,2)))</f>
        <v>#N/A</v>
      </c>
      <c r="L680" s="38" t="e">
        <f>IF($B680="","",(VLOOKUP($B680,所属・種目コード!$I$3:$J$59,2)))</f>
        <v>#N/A</v>
      </c>
    </row>
    <row r="681" spans="1:12">
      <c r="A681" s="23">
        <v>1599</v>
      </c>
      <c r="B681" s="23">
        <v>1051</v>
      </c>
      <c r="C681" s="23">
        <v>567</v>
      </c>
      <c r="E681" s="23" t="s">
        <v>1757</v>
      </c>
      <c r="F681" s="23" t="s">
        <v>1758</v>
      </c>
      <c r="G681" s="23">
        <v>1</v>
      </c>
      <c r="I681" s="39" t="e">
        <f>IF($B681="","",(VLOOKUP($B681,所属・種目コード!$A$3:$B$68,2)))</f>
        <v>#N/A</v>
      </c>
      <c r="J681" s="40" t="str">
        <f>IF($B681="","",(VLOOKUP($B681,所属・種目コード!$E$3:$F$119,2)))</f>
        <v>NOW</v>
      </c>
      <c r="K681" s="41" t="e">
        <f>IF($B681="","",(VLOOKUP($B681,所属・種目コード!L664:M764,2)))</f>
        <v>#N/A</v>
      </c>
      <c r="L681" s="38" t="e">
        <f>IF($B681="","",(VLOOKUP($B681,所属・種目コード!$I$3:$J$59,2)))</f>
        <v>#N/A</v>
      </c>
    </row>
    <row r="682" spans="1:12">
      <c r="A682" s="23">
        <v>1600</v>
      </c>
      <c r="B682" s="23">
        <v>1051</v>
      </c>
      <c r="C682" s="23">
        <v>568</v>
      </c>
      <c r="E682" s="23" t="s">
        <v>1759</v>
      </c>
      <c r="F682" s="23" t="s">
        <v>1760</v>
      </c>
      <c r="G682" s="23">
        <v>1</v>
      </c>
      <c r="I682" s="39" t="e">
        <f>IF($B682="","",(VLOOKUP($B682,所属・種目コード!$A$3:$B$68,2)))</f>
        <v>#N/A</v>
      </c>
      <c r="J682" s="40" t="str">
        <f>IF($B682="","",(VLOOKUP($B682,所属・種目コード!$E$3:$F$119,2)))</f>
        <v>NOW</v>
      </c>
      <c r="K682" s="41" t="e">
        <f>IF($B682="","",(VLOOKUP($B682,所属・種目コード!L665:M765,2)))</f>
        <v>#N/A</v>
      </c>
      <c r="L682" s="38" t="e">
        <f>IF($B682="","",(VLOOKUP($B682,所属・種目コード!$I$3:$J$59,2)))</f>
        <v>#N/A</v>
      </c>
    </row>
    <row r="683" spans="1:12">
      <c r="A683" s="23">
        <v>1601</v>
      </c>
      <c r="B683" s="23">
        <v>1051</v>
      </c>
      <c r="C683" s="23">
        <v>569</v>
      </c>
      <c r="E683" s="23" t="s">
        <v>1761</v>
      </c>
      <c r="F683" s="23" t="s">
        <v>1762</v>
      </c>
      <c r="G683" s="23">
        <v>1</v>
      </c>
      <c r="I683" s="39" t="e">
        <f>IF($B683="","",(VLOOKUP($B683,所属・種目コード!$A$3:$B$68,2)))</f>
        <v>#N/A</v>
      </c>
      <c r="J683" s="40" t="str">
        <f>IF($B683="","",(VLOOKUP($B683,所属・種目コード!$E$3:$F$119,2)))</f>
        <v>NOW</v>
      </c>
      <c r="K683" s="41" t="e">
        <f>IF($B683="","",(VLOOKUP($B683,所属・種目コード!L666:M766,2)))</f>
        <v>#N/A</v>
      </c>
      <c r="L683" s="38" t="e">
        <f>IF($B683="","",(VLOOKUP($B683,所属・種目コード!$I$3:$J$59,2)))</f>
        <v>#N/A</v>
      </c>
    </row>
    <row r="684" spans="1:12">
      <c r="A684" s="23">
        <v>1607</v>
      </c>
      <c r="B684" s="23">
        <v>1052</v>
      </c>
      <c r="C684" s="23">
        <v>576</v>
      </c>
      <c r="E684" s="23" t="s">
        <v>1773</v>
      </c>
      <c r="F684" s="23" t="s">
        <v>1774</v>
      </c>
      <c r="G684" s="23">
        <v>1</v>
      </c>
      <c r="I684" s="39" t="e">
        <f>IF($B684="","",(VLOOKUP($B684,所属・種目コード!$A$3:$B$68,2)))</f>
        <v>#N/A</v>
      </c>
      <c r="J684" s="40" t="str">
        <f>IF($B684="","",(VLOOKUP($B684,所属・種目コード!$E$3:$F$119,2)))</f>
        <v>洋野町陸協</v>
      </c>
      <c r="K684" s="41" t="e">
        <f>IF($B684="","",(VLOOKUP($B684,所属・種目コード!L667:M767,2)))</f>
        <v>#N/A</v>
      </c>
      <c r="L684" s="38" t="e">
        <f>IF($B684="","",(VLOOKUP($B684,所属・種目コード!$I$3:$J$59,2)))</f>
        <v>#N/A</v>
      </c>
    </row>
    <row r="685" spans="1:12">
      <c r="A685" s="23">
        <v>1608</v>
      </c>
      <c r="B685" s="23">
        <v>1052</v>
      </c>
      <c r="C685" s="23">
        <v>577</v>
      </c>
      <c r="E685" s="23" t="s">
        <v>1775</v>
      </c>
      <c r="F685" s="23" t="s">
        <v>1776</v>
      </c>
      <c r="G685" s="23">
        <v>1</v>
      </c>
      <c r="I685" s="39" t="e">
        <f>IF($B685="","",(VLOOKUP($B685,所属・種目コード!$A$3:$B$68,2)))</f>
        <v>#N/A</v>
      </c>
      <c r="J685" s="40" t="str">
        <f>IF($B685="","",(VLOOKUP($B685,所属・種目コード!$E$3:$F$119,2)))</f>
        <v>洋野町陸協</v>
      </c>
      <c r="K685" s="41" t="e">
        <f>IF($B685="","",(VLOOKUP($B685,所属・種目コード!L668:M768,2)))</f>
        <v>#N/A</v>
      </c>
      <c r="L685" s="38" t="e">
        <f>IF($B685="","",(VLOOKUP($B685,所属・種目コード!$I$3:$J$59,2)))</f>
        <v>#N/A</v>
      </c>
    </row>
    <row r="686" spans="1:12">
      <c r="A686" s="23">
        <v>1609</v>
      </c>
      <c r="B686" s="23">
        <v>1052</v>
      </c>
      <c r="C686" s="23">
        <v>578</v>
      </c>
      <c r="E686" s="23" t="s">
        <v>1777</v>
      </c>
      <c r="F686" s="23" t="s">
        <v>1778</v>
      </c>
      <c r="G686" s="23">
        <v>1</v>
      </c>
      <c r="I686" s="39" t="e">
        <f>IF($B686="","",(VLOOKUP($B686,所属・種目コード!$A$3:$B$68,2)))</f>
        <v>#N/A</v>
      </c>
      <c r="J686" s="40" t="str">
        <f>IF($B686="","",(VLOOKUP($B686,所属・種目コード!$E$3:$F$119,2)))</f>
        <v>洋野町陸協</v>
      </c>
      <c r="K686" s="41" t="e">
        <f>IF($B686="","",(VLOOKUP($B686,所属・種目コード!L669:M769,2)))</f>
        <v>#N/A</v>
      </c>
      <c r="L686" s="38" t="e">
        <f>IF($B686="","",(VLOOKUP($B686,所属・種目コード!$I$3:$J$59,2)))</f>
        <v>#N/A</v>
      </c>
    </row>
    <row r="687" spans="1:12">
      <c r="A687" s="23">
        <v>1610</v>
      </c>
      <c r="B687" s="23">
        <v>1052</v>
      </c>
      <c r="C687" s="23">
        <v>579</v>
      </c>
      <c r="E687" s="23" t="s">
        <v>1779</v>
      </c>
      <c r="F687" s="23" t="s">
        <v>1780</v>
      </c>
      <c r="G687" s="23">
        <v>1</v>
      </c>
      <c r="I687" s="39" t="e">
        <f>IF($B687="","",(VLOOKUP($B687,所属・種目コード!$A$3:$B$68,2)))</f>
        <v>#N/A</v>
      </c>
      <c r="J687" s="40" t="str">
        <f>IF($B687="","",(VLOOKUP($B687,所属・種目コード!$E$3:$F$119,2)))</f>
        <v>洋野町陸協</v>
      </c>
      <c r="K687" s="41" t="e">
        <f>IF($B687="","",(VLOOKUP($B687,所属・種目コード!L670:M770,2)))</f>
        <v>#N/A</v>
      </c>
      <c r="L687" s="38" t="e">
        <f>IF($B687="","",(VLOOKUP($B687,所属・種目コード!$I$3:$J$59,2)))</f>
        <v>#N/A</v>
      </c>
    </row>
    <row r="688" spans="1:12">
      <c r="A688" s="23">
        <v>1611</v>
      </c>
      <c r="B688" s="23">
        <v>1052</v>
      </c>
      <c r="C688" s="23">
        <v>580</v>
      </c>
      <c r="E688" s="23" t="s">
        <v>1781</v>
      </c>
      <c r="F688" s="23" t="s">
        <v>1782</v>
      </c>
      <c r="G688" s="23">
        <v>1</v>
      </c>
      <c r="I688" s="39" t="e">
        <f>IF($B688="","",(VLOOKUP($B688,所属・種目コード!$A$3:$B$68,2)))</f>
        <v>#N/A</v>
      </c>
      <c r="J688" s="40" t="str">
        <f>IF($B688="","",(VLOOKUP($B688,所属・種目コード!$E$3:$F$119,2)))</f>
        <v>洋野町陸協</v>
      </c>
      <c r="K688" s="41" t="e">
        <f>IF($B688="","",(VLOOKUP($B688,所属・種目コード!L671:M771,2)))</f>
        <v>#N/A</v>
      </c>
      <c r="L688" s="38" t="e">
        <f>IF($B688="","",(VLOOKUP($B688,所属・種目コード!$I$3:$J$59,2)))</f>
        <v>#N/A</v>
      </c>
    </row>
    <row r="689" spans="1:12">
      <c r="A689" s="23">
        <v>1612</v>
      </c>
      <c r="B689" s="23">
        <v>1052</v>
      </c>
      <c r="C689" s="23">
        <v>581</v>
      </c>
      <c r="E689" s="23" t="s">
        <v>1783</v>
      </c>
      <c r="F689" s="23" t="s">
        <v>1784</v>
      </c>
      <c r="G689" s="23">
        <v>1</v>
      </c>
      <c r="I689" s="39" t="e">
        <f>IF($B689="","",(VLOOKUP($B689,所属・種目コード!$A$3:$B$68,2)))</f>
        <v>#N/A</v>
      </c>
      <c r="J689" s="40" t="str">
        <f>IF($B689="","",(VLOOKUP($B689,所属・種目コード!$E$3:$F$119,2)))</f>
        <v>洋野町陸協</v>
      </c>
      <c r="K689" s="41" t="e">
        <f>IF($B689="","",(VLOOKUP($B689,所属・種目コード!L672:M772,2)))</f>
        <v>#N/A</v>
      </c>
      <c r="L689" s="38" t="e">
        <f>IF($B689="","",(VLOOKUP($B689,所属・種目コード!$I$3:$J$59,2)))</f>
        <v>#N/A</v>
      </c>
    </row>
    <row r="690" spans="1:12">
      <c r="A690" s="23">
        <v>1613</v>
      </c>
      <c r="B690" s="23">
        <v>1052</v>
      </c>
      <c r="C690" s="23">
        <v>582</v>
      </c>
      <c r="E690" s="23" t="s">
        <v>1785</v>
      </c>
      <c r="F690" s="23" t="s">
        <v>1786</v>
      </c>
      <c r="G690" s="23">
        <v>1</v>
      </c>
      <c r="I690" s="39" t="e">
        <f>IF($B690="","",(VLOOKUP($B690,所属・種目コード!$A$3:$B$68,2)))</f>
        <v>#N/A</v>
      </c>
      <c r="J690" s="40" t="str">
        <f>IF($B690="","",(VLOOKUP($B690,所属・種目コード!$E$3:$F$119,2)))</f>
        <v>洋野町陸協</v>
      </c>
      <c r="K690" s="41" t="e">
        <f>IF($B690="","",(VLOOKUP($B690,所属・種目コード!L673:M773,2)))</f>
        <v>#N/A</v>
      </c>
      <c r="L690" s="38" t="e">
        <f>IF($B690="","",(VLOOKUP($B690,所属・種目コード!$I$3:$J$59,2)))</f>
        <v>#N/A</v>
      </c>
    </row>
    <row r="691" spans="1:12">
      <c r="A691" s="23">
        <v>1614</v>
      </c>
      <c r="B691" s="23">
        <v>1052</v>
      </c>
      <c r="C691" s="23">
        <v>583</v>
      </c>
      <c r="E691" s="23" t="s">
        <v>1787</v>
      </c>
      <c r="F691" s="23" t="s">
        <v>1788</v>
      </c>
      <c r="G691" s="23">
        <v>1</v>
      </c>
      <c r="I691" s="39" t="e">
        <f>IF($B691="","",(VLOOKUP($B691,所属・種目コード!$A$3:$B$68,2)))</f>
        <v>#N/A</v>
      </c>
      <c r="J691" s="40" t="str">
        <f>IF($B691="","",(VLOOKUP($B691,所属・種目コード!$E$3:$F$119,2)))</f>
        <v>洋野町陸協</v>
      </c>
      <c r="K691" s="41" t="e">
        <f>IF($B691="","",(VLOOKUP($B691,所属・種目コード!L674:M774,2)))</f>
        <v>#N/A</v>
      </c>
      <c r="L691" s="38" t="e">
        <f>IF($B691="","",(VLOOKUP($B691,所属・種目コード!$I$3:$J$59,2)))</f>
        <v>#N/A</v>
      </c>
    </row>
    <row r="692" spans="1:12">
      <c r="A692" s="23">
        <v>1615</v>
      </c>
      <c r="B692" s="23">
        <v>1052</v>
      </c>
      <c r="C692" s="23">
        <v>584</v>
      </c>
      <c r="E692" s="23" t="s">
        <v>1789</v>
      </c>
      <c r="F692" s="23" t="s">
        <v>1790</v>
      </c>
      <c r="G692" s="23">
        <v>1</v>
      </c>
      <c r="I692" s="39" t="e">
        <f>IF($B692="","",(VLOOKUP($B692,所属・種目コード!$A$3:$B$68,2)))</f>
        <v>#N/A</v>
      </c>
      <c r="J692" s="40" t="str">
        <f>IF($B692="","",(VLOOKUP($B692,所属・種目コード!$E$3:$F$119,2)))</f>
        <v>洋野町陸協</v>
      </c>
      <c r="K692" s="41" t="e">
        <f>IF($B692="","",(VLOOKUP($B692,所属・種目コード!L675:M775,2)))</f>
        <v>#N/A</v>
      </c>
      <c r="L692" s="38" t="e">
        <f>IF($B692="","",(VLOOKUP($B692,所属・種目コード!$I$3:$J$59,2)))</f>
        <v>#N/A</v>
      </c>
    </row>
    <row r="693" spans="1:12">
      <c r="A693" s="23">
        <v>1636</v>
      </c>
      <c r="B693" s="23">
        <v>1052</v>
      </c>
      <c r="C693" s="23">
        <v>619</v>
      </c>
      <c r="E693" s="23" t="s">
        <v>1831</v>
      </c>
      <c r="F693" s="23" t="s">
        <v>1832</v>
      </c>
      <c r="G693" s="23">
        <v>1</v>
      </c>
      <c r="I693" s="39" t="e">
        <f>IF($B693="","",(VLOOKUP($B693,所属・種目コード!$A$3:$B$68,2)))</f>
        <v>#N/A</v>
      </c>
      <c r="J693" s="40" t="str">
        <f>IF($B693="","",(VLOOKUP($B693,所属・種目コード!$E$3:$F$119,2)))</f>
        <v>洋野町陸協</v>
      </c>
      <c r="K693" s="41" t="e">
        <f>IF($B693="","",(VLOOKUP($B693,所属・種目コード!L676:M776,2)))</f>
        <v>#N/A</v>
      </c>
      <c r="L693" s="38" t="e">
        <f>IF($B693="","",(VLOOKUP($B693,所属・種目コード!$I$3:$J$59,2)))</f>
        <v>#N/A</v>
      </c>
    </row>
    <row r="694" spans="1:12">
      <c r="A694" s="23">
        <v>1623</v>
      </c>
      <c r="B694" s="23">
        <v>1053</v>
      </c>
      <c r="C694" s="23">
        <v>602</v>
      </c>
      <c r="E694" s="23" t="s">
        <v>1805</v>
      </c>
      <c r="F694" s="23" t="s">
        <v>1806</v>
      </c>
      <c r="G694" s="23">
        <v>1</v>
      </c>
      <c r="I694" s="39" t="e">
        <f>IF($B694="","",(VLOOKUP($B694,所属・種目コード!$A$3:$B$68,2)))</f>
        <v>#N/A</v>
      </c>
      <c r="J694" s="40" t="str">
        <f>IF($B694="","",(VLOOKUP($B694,所属・種目コード!$E$3:$F$119,2)))</f>
        <v>西和賀町陸協</v>
      </c>
      <c r="K694" s="41" t="e">
        <f>IF($B694="","",(VLOOKUP($B694,所属・種目コード!L677:M777,2)))</f>
        <v>#N/A</v>
      </c>
      <c r="L694" s="38" t="e">
        <f>IF($B694="","",(VLOOKUP($B694,所属・種目コード!$I$3:$J$59,2)))</f>
        <v>#N/A</v>
      </c>
    </row>
    <row r="695" spans="1:12">
      <c r="A695" s="23">
        <v>1624</v>
      </c>
      <c r="B695" s="23">
        <v>1053</v>
      </c>
      <c r="C695" s="23">
        <v>603</v>
      </c>
      <c r="E695" s="23" t="s">
        <v>1807</v>
      </c>
      <c r="F695" s="23" t="s">
        <v>1808</v>
      </c>
      <c r="G695" s="23">
        <v>1</v>
      </c>
      <c r="I695" s="39" t="e">
        <f>IF($B695="","",(VLOOKUP($B695,所属・種目コード!$A$3:$B$68,2)))</f>
        <v>#N/A</v>
      </c>
      <c r="J695" s="40" t="str">
        <f>IF($B695="","",(VLOOKUP($B695,所属・種目コード!$E$3:$F$119,2)))</f>
        <v>西和賀町陸協</v>
      </c>
      <c r="K695" s="41" t="e">
        <f>IF($B695="","",(VLOOKUP($B695,所属・種目コード!L678:M778,2)))</f>
        <v>#N/A</v>
      </c>
      <c r="L695" s="38" t="e">
        <f>IF($B695="","",(VLOOKUP($B695,所属・種目コード!$I$3:$J$59,2)))</f>
        <v>#N/A</v>
      </c>
    </row>
    <row r="696" spans="1:12">
      <c r="A696" s="23">
        <v>1625</v>
      </c>
      <c r="B696" s="23">
        <v>1053</v>
      </c>
      <c r="C696" s="23">
        <v>604</v>
      </c>
      <c r="E696" s="23" t="s">
        <v>1809</v>
      </c>
      <c r="F696" s="23" t="s">
        <v>1810</v>
      </c>
      <c r="G696" s="23">
        <v>1</v>
      </c>
      <c r="I696" s="39" t="e">
        <f>IF($B696="","",(VLOOKUP($B696,所属・種目コード!$A$3:$B$68,2)))</f>
        <v>#N/A</v>
      </c>
      <c r="J696" s="40" t="str">
        <f>IF($B696="","",(VLOOKUP($B696,所属・種目コード!$E$3:$F$119,2)))</f>
        <v>西和賀町陸協</v>
      </c>
      <c r="K696" s="41" t="e">
        <f>IF($B696="","",(VLOOKUP($B696,所属・種目コード!L679:M779,2)))</f>
        <v>#N/A</v>
      </c>
      <c r="L696" s="38" t="e">
        <f>IF($B696="","",(VLOOKUP($B696,所属・種目コード!$I$3:$J$59,2)))</f>
        <v>#N/A</v>
      </c>
    </row>
    <row r="697" spans="1:12">
      <c r="A697" s="23">
        <v>1626</v>
      </c>
      <c r="B697" s="23">
        <v>1053</v>
      </c>
      <c r="C697" s="23">
        <v>605</v>
      </c>
      <c r="E697" s="23" t="s">
        <v>1811</v>
      </c>
      <c r="F697" s="23" t="s">
        <v>1812</v>
      </c>
      <c r="G697" s="23">
        <v>1</v>
      </c>
      <c r="I697" s="39" t="e">
        <f>IF($B697="","",(VLOOKUP($B697,所属・種目コード!$A$3:$B$68,2)))</f>
        <v>#N/A</v>
      </c>
      <c r="J697" s="40" t="str">
        <f>IF($B697="","",(VLOOKUP($B697,所属・種目コード!$E$3:$F$119,2)))</f>
        <v>西和賀町陸協</v>
      </c>
      <c r="K697" s="41" t="e">
        <f>IF($B697="","",(VLOOKUP($B697,所属・種目コード!L680:M780,2)))</f>
        <v>#N/A</v>
      </c>
      <c r="L697" s="38" t="e">
        <f>IF($B697="","",(VLOOKUP($B697,所属・種目コード!$I$3:$J$59,2)))</f>
        <v>#N/A</v>
      </c>
    </row>
    <row r="698" spans="1:12">
      <c r="A698" s="23">
        <v>1627</v>
      </c>
      <c r="B698" s="23">
        <v>1053</v>
      </c>
      <c r="C698" s="23">
        <v>606</v>
      </c>
      <c r="E698" s="23" t="s">
        <v>1813</v>
      </c>
      <c r="F698" s="23" t="s">
        <v>1814</v>
      </c>
      <c r="G698" s="23">
        <v>1</v>
      </c>
      <c r="I698" s="39" t="e">
        <f>IF($B698="","",(VLOOKUP($B698,所属・種目コード!$A$3:$B$68,2)))</f>
        <v>#N/A</v>
      </c>
      <c r="J698" s="40" t="str">
        <f>IF($B698="","",(VLOOKUP($B698,所属・種目コード!$E$3:$F$119,2)))</f>
        <v>西和賀町陸協</v>
      </c>
      <c r="K698" s="41" t="e">
        <f>IF($B698="","",(VLOOKUP($B698,所属・種目コード!L681:M781,2)))</f>
        <v>#N/A</v>
      </c>
      <c r="L698" s="38" t="e">
        <f>IF($B698="","",(VLOOKUP($B698,所属・種目コード!$I$3:$J$59,2)))</f>
        <v>#N/A</v>
      </c>
    </row>
    <row r="699" spans="1:12">
      <c r="A699" s="23">
        <v>1642</v>
      </c>
      <c r="B699" s="23">
        <v>1054</v>
      </c>
      <c r="C699" s="23">
        <v>554</v>
      </c>
      <c r="E699" s="23" t="s">
        <v>1843</v>
      </c>
      <c r="F699" s="23" t="s">
        <v>1844</v>
      </c>
      <c r="G699" s="23">
        <v>1</v>
      </c>
      <c r="I699" s="39" t="str">
        <f>IF($B699="","",(VLOOKUP($B699,所属・種目コード!$A$3:$B$68,2)))</f>
        <v>一関学院</v>
      </c>
      <c r="K699" s="41" t="e">
        <f>IF($B699="","",(VLOOKUP($B699,所属・種目コード!L682:M782,2)))</f>
        <v>#N/A</v>
      </c>
      <c r="L699" s="38" t="e">
        <f>IF($B699="","",(VLOOKUP($B699,所属・種目コード!$I$3:$J$59,2)))</f>
        <v>#N/A</v>
      </c>
    </row>
    <row r="700" spans="1:12">
      <c r="A700" s="23">
        <v>1643</v>
      </c>
      <c r="B700" s="23">
        <v>1054</v>
      </c>
      <c r="C700" s="23">
        <v>555</v>
      </c>
      <c r="E700" s="23" t="s">
        <v>1845</v>
      </c>
      <c r="F700" s="23" t="s">
        <v>1846</v>
      </c>
      <c r="G700" s="23">
        <v>1</v>
      </c>
      <c r="I700" s="39" t="str">
        <f>IF($B700="","",(VLOOKUP($B700,所属・種目コード!$A$3:$B$68,2)))</f>
        <v>一関学院</v>
      </c>
      <c r="K700" s="41" t="e">
        <f>IF($B700="","",(VLOOKUP($B700,所属・種目コード!L683:M783,2)))</f>
        <v>#N/A</v>
      </c>
      <c r="L700" s="38" t="e">
        <f>IF($B700="","",(VLOOKUP($B700,所属・種目コード!$I$3:$J$59,2)))</f>
        <v>#N/A</v>
      </c>
    </row>
    <row r="701" spans="1:12">
      <c r="A701" s="23">
        <v>1644</v>
      </c>
      <c r="B701" s="23">
        <v>1054</v>
      </c>
      <c r="C701" s="23">
        <v>561</v>
      </c>
      <c r="E701" s="23" t="s">
        <v>1847</v>
      </c>
      <c r="F701" s="23" t="s">
        <v>1848</v>
      </c>
      <c r="G701" s="23">
        <v>1</v>
      </c>
      <c r="I701" s="39" t="str">
        <f>IF($B701="","",(VLOOKUP($B701,所属・種目コード!$A$3:$B$68,2)))</f>
        <v>一関学院</v>
      </c>
      <c r="K701" s="41" t="e">
        <f>IF($B701="","",(VLOOKUP($B701,所属・種目コード!L684:M784,2)))</f>
        <v>#N/A</v>
      </c>
      <c r="L701" s="38" t="e">
        <f>IF($B701="","",(VLOOKUP($B701,所属・種目コード!$I$3:$J$59,2)))</f>
        <v>#N/A</v>
      </c>
    </row>
    <row r="702" spans="1:12">
      <c r="A702" s="23">
        <v>1645</v>
      </c>
      <c r="B702" s="23">
        <v>1054</v>
      </c>
      <c r="C702" s="23">
        <v>556</v>
      </c>
      <c r="E702" s="23" t="s">
        <v>1849</v>
      </c>
      <c r="F702" s="23" t="s">
        <v>1850</v>
      </c>
      <c r="G702" s="23">
        <v>1</v>
      </c>
      <c r="I702" s="39" t="str">
        <f>IF($B702="","",(VLOOKUP($B702,所属・種目コード!$A$3:$B$68,2)))</f>
        <v>一関学院</v>
      </c>
      <c r="K702" s="41" t="e">
        <f>IF($B702="","",(VLOOKUP($B702,所属・種目コード!L685:M785,2)))</f>
        <v>#N/A</v>
      </c>
      <c r="L702" s="38" t="e">
        <f>IF($B702="","",(VLOOKUP($B702,所属・種目コード!$I$3:$J$59,2)))</f>
        <v>#N/A</v>
      </c>
    </row>
    <row r="703" spans="1:12">
      <c r="A703" s="23">
        <v>1646</v>
      </c>
      <c r="B703" s="23">
        <v>1054</v>
      </c>
      <c r="C703" s="23">
        <v>557</v>
      </c>
      <c r="E703" s="23" t="s">
        <v>1851</v>
      </c>
      <c r="F703" s="23" t="s">
        <v>1852</v>
      </c>
      <c r="G703" s="23">
        <v>1</v>
      </c>
      <c r="I703" s="39" t="str">
        <f>IF($B703="","",(VLOOKUP($B703,所属・種目コード!$A$3:$B$68,2)))</f>
        <v>一関学院</v>
      </c>
      <c r="K703" s="41" t="e">
        <f>IF($B703="","",(VLOOKUP($B703,所属・種目コード!L686:M786,2)))</f>
        <v>#N/A</v>
      </c>
      <c r="L703" s="38" t="e">
        <f>IF($B703="","",(VLOOKUP($B703,所属・種目コード!$I$3:$J$59,2)))</f>
        <v>#N/A</v>
      </c>
    </row>
    <row r="704" spans="1:12">
      <c r="A704" s="23">
        <v>1647</v>
      </c>
      <c r="B704" s="23">
        <v>1054</v>
      </c>
      <c r="C704" s="23">
        <v>558</v>
      </c>
      <c r="E704" s="23" t="s">
        <v>1853</v>
      </c>
      <c r="F704" s="23" t="s">
        <v>1854</v>
      </c>
      <c r="G704" s="23">
        <v>1</v>
      </c>
      <c r="I704" s="39" t="str">
        <f>IF($B704="","",(VLOOKUP($B704,所属・種目コード!$A$3:$B$68,2)))</f>
        <v>一関学院</v>
      </c>
      <c r="K704" s="41" t="e">
        <f>IF($B704="","",(VLOOKUP($B704,所属・種目コード!L687:M787,2)))</f>
        <v>#N/A</v>
      </c>
      <c r="L704" s="38" t="e">
        <f>IF($B704="","",(VLOOKUP($B704,所属・種目コード!$I$3:$J$59,2)))</f>
        <v>#N/A</v>
      </c>
    </row>
    <row r="705" spans="1:12">
      <c r="A705" s="23">
        <v>1648</v>
      </c>
      <c r="B705" s="23">
        <v>1054</v>
      </c>
      <c r="C705" s="23">
        <v>562</v>
      </c>
      <c r="E705" s="23" t="s">
        <v>1855</v>
      </c>
      <c r="F705" s="23" t="s">
        <v>1856</v>
      </c>
      <c r="G705" s="23">
        <v>1</v>
      </c>
      <c r="I705" s="39" t="str">
        <f>IF($B705="","",(VLOOKUP($B705,所属・種目コード!$A$3:$B$68,2)))</f>
        <v>一関学院</v>
      </c>
      <c r="K705" s="41" t="e">
        <f>IF($B705="","",(VLOOKUP($B705,所属・種目コード!L688:M788,2)))</f>
        <v>#N/A</v>
      </c>
      <c r="L705" s="38" t="e">
        <f>IF($B705="","",(VLOOKUP($B705,所属・種目コード!$I$3:$J$59,2)))</f>
        <v>#N/A</v>
      </c>
    </row>
    <row r="706" spans="1:12">
      <c r="A706" s="23">
        <v>1649</v>
      </c>
      <c r="B706" s="23">
        <v>1054</v>
      </c>
      <c r="C706" s="23">
        <v>548</v>
      </c>
      <c r="E706" s="23" t="s">
        <v>1857</v>
      </c>
      <c r="F706" s="23" t="s">
        <v>1858</v>
      </c>
      <c r="G706" s="23">
        <v>1</v>
      </c>
      <c r="I706" s="39" t="str">
        <f>IF($B706="","",(VLOOKUP($B706,所属・種目コード!$A$3:$B$68,2)))</f>
        <v>一関学院</v>
      </c>
      <c r="K706" s="41" t="e">
        <f>IF($B706="","",(VLOOKUP($B706,所属・種目コード!L689:M789,2)))</f>
        <v>#N/A</v>
      </c>
      <c r="L706" s="38" t="e">
        <f>IF($B706="","",(VLOOKUP($B706,所属・種目コード!$I$3:$J$59,2)))</f>
        <v>#N/A</v>
      </c>
    </row>
    <row r="707" spans="1:12">
      <c r="A707" s="23">
        <v>1650</v>
      </c>
      <c r="B707" s="23">
        <v>1054</v>
      </c>
      <c r="C707" s="23">
        <v>549</v>
      </c>
      <c r="E707" s="23" t="s">
        <v>1859</v>
      </c>
      <c r="F707" s="23" t="s">
        <v>1860</v>
      </c>
      <c r="G707" s="23">
        <v>1</v>
      </c>
      <c r="I707" s="39" t="str">
        <f>IF($B707="","",(VLOOKUP($B707,所属・種目コード!$A$3:$B$68,2)))</f>
        <v>一関学院</v>
      </c>
      <c r="K707" s="41" t="e">
        <f>IF($B707="","",(VLOOKUP($B707,所属・種目コード!L690:M790,2)))</f>
        <v>#N/A</v>
      </c>
      <c r="L707" s="38" t="e">
        <f>IF($B707="","",(VLOOKUP($B707,所属・種目コード!$I$3:$J$59,2)))</f>
        <v>#N/A</v>
      </c>
    </row>
    <row r="708" spans="1:12">
      <c r="A708" s="23">
        <v>1651</v>
      </c>
      <c r="B708" s="23">
        <v>1054</v>
      </c>
      <c r="C708" s="23">
        <v>550</v>
      </c>
      <c r="E708" s="23" t="s">
        <v>1861</v>
      </c>
      <c r="F708" s="23" t="s">
        <v>1862</v>
      </c>
      <c r="G708" s="23">
        <v>1</v>
      </c>
      <c r="I708" s="39" t="str">
        <f>IF($B708="","",(VLOOKUP($B708,所属・種目コード!$A$3:$B$68,2)))</f>
        <v>一関学院</v>
      </c>
      <c r="K708" s="41" t="e">
        <f>IF($B708="","",(VLOOKUP($B708,所属・種目コード!L691:M791,2)))</f>
        <v>#N/A</v>
      </c>
      <c r="L708" s="38" t="e">
        <f>IF($B708="","",(VLOOKUP($B708,所属・種目コード!$I$3:$J$59,2)))</f>
        <v>#N/A</v>
      </c>
    </row>
    <row r="709" spans="1:12">
      <c r="A709" s="23">
        <v>1652</v>
      </c>
      <c r="B709" s="23">
        <v>1054</v>
      </c>
      <c r="C709" s="23">
        <v>551</v>
      </c>
      <c r="E709" s="23" t="s">
        <v>1863</v>
      </c>
      <c r="F709" s="23" t="s">
        <v>1864</v>
      </c>
      <c r="G709" s="23">
        <v>1</v>
      </c>
      <c r="I709" s="39" t="str">
        <f>IF($B709="","",(VLOOKUP($B709,所属・種目コード!$A$3:$B$68,2)))</f>
        <v>一関学院</v>
      </c>
      <c r="K709" s="41" t="e">
        <f>IF($B709="","",(VLOOKUP($B709,所属・種目コード!L692:M792,2)))</f>
        <v>#N/A</v>
      </c>
      <c r="L709" s="38" t="e">
        <f>IF($B709="","",(VLOOKUP($B709,所属・種目コード!$I$3:$J$59,2)))</f>
        <v>#N/A</v>
      </c>
    </row>
    <row r="710" spans="1:12">
      <c r="A710" s="23">
        <v>1653</v>
      </c>
      <c r="B710" s="23">
        <v>1054</v>
      </c>
      <c r="C710" s="23">
        <v>559</v>
      </c>
      <c r="E710" s="23" t="s">
        <v>1865</v>
      </c>
      <c r="F710" s="23" t="s">
        <v>720</v>
      </c>
      <c r="G710" s="23">
        <v>1</v>
      </c>
      <c r="I710" s="39" t="str">
        <f>IF($B710="","",(VLOOKUP($B710,所属・種目コード!$A$3:$B$68,2)))</f>
        <v>一関学院</v>
      </c>
      <c r="K710" s="41" t="e">
        <f>IF($B710="","",(VLOOKUP($B710,所属・種目コード!L693:M793,2)))</f>
        <v>#N/A</v>
      </c>
      <c r="L710" s="38" t="e">
        <f>IF($B710="","",(VLOOKUP($B710,所属・種目コード!$I$3:$J$59,2)))</f>
        <v>#N/A</v>
      </c>
    </row>
    <row r="711" spans="1:12">
      <c r="A711" s="23">
        <v>1654</v>
      </c>
      <c r="B711" s="23">
        <v>1054</v>
      </c>
      <c r="C711" s="23">
        <v>560</v>
      </c>
      <c r="E711" s="23" t="s">
        <v>1866</v>
      </c>
      <c r="F711" s="23" t="s">
        <v>1867</v>
      </c>
      <c r="G711" s="23">
        <v>1</v>
      </c>
      <c r="I711" s="39" t="str">
        <f>IF($B711="","",(VLOOKUP($B711,所属・種目コード!$A$3:$B$68,2)))</f>
        <v>一関学院</v>
      </c>
      <c r="K711" s="41" t="e">
        <f>IF($B711="","",(VLOOKUP($B711,所属・種目コード!L694:M794,2)))</f>
        <v>#N/A</v>
      </c>
      <c r="L711" s="38" t="e">
        <f>IF($B711="","",(VLOOKUP($B711,所属・種目コード!$I$3:$J$59,2)))</f>
        <v>#N/A</v>
      </c>
    </row>
    <row r="712" spans="1:12">
      <c r="A712" s="23">
        <v>1655</v>
      </c>
      <c r="B712" s="23">
        <v>1054</v>
      </c>
      <c r="C712" s="23">
        <v>552</v>
      </c>
      <c r="E712" s="23" t="s">
        <v>1868</v>
      </c>
      <c r="F712" s="23" t="s">
        <v>1869</v>
      </c>
      <c r="G712" s="23">
        <v>1</v>
      </c>
      <c r="I712" s="39" t="str">
        <f>IF($B712="","",(VLOOKUP($B712,所属・種目コード!$A$3:$B$68,2)))</f>
        <v>一関学院</v>
      </c>
      <c r="K712" s="41" t="e">
        <f>IF($B712="","",(VLOOKUP($B712,所属・種目コード!L695:M795,2)))</f>
        <v>#N/A</v>
      </c>
      <c r="L712" s="38" t="e">
        <f>IF($B712="","",(VLOOKUP($B712,所属・種目コード!$I$3:$J$59,2)))</f>
        <v>#N/A</v>
      </c>
    </row>
    <row r="713" spans="1:12">
      <c r="A713" s="23">
        <v>1656</v>
      </c>
      <c r="B713" s="23">
        <v>1054</v>
      </c>
      <c r="C713" s="23">
        <v>553</v>
      </c>
      <c r="E713" s="23" t="s">
        <v>1870</v>
      </c>
      <c r="F713" s="23" t="s">
        <v>1871</v>
      </c>
      <c r="G713" s="23">
        <v>1</v>
      </c>
      <c r="I713" s="39" t="str">
        <f>IF($B713="","",(VLOOKUP($B713,所属・種目コード!$A$3:$B$68,2)))</f>
        <v>一関学院</v>
      </c>
      <c r="K713" s="41" t="e">
        <f>IF($B713="","",(VLOOKUP($B713,所属・種目コード!L696:M796,2)))</f>
        <v>#N/A</v>
      </c>
      <c r="L713" s="38" t="e">
        <f>IF($B713="","",(VLOOKUP($B713,所属・種目コード!$I$3:$J$59,2)))</f>
        <v>#N/A</v>
      </c>
    </row>
    <row r="714" spans="1:12">
      <c r="A714" s="23">
        <v>1657</v>
      </c>
      <c r="B714" s="23">
        <v>1055</v>
      </c>
      <c r="C714" s="23">
        <v>514</v>
      </c>
      <c r="E714" s="23" t="s">
        <v>1872</v>
      </c>
      <c r="F714" s="23" t="s">
        <v>1873</v>
      </c>
      <c r="G714" s="23">
        <v>1</v>
      </c>
      <c r="I714" s="39" t="str">
        <f>IF($B714="","",(VLOOKUP($B714,所属・種目コード!$A$3:$B$68,2)))</f>
        <v>一関工</v>
      </c>
      <c r="K714" s="41" t="e">
        <f>IF($B714="","",(VLOOKUP($B714,所属・種目コード!L697:M797,2)))</f>
        <v>#N/A</v>
      </c>
      <c r="L714" s="38" t="e">
        <f>IF($B714="","",(VLOOKUP($B714,所属・種目コード!$I$3:$J$59,2)))</f>
        <v>#N/A</v>
      </c>
    </row>
    <row r="715" spans="1:12">
      <c r="A715" s="23">
        <v>1658</v>
      </c>
      <c r="B715" s="23">
        <v>1055</v>
      </c>
      <c r="C715" s="23">
        <v>515</v>
      </c>
      <c r="E715" s="23" t="s">
        <v>1874</v>
      </c>
      <c r="F715" s="23" t="s">
        <v>1875</v>
      </c>
      <c r="G715" s="23">
        <v>1</v>
      </c>
      <c r="I715" s="39" t="str">
        <f>IF($B715="","",(VLOOKUP($B715,所属・種目コード!$A$3:$B$68,2)))</f>
        <v>一関工</v>
      </c>
      <c r="K715" s="41" t="e">
        <f>IF($B715="","",(VLOOKUP($B715,所属・種目コード!L698:M798,2)))</f>
        <v>#N/A</v>
      </c>
      <c r="L715" s="38" t="e">
        <f>IF($B715="","",(VLOOKUP($B715,所属・種目コード!$I$3:$J$59,2)))</f>
        <v>#N/A</v>
      </c>
    </row>
    <row r="716" spans="1:12">
      <c r="A716" s="23">
        <v>1659</v>
      </c>
      <c r="B716" s="23">
        <v>1055</v>
      </c>
      <c r="C716" s="23">
        <v>521</v>
      </c>
      <c r="E716" s="23" t="s">
        <v>1876</v>
      </c>
      <c r="F716" s="23" t="s">
        <v>1877</v>
      </c>
      <c r="G716" s="23">
        <v>1</v>
      </c>
      <c r="I716" s="39" t="str">
        <f>IF($B716="","",(VLOOKUP($B716,所属・種目コード!$A$3:$B$68,2)))</f>
        <v>一関工</v>
      </c>
      <c r="K716" s="41" t="e">
        <f>IF($B716="","",(VLOOKUP($B716,所属・種目コード!L699:M799,2)))</f>
        <v>#N/A</v>
      </c>
      <c r="L716" s="38" t="e">
        <f>IF($B716="","",(VLOOKUP($B716,所属・種目コード!$I$3:$J$59,2)))</f>
        <v>#N/A</v>
      </c>
    </row>
    <row r="717" spans="1:12">
      <c r="A717" s="23">
        <v>1660</v>
      </c>
      <c r="B717" s="23">
        <v>1055</v>
      </c>
      <c r="C717" s="23">
        <v>919</v>
      </c>
      <c r="E717" s="23" t="s">
        <v>1878</v>
      </c>
      <c r="F717" s="23" t="s">
        <v>1879</v>
      </c>
      <c r="G717" s="23">
        <v>1</v>
      </c>
      <c r="I717" s="39" t="str">
        <f>IF($B717="","",(VLOOKUP($B717,所属・種目コード!$A$3:$B$68,2)))</f>
        <v>一関工</v>
      </c>
      <c r="K717" s="41" t="e">
        <f>IF($B717="","",(VLOOKUP($B717,所属・種目コード!L700:M800,2)))</f>
        <v>#N/A</v>
      </c>
      <c r="L717" s="38" t="e">
        <f>IF($B717="","",(VLOOKUP($B717,所属・種目コード!$I$3:$J$59,2)))</f>
        <v>#N/A</v>
      </c>
    </row>
    <row r="718" spans="1:12">
      <c r="A718" s="23">
        <v>1661</v>
      </c>
      <c r="B718" s="23">
        <v>1055</v>
      </c>
      <c r="C718" s="23">
        <v>920</v>
      </c>
      <c r="E718" s="23" t="s">
        <v>1880</v>
      </c>
      <c r="F718" s="23" t="s">
        <v>1881</v>
      </c>
      <c r="G718" s="23">
        <v>1</v>
      </c>
      <c r="I718" s="39" t="str">
        <f>IF($B718="","",(VLOOKUP($B718,所属・種目コード!$A$3:$B$68,2)))</f>
        <v>一関工</v>
      </c>
      <c r="K718" s="41" t="e">
        <f>IF($B718="","",(VLOOKUP($B718,所属・種目コード!L701:M801,2)))</f>
        <v>#N/A</v>
      </c>
      <c r="L718" s="38" t="e">
        <f>IF($B718="","",(VLOOKUP($B718,所属・種目コード!$I$3:$J$59,2)))</f>
        <v>#N/A</v>
      </c>
    </row>
    <row r="719" spans="1:12">
      <c r="A719" s="23">
        <v>1662</v>
      </c>
      <c r="B719" s="23">
        <v>1055</v>
      </c>
      <c r="C719" s="23">
        <v>516</v>
      </c>
      <c r="E719" s="23" t="s">
        <v>1882</v>
      </c>
      <c r="F719" s="23" t="s">
        <v>1883</v>
      </c>
      <c r="G719" s="23">
        <v>1</v>
      </c>
      <c r="I719" s="39" t="str">
        <f>IF($B719="","",(VLOOKUP($B719,所属・種目コード!$A$3:$B$68,2)))</f>
        <v>一関工</v>
      </c>
      <c r="K719" s="41" t="e">
        <f>IF($B719="","",(VLOOKUP($B719,所属・種目コード!L702:M802,2)))</f>
        <v>#N/A</v>
      </c>
      <c r="L719" s="38" t="e">
        <f>IF($B719="","",(VLOOKUP($B719,所属・種目コード!$I$3:$J$59,2)))</f>
        <v>#N/A</v>
      </c>
    </row>
    <row r="720" spans="1:12">
      <c r="A720" s="23">
        <v>1663</v>
      </c>
      <c r="B720" s="23">
        <v>1055</v>
      </c>
      <c r="C720" s="23">
        <v>517</v>
      </c>
      <c r="E720" s="23" t="s">
        <v>1884</v>
      </c>
      <c r="F720" s="23" t="s">
        <v>1885</v>
      </c>
      <c r="G720" s="23">
        <v>1</v>
      </c>
      <c r="I720" s="39" t="str">
        <f>IF($B720="","",(VLOOKUP($B720,所属・種目コード!$A$3:$B$68,2)))</f>
        <v>一関工</v>
      </c>
      <c r="K720" s="41" t="e">
        <f>IF($B720="","",(VLOOKUP($B720,所属・種目コード!L703:M803,2)))</f>
        <v>#N/A</v>
      </c>
      <c r="L720" s="38" t="e">
        <f>IF($B720="","",(VLOOKUP($B720,所属・種目コード!$I$3:$J$59,2)))</f>
        <v>#N/A</v>
      </c>
    </row>
    <row r="721" spans="1:12">
      <c r="A721" s="23">
        <v>1664</v>
      </c>
      <c r="B721" s="23">
        <v>1055</v>
      </c>
      <c r="C721" s="23">
        <v>921</v>
      </c>
      <c r="E721" s="23" t="s">
        <v>1886</v>
      </c>
      <c r="F721" s="23" t="s">
        <v>1887</v>
      </c>
      <c r="G721" s="23">
        <v>1</v>
      </c>
      <c r="I721" s="39" t="str">
        <f>IF($B721="","",(VLOOKUP($B721,所属・種目コード!$A$3:$B$68,2)))</f>
        <v>一関工</v>
      </c>
      <c r="K721" s="41" t="e">
        <f>IF($B721="","",(VLOOKUP($B721,所属・種目コード!L704:M804,2)))</f>
        <v>#N/A</v>
      </c>
      <c r="L721" s="38" t="e">
        <f>IF($B721="","",(VLOOKUP($B721,所属・種目コード!$I$3:$J$59,2)))</f>
        <v>#N/A</v>
      </c>
    </row>
    <row r="722" spans="1:12">
      <c r="A722" s="23">
        <v>1665</v>
      </c>
      <c r="B722" s="23">
        <v>1055</v>
      </c>
      <c r="C722" s="23">
        <v>518</v>
      </c>
      <c r="E722" s="23" t="s">
        <v>1888</v>
      </c>
      <c r="F722" s="23" t="s">
        <v>1889</v>
      </c>
      <c r="G722" s="23">
        <v>1</v>
      </c>
      <c r="I722" s="39" t="str">
        <f>IF($B722="","",(VLOOKUP($B722,所属・種目コード!$A$3:$B$68,2)))</f>
        <v>一関工</v>
      </c>
      <c r="K722" s="41" t="e">
        <f>IF($B722="","",(VLOOKUP($B722,所属・種目コード!L705:M805,2)))</f>
        <v>#N/A</v>
      </c>
      <c r="L722" s="38" t="e">
        <f>IF($B722="","",(VLOOKUP($B722,所属・種目コード!$I$3:$J$59,2)))</f>
        <v>#N/A</v>
      </c>
    </row>
    <row r="723" spans="1:12">
      <c r="A723" s="23">
        <v>1666</v>
      </c>
      <c r="B723" s="23">
        <v>1055</v>
      </c>
      <c r="C723" s="23">
        <v>519</v>
      </c>
      <c r="E723" s="23" t="s">
        <v>1890</v>
      </c>
      <c r="F723" s="23" t="s">
        <v>1891</v>
      </c>
      <c r="G723" s="23">
        <v>1</v>
      </c>
      <c r="I723" s="39" t="str">
        <f>IF($B723="","",(VLOOKUP($B723,所属・種目コード!$A$3:$B$68,2)))</f>
        <v>一関工</v>
      </c>
      <c r="K723" s="41" t="e">
        <f>IF($B723="","",(VLOOKUP($B723,所属・種目コード!L706:M806,2)))</f>
        <v>#N/A</v>
      </c>
      <c r="L723" s="38" t="e">
        <f>IF($B723="","",(VLOOKUP($B723,所属・種目コード!$I$3:$J$59,2)))</f>
        <v>#N/A</v>
      </c>
    </row>
    <row r="724" spans="1:12">
      <c r="A724" s="23">
        <v>1667</v>
      </c>
      <c r="B724" s="23">
        <v>1055</v>
      </c>
      <c r="C724" s="23">
        <v>520</v>
      </c>
      <c r="E724" s="23" t="s">
        <v>1892</v>
      </c>
      <c r="F724" s="23" t="s">
        <v>1893</v>
      </c>
      <c r="G724" s="23">
        <v>1</v>
      </c>
      <c r="I724" s="39" t="str">
        <f>IF($B724="","",(VLOOKUP($B724,所属・種目コード!$A$3:$B$68,2)))</f>
        <v>一関工</v>
      </c>
      <c r="K724" s="41" t="e">
        <f>IF($B724="","",(VLOOKUP($B724,所属・種目コード!L707:M807,2)))</f>
        <v>#N/A</v>
      </c>
      <c r="L724" s="38" t="e">
        <f>IF($B724="","",(VLOOKUP($B724,所属・種目コード!$I$3:$J$59,2)))</f>
        <v>#N/A</v>
      </c>
    </row>
    <row r="725" spans="1:12">
      <c r="A725" s="23">
        <v>1668</v>
      </c>
      <c r="B725" s="23">
        <v>1055</v>
      </c>
      <c r="C725" s="23">
        <v>742</v>
      </c>
      <c r="E725" s="23" t="s">
        <v>1894</v>
      </c>
      <c r="F725" s="23" t="s">
        <v>1895</v>
      </c>
      <c r="G725" s="23">
        <v>2</v>
      </c>
      <c r="I725" s="39" t="str">
        <f>IF($B725="","",(VLOOKUP($B725,所属・種目コード!$A$3:$B$68,2)))</f>
        <v>一関工</v>
      </c>
      <c r="K725" s="41" t="e">
        <f>IF($B725="","",(VLOOKUP($B725,所属・種目コード!L708:M808,2)))</f>
        <v>#N/A</v>
      </c>
      <c r="L725" s="38" t="e">
        <f>IF($B725="","",(VLOOKUP($B725,所属・種目コード!$I$3:$J$59,2)))</f>
        <v>#N/A</v>
      </c>
    </row>
    <row r="726" spans="1:12">
      <c r="A726" s="23">
        <v>1669</v>
      </c>
      <c r="B726" s="23">
        <v>1055</v>
      </c>
      <c r="C726" s="23">
        <v>922</v>
      </c>
      <c r="E726" s="23" t="s">
        <v>1896</v>
      </c>
      <c r="F726" s="23" t="s">
        <v>1897</v>
      </c>
      <c r="G726" s="23">
        <v>1</v>
      </c>
      <c r="I726" s="39" t="str">
        <f>IF($B726="","",(VLOOKUP($B726,所属・種目コード!$A$3:$B$68,2)))</f>
        <v>一関工</v>
      </c>
      <c r="K726" s="41" t="e">
        <f>IF($B726="","",(VLOOKUP($B726,所属・種目コード!L709:M809,2)))</f>
        <v>#N/A</v>
      </c>
      <c r="L726" s="38" t="e">
        <f>IF($B726="","",(VLOOKUP($B726,所属・種目コード!$I$3:$J$59,2)))</f>
        <v>#N/A</v>
      </c>
    </row>
    <row r="727" spans="1:12">
      <c r="A727" s="23">
        <v>1670</v>
      </c>
      <c r="B727" s="23">
        <v>1056</v>
      </c>
      <c r="C727" s="23">
        <v>379</v>
      </c>
      <c r="E727" s="23" t="s">
        <v>1898</v>
      </c>
      <c r="F727" s="23" t="s">
        <v>1899</v>
      </c>
      <c r="G727" s="23">
        <v>1</v>
      </c>
      <c r="I727" s="39" t="str">
        <f>IF($B727="","",(VLOOKUP($B727,所属・種目コード!$A$3:$B$68,2)))</f>
        <v>一関工高専</v>
      </c>
      <c r="K727" s="41" t="e">
        <f>IF($B727="","",(VLOOKUP($B727,所属・種目コード!L710:M810,2)))</f>
        <v>#N/A</v>
      </c>
      <c r="L727" s="38" t="e">
        <f>IF($B727="","",(VLOOKUP($B727,所属・種目コード!$I$3:$J$59,2)))</f>
        <v>#N/A</v>
      </c>
    </row>
    <row r="728" spans="1:12">
      <c r="A728" s="23">
        <v>1671</v>
      </c>
      <c r="B728" s="23">
        <v>1056</v>
      </c>
      <c r="C728" s="23">
        <v>377</v>
      </c>
      <c r="E728" s="23" t="s">
        <v>1900</v>
      </c>
      <c r="F728" s="23" t="s">
        <v>1901</v>
      </c>
      <c r="G728" s="23">
        <v>1</v>
      </c>
      <c r="I728" s="39" t="str">
        <f>IF($B728="","",(VLOOKUP($B728,所属・種目コード!$A$3:$B$68,2)))</f>
        <v>一関工高専</v>
      </c>
      <c r="K728" s="41" t="e">
        <f>IF($B728="","",(VLOOKUP($B728,所属・種目コード!L711:M811,2)))</f>
        <v>#N/A</v>
      </c>
      <c r="L728" s="38" t="e">
        <f>IF($B728="","",(VLOOKUP($B728,所属・種目コード!$I$3:$J$59,2)))</f>
        <v>#N/A</v>
      </c>
    </row>
    <row r="729" spans="1:12">
      <c r="A729" s="23">
        <v>1672</v>
      </c>
      <c r="B729" s="23">
        <v>1056</v>
      </c>
      <c r="C729" s="23">
        <v>712</v>
      </c>
      <c r="E729" s="23" t="s">
        <v>1902</v>
      </c>
      <c r="F729" s="23" t="s">
        <v>1903</v>
      </c>
      <c r="G729" s="23">
        <v>1</v>
      </c>
      <c r="I729" s="39" t="str">
        <f>IF($B729="","",(VLOOKUP($B729,所属・種目コード!$A$3:$B$68,2)))</f>
        <v>一関工高専</v>
      </c>
      <c r="K729" s="41" t="e">
        <f>IF($B729="","",(VLOOKUP($B729,所属・種目コード!L712:M812,2)))</f>
        <v>#N/A</v>
      </c>
      <c r="L729" s="38" t="e">
        <f>IF($B729="","",(VLOOKUP($B729,所属・種目コード!$I$3:$J$59,2)))</f>
        <v>#N/A</v>
      </c>
    </row>
    <row r="730" spans="1:12">
      <c r="A730" s="23">
        <v>1673</v>
      </c>
      <c r="B730" s="23">
        <v>1056</v>
      </c>
      <c r="C730" s="23">
        <v>380</v>
      </c>
      <c r="E730" s="23" t="s">
        <v>1904</v>
      </c>
      <c r="F730" s="23" t="s">
        <v>1905</v>
      </c>
      <c r="G730" s="23">
        <v>1</v>
      </c>
      <c r="I730" s="39" t="str">
        <f>IF($B730="","",(VLOOKUP($B730,所属・種目コード!$A$3:$B$68,2)))</f>
        <v>一関工高専</v>
      </c>
      <c r="K730" s="41" t="e">
        <f>IF($B730="","",(VLOOKUP($B730,所属・種目コード!L713:M813,2)))</f>
        <v>#N/A</v>
      </c>
      <c r="L730" s="38" t="e">
        <f>IF($B730="","",(VLOOKUP($B730,所属・種目コード!$I$3:$J$59,2)))</f>
        <v>#N/A</v>
      </c>
    </row>
    <row r="731" spans="1:12">
      <c r="A731" s="23">
        <v>1674</v>
      </c>
      <c r="B731" s="23">
        <v>1056</v>
      </c>
      <c r="C731" s="23">
        <v>381</v>
      </c>
      <c r="E731" s="23" t="s">
        <v>1906</v>
      </c>
      <c r="F731" s="23" t="s">
        <v>1907</v>
      </c>
      <c r="G731" s="23">
        <v>1</v>
      </c>
      <c r="I731" s="39" t="str">
        <f>IF($B731="","",(VLOOKUP($B731,所属・種目コード!$A$3:$B$68,2)))</f>
        <v>一関工高専</v>
      </c>
      <c r="K731" s="41" t="e">
        <f>IF($B731="","",(VLOOKUP($B731,所属・種目コード!L714:M814,2)))</f>
        <v>#N/A</v>
      </c>
      <c r="L731" s="38" t="e">
        <f>IF($B731="","",(VLOOKUP($B731,所属・種目コード!$I$3:$J$59,2)))</f>
        <v>#N/A</v>
      </c>
    </row>
    <row r="732" spans="1:12">
      <c r="A732" s="23">
        <v>1675</v>
      </c>
      <c r="B732" s="23">
        <v>1056</v>
      </c>
      <c r="C732" s="23">
        <v>382</v>
      </c>
      <c r="E732" s="23" t="s">
        <v>1908</v>
      </c>
      <c r="F732" s="23" t="s">
        <v>1909</v>
      </c>
      <c r="G732" s="23">
        <v>1</v>
      </c>
      <c r="I732" s="39" t="str">
        <f>IF($B732="","",(VLOOKUP($B732,所属・種目コード!$A$3:$B$68,2)))</f>
        <v>一関工高専</v>
      </c>
      <c r="K732" s="41" t="e">
        <f>IF($B732="","",(VLOOKUP($B732,所属・種目コード!L715:M815,2)))</f>
        <v>#N/A</v>
      </c>
      <c r="L732" s="38" t="e">
        <f>IF($B732="","",(VLOOKUP($B732,所属・種目コード!$I$3:$J$59,2)))</f>
        <v>#N/A</v>
      </c>
    </row>
    <row r="733" spans="1:12">
      <c r="A733" s="23">
        <v>1676</v>
      </c>
      <c r="B733" s="23">
        <v>1056</v>
      </c>
      <c r="C733" s="23">
        <v>276</v>
      </c>
      <c r="E733" s="23" t="s">
        <v>1910</v>
      </c>
      <c r="F733" s="23" t="s">
        <v>1911</v>
      </c>
      <c r="G733" s="23">
        <v>2</v>
      </c>
      <c r="I733" s="39" t="str">
        <f>IF($B733="","",(VLOOKUP($B733,所属・種目コード!$A$3:$B$68,2)))</f>
        <v>一関工高専</v>
      </c>
      <c r="K733" s="41" t="e">
        <f>IF($B733="","",(VLOOKUP($B733,所属・種目コード!L716:M816,2)))</f>
        <v>#N/A</v>
      </c>
      <c r="L733" s="38" t="e">
        <f>IF($B733="","",(VLOOKUP($B733,所属・種目コード!$I$3:$J$59,2)))</f>
        <v>#N/A</v>
      </c>
    </row>
    <row r="734" spans="1:12">
      <c r="A734" s="23">
        <v>1677</v>
      </c>
      <c r="B734" s="23">
        <v>1056</v>
      </c>
      <c r="C734" s="23">
        <v>383</v>
      </c>
      <c r="E734" s="23" t="s">
        <v>1912</v>
      </c>
      <c r="F734" s="23" t="s">
        <v>1913</v>
      </c>
      <c r="G734" s="23">
        <v>1</v>
      </c>
      <c r="I734" s="39" t="str">
        <f>IF($B734="","",(VLOOKUP($B734,所属・種目コード!$A$3:$B$68,2)))</f>
        <v>一関工高専</v>
      </c>
      <c r="K734" s="41" t="e">
        <f>IF($B734="","",(VLOOKUP($B734,所属・種目コード!L717:M817,2)))</f>
        <v>#N/A</v>
      </c>
      <c r="L734" s="38" t="e">
        <f>IF($B734="","",(VLOOKUP($B734,所属・種目コード!$I$3:$J$59,2)))</f>
        <v>#N/A</v>
      </c>
    </row>
    <row r="735" spans="1:12">
      <c r="A735" s="23">
        <v>1678</v>
      </c>
      <c r="B735" s="23">
        <v>1056</v>
      </c>
      <c r="C735" s="23">
        <v>741</v>
      </c>
      <c r="E735" s="23" t="s">
        <v>1914</v>
      </c>
      <c r="F735" s="23" t="s">
        <v>1915</v>
      </c>
      <c r="G735" s="23">
        <v>2</v>
      </c>
      <c r="I735" s="39" t="str">
        <f>IF($B735="","",(VLOOKUP($B735,所属・種目コード!$A$3:$B$68,2)))</f>
        <v>一関工高専</v>
      </c>
      <c r="K735" s="41" t="e">
        <f>IF($B735="","",(VLOOKUP($B735,所属・種目コード!L718:M818,2)))</f>
        <v>#N/A</v>
      </c>
      <c r="L735" s="38" t="e">
        <f>IF($B735="","",(VLOOKUP($B735,所属・種目コード!$I$3:$J$59,2)))</f>
        <v>#N/A</v>
      </c>
    </row>
    <row r="736" spans="1:12">
      <c r="A736" s="23">
        <v>1679</v>
      </c>
      <c r="B736" s="23">
        <v>1056</v>
      </c>
      <c r="C736" s="23">
        <v>275</v>
      </c>
      <c r="E736" s="23" t="s">
        <v>1916</v>
      </c>
      <c r="F736" s="23" t="s">
        <v>1917</v>
      </c>
      <c r="G736" s="23">
        <v>2</v>
      </c>
      <c r="I736" s="39" t="str">
        <f>IF($B736="","",(VLOOKUP($B736,所属・種目コード!$A$3:$B$68,2)))</f>
        <v>一関工高専</v>
      </c>
      <c r="K736" s="41" t="e">
        <f>IF($B736="","",(VLOOKUP($B736,所属・種目コード!L719:M819,2)))</f>
        <v>#N/A</v>
      </c>
      <c r="L736" s="38" t="e">
        <f>IF($B736="","",(VLOOKUP($B736,所属・種目コード!$I$3:$J$59,2)))</f>
        <v>#N/A</v>
      </c>
    </row>
    <row r="737" spans="1:12">
      <c r="A737" s="23">
        <v>1680</v>
      </c>
      <c r="B737" s="23">
        <v>1056</v>
      </c>
      <c r="C737" s="23">
        <v>996</v>
      </c>
      <c r="E737" s="23" t="s">
        <v>1918</v>
      </c>
      <c r="F737" s="23" t="s">
        <v>1919</v>
      </c>
      <c r="G737" s="23">
        <v>1</v>
      </c>
      <c r="I737" s="39" t="str">
        <f>IF($B737="","",(VLOOKUP($B737,所属・種目コード!$A$3:$B$68,2)))</f>
        <v>一関工高専</v>
      </c>
      <c r="K737" s="41" t="e">
        <f>IF($B737="","",(VLOOKUP($B737,所属・種目コード!L720:M820,2)))</f>
        <v>#N/A</v>
      </c>
      <c r="L737" s="38" t="e">
        <f>IF($B737="","",(VLOOKUP($B737,所属・種目コード!$I$3:$J$59,2)))</f>
        <v>#N/A</v>
      </c>
    </row>
    <row r="738" spans="1:12">
      <c r="A738" s="23">
        <v>1681</v>
      </c>
      <c r="B738" s="23">
        <v>1056</v>
      </c>
      <c r="C738" s="23">
        <v>384</v>
      </c>
      <c r="E738" s="23" t="s">
        <v>1920</v>
      </c>
      <c r="F738" s="23" t="s">
        <v>1921</v>
      </c>
      <c r="G738" s="23">
        <v>1</v>
      </c>
      <c r="I738" s="39" t="str">
        <f>IF($B738="","",(VLOOKUP($B738,所属・種目コード!$A$3:$B$68,2)))</f>
        <v>一関工高専</v>
      </c>
      <c r="K738" s="41" t="e">
        <f>IF($B738="","",(VLOOKUP($B738,所属・種目コード!L721:M821,2)))</f>
        <v>#N/A</v>
      </c>
      <c r="L738" s="38" t="e">
        <f>IF($B738="","",(VLOOKUP($B738,所属・種目コード!$I$3:$J$59,2)))</f>
        <v>#N/A</v>
      </c>
    </row>
    <row r="739" spans="1:12">
      <c r="A739" s="23">
        <v>1682</v>
      </c>
      <c r="B739" s="23">
        <v>1056</v>
      </c>
      <c r="C739" s="23">
        <v>997</v>
      </c>
      <c r="E739" s="23" t="s">
        <v>1922</v>
      </c>
      <c r="F739" s="23" t="s">
        <v>1923</v>
      </c>
      <c r="G739" s="23">
        <v>1</v>
      </c>
      <c r="I739" s="39" t="str">
        <f>IF($B739="","",(VLOOKUP($B739,所属・種目コード!$A$3:$B$68,2)))</f>
        <v>一関工高専</v>
      </c>
      <c r="K739" s="41" t="e">
        <f>IF($B739="","",(VLOOKUP($B739,所属・種目コード!L722:M822,2)))</f>
        <v>#N/A</v>
      </c>
      <c r="L739" s="38" t="e">
        <f>IF($B739="","",(VLOOKUP($B739,所属・種目コード!$I$3:$J$59,2)))</f>
        <v>#N/A</v>
      </c>
    </row>
    <row r="740" spans="1:12">
      <c r="A740" s="23">
        <v>1683</v>
      </c>
      <c r="B740" s="23">
        <v>1056</v>
      </c>
      <c r="C740" s="23">
        <v>713</v>
      </c>
      <c r="E740" s="23" t="s">
        <v>1924</v>
      </c>
      <c r="F740" s="23" t="s">
        <v>1925</v>
      </c>
      <c r="G740" s="23">
        <v>1</v>
      </c>
      <c r="I740" s="39" t="str">
        <f>IF($B740="","",(VLOOKUP($B740,所属・種目コード!$A$3:$B$68,2)))</f>
        <v>一関工高専</v>
      </c>
      <c r="K740" s="41" t="e">
        <f>IF($B740="","",(VLOOKUP($B740,所属・種目コード!L723:M823,2)))</f>
        <v>#N/A</v>
      </c>
      <c r="L740" s="38" t="e">
        <f>IF($B740="","",(VLOOKUP($B740,所属・種目コード!$I$3:$J$59,2)))</f>
        <v>#N/A</v>
      </c>
    </row>
    <row r="741" spans="1:12">
      <c r="A741" s="23">
        <v>1684</v>
      </c>
      <c r="B741" s="23">
        <v>1056</v>
      </c>
      <c r="C741" s="23">
        <v>385</v>
      </c>
      <c r="E741" s="23" t="s">
        <v>1926</v>
      </c>
      <c r="F741" s="23" t="s">
        <v>1927</v>
      </c>
      <c r="G741" s="23">
        <v>1</v>
      </c>
      <c r="I741" s="39" t="str">
        <f>IF($B741="","",(VLOOKUP($B741,所属・種目コード!$A$3:$B$68,2)))</f>
        <v>一関工高専</v>
      </c>
      <c r="K741" s="41" t="e">
        <f>IF($B741="","",(VLOOKUP($B741,所属・種目コード!L724:M824,2)))</f>
        <v>#N/A</v>
      </c>
      <c r="L741" s="38" t="e">
        <f>IF($B741="","",(VLOOKUP($B741,所属・種目コード!$I$3:$J$59,2)))</f>
        <v>#N/A</v>
      </c>
    </row>
    <row r="742" spans="1:12">
      <c r="A742" s="23">
        <v>1685</v>
      </c>
      <c r="B742" s="23">
        <v>1056</v>
      </c>
      <c r="C742" s="23">
        <v>386</v>
      </c>
      <c r="E742" s="23" t="s">
        <v>1928</v>
      </c>
      <c r="F742" s="23" t="s">
        <v>1474</v>
      </c>
      <c r="G742" s="23">
        <v>1</v>
      </c>
      <c r="I742" s="39" t="str">
        <f>IF($B742="","",(VLOOKUP($B742,所属・種目コード!$A$3:$B$68,2)))</f>
        <v>一関工高専</v>
      </c>
      <c r="K742" s="41" t="e">
        <f>IF($B742="","",(VLOOKUP($B742,所属・種目コード!L725:M825,2)))</f>
        <v>#N/A</v>
      </c>
      <c r="L742" s="38" t="e">
        <f>IF($B742="","",(VLOOKUP($B742,所属・種目コード!$I$3:$J$59,2)))</f>
        <v>#N/A</v>
      </c>
    </row>
    <row r="743" spans="1:12">
      <c r="A743" s="23">
        <v>1686</v>
      </c>
      <c r="B743" s="23">
        <v>1056</v>
      </c>
      <c r="C743" s="23">
        <v>378</v>
      </c>
      <c r="E743" s="23" t="s">
        <v>1929</v>
      </c>
      <c r="F743" s="23" t="s">
        <v>1930</v>
      </c>
      <c r="G743" s="23">
        <v>1</v>
      </c>
      <c r="I743" s="39" t="str">
        <f>IF($B743="","",(VLOOKUP($B743,所属・種目コード!$A$3:$B$68,2)))</f>
        <v>一関工高専</v>
      </c>
      <c r="K743" s="41" t="e">
        <f>IF($B743="","",(VLOOKUP($B743,所属・種目コード!L726:M826,2)))</f>
        <v>#N/A</v>
      </c>
      <c r="L743" s="38" t="e">
        <f>IF($B743="","",(VLOOKUP($B743,所属・種目コード!$I$3:$J$59,2)))</f>
        <v>#N/A</v>
      </c>
    </row>
    <row r="744" spans="1:12">
      <c r="A744" s="23">
        <v>1687</v>
      </c>
      <c r="B744" s="23">
        <v>1056</v>
      </c>
      <c r="C744" s="23">
        <v>998</v>
      </c>
      <c r="E744" s="23" t="s">
        <v>1931</v>
      </c>
      <c r="F744" s="23" t="s">
        <v>1932</v>
      </c>
      <c r="G744" s="23">
        <v>1</v>
      </c>
      <c r="I744" s="39" t="str">
        <f>IF($B744="","",(VLOOKUP($B744,所属・種目コード!$A$3:$B$68,2)))</f>
        <v>一関工高専</v>
      </c>
      <c r="K744" s="41" t="e">
        <f>IF($B744="","",(VLOOKUP($B744,所属・種目コード!L727:M827,2)))</f>
        <v>#N/A</v>
      </c>
      <c r="L744" s="38" t="e">
        <f>IF($B744="","",(VLOOKUP($B744,所属・種目コード!$I$3:$J$59,2)))</f>
        <v>#N/A</v>
      </c>
    </row>
    <row r="745" spans="1:12">
      <c r="A745" s="23">
        <v>1688</v>
      </c>
      <c r="B745" s="23">
        <v>1056</v>
      </c>
      <c r="C745" s="23">
        <v>714</v>
      </c>
      <c r="E745" s="23" t="s">
        <v>1933</v>
      </c>
      <c r="F745" s="23" t="s">
        <v>1934</v>
      </c>
      <c r="G745" s="23">
        <v>1</v>
      </c>
      <c r="I745" s="39" t="str">
        <f>IF($B745="","",(VLOOKUP($B745,所属・種目コード!$A$3:$B$68,2)))</f>
        <v>一関工高専</v>
      </c>
      <c r="K745" s="41" t="e">
        <f>IF($B745="","",(VLOOKUP($B745,所属・種目コード!L728:M828,2)))</f>
        <v>#N/A</v>
      </c>
      <c r="L745" s="38" t="e">
        <f>IF($B745="","",(VLOOKUP($B745,所属・種目コード!$I$3:$J$59,2)))</f>
        <v>#N/A</v>
      </c>
    </row>
    <row r="746" spans="1:12">
      <c r="A746" s="23">
        <v>1689</v>
      </c>
      <c r="B746" s="23">
        <v>1057</v>
      </c>
      <c r="C746" s="23">
        <v>327</v>
      </c>
      <c r="E746" s="23" t="s">
        <v>1935</v>
      </c>
      <c r="F746" s="23" t="s">
        <v>1936</v>
      </c>
      <c r="G746" s="23">
        <v>1</v>
      </c>
      <c r="I746" s="39" t="str">
        <f>IF($B746="","",(VLOOKUP($B746,所属・種目コード!$A$3:$B$68,2)))</f>
        <v>一関第一</v>
      </c>
      <c r="K746" s="41" t="e">
        <f>IF($B746="","",(VLOOKUP($B746,所属・種目コード!L729:M829,2)))</f>
        <v>#N/A</v>
      </c>
      <c r="L746" s="38" t="e">
        <f>IF($B746="","",(VLOOKUP($B746,所属・種目コード!$I$3:$J$59,2)))</f>
        <v>#N/A</v>
      </c>
    </row>
    <row r="747" spans="1:12">
      <c r="A747" s="23">
        <v>1690</v>
      </c>
      <c r="B747" s="23">
        <v>1057</v>
      </c>
      <c r="C747" s="23">
        <v>975</v>
      </c>
      <c r="E747" s="23" t="s">
        <v>1937</v>
      </c>
      <c r="F747" s="23" t="s">
        <v>1938</v>
      </c>
      <c r="G747" s="23">
        <v>1</v>
      </c>
      <c r="I747" s="39" t="str">
        <f>IF($B747="","",(VLOOKUP($B747,所属・種目コード!$A$3:$B$68,2)))</f>
        <v>一関第一</v>
      </c>
      <c r="K747" s="41" t="e">
        <f>IF($B747="","",(VLOOKUP($B747,所属・種目コード!L730:M830,2)))</f>
        <v>#N/A</v>
      </c>
      <c r="L747" s="38" t="e">
        <f>IF($B747="","",(VLOOKUP($B747,所属・種目コード!$I$3:$J$59,2)))</f>
        <v>#N/A</v>
      </c>
    </row>
    <row r="748" spans="1:12">
      <c r="A748" s="23">
        <v>1691</v>
      </c>
      <c r="B748" s="23">
        <v>1057</v>
      </c>
      <c r="C748" s="23">
        <v>328</v>
      </c>
      <c r="E748" s="23" t="s">
        <v>1939</v>
      </c>
      <c r="F748" s="23" t="s">
        <v>1940</v>
      </c>
      <c r="G748" s="23">
        <v>1</v>
      </c>
      <c r="I748" s="39" t="str">
        <f>IF($B748="","",(VLOOKUP($B748,所属・種目コード!$A$3:$B$68,2)))</f>
        <v>一関第一</v>
      </c>
      <c r="K748" s="41" t="e">
        <f>IF($B748="","",(VLOOKUP($B748,所属・種目コード!L731:M831,2)))</f>
        <v>#N/A</v>
      </c>
      <c r="L748" s="38" t="e">
        <f>IF($B748="","",(VLOOKUP($B748,所属・種目コード!$I$3:$J$59,2)))</f>
        <v>#N/A</v>
      </c>
    </row>
    <row r="749" spans="1:12">
      <c r="A749" s="23">
        <v>1692</v>
      </c>
      <c r="B749" s="23">
        <v>1057</v>
      </c>
      <c r="C749" s="23">
        <v>330</v>
      </c>
      <c r="E749" s="23" t="s">
        <v>1941</v>
      </c>
      <c r="F749" s="23" t="s">
        <v>1942</v>
      </c>
      <c r="G749" s="23">
        <v>1</v>
      </c>
      <c r="I749" s="39" t="str">
        <f>IF($B749="","",(VLOOKUP($B749,所属・種目コード!$A$3:$B$68,2)))</f>
        <v>一関第一</v>
      </c>
      <c r="K749" s="41" t="e">
        <f>IF($B749="","",(VLOOKUP($B749,所属・種目コード!L732:M832,2)))</f>
        <v>#N/A</v>
      </c>
      <c r="L749" s="38" t="e">
        <f>IF($B749="","",(VLOOKUP($B749,所属・種目コード!$I$3:$J$59,2)))</f>
        <v>#N/A</v>
      </c>
    </row>
    <row r="750" spans="1:12">
      <c r="A750" s="23">
        <v>1693</v>
      </c>
      <c r="B750" s="23">
        <v>1057</v>
      </c>
      <c r="C750" s="23">
        <v>257</v>
      </c>
      <c r="E750" s="23" t="s">
        <v>1943</v>
      </c>
      <c r="F750" s="23" t="s">
        <v>1944</v>
      </c>
      <c r="G750" s="23">
        <v>2</v>
      </c>
      <c r="I750" s="39" t="str">
        <f>IF($B750="","",(VLOOKUP($B750,所属・種目コード!$A$3:$B$68,2)))</f>
        <v>一関第一</v>
      </c>
      <c r="K750" s="41" t="e">
        <f>IF($B750="","",(VLOOKUP($B750,所属・種目コード!L733:M833,2)))</f>
        <v>#N/A</v>
      </c>
      <c r="L750" s="38" t="e">
        <f>IF($B750="","",(VLOOKUP($B750,所属・種目コード!$I$3:$J$59,2)))</f>
        <v>#N/A</v>
      </c>
    </row>
    <row r="751" spans="1:12">
      <c r="A751" s="23">
        <v>1694</v>
      </c>
      <c r="B751" s="23">
        <v>1057</v>
      </c>
      <c r="C751" s="23">
        <v>976</v>
      </c>
      <c r="E751" s="23" t="s">
        <v>1945</v>
      </c>
      <c r="F751" s="23" t="s">
        <v>1946</v>
      </c>
      <c r="G751" s="23">
        <v>1</v>
      </c>
      <c r="I751" s="39" t="str">
        <f>IF($B751="","",(VLOOKUP($B751,所属・種目コード!$A$3:$B$68,2)))</f>
        <v>一関第一</v>
      </c>
      <c r="K751" s="41" t="e">
        <f>IF($B751="","",(VLOOKUP($B751,所属・種目コード!L734:M834,2)))</f>
        <v>#N/A</v>
      </c>
      <c r="L751" s="38" t="e">
        <f>IF($B751="","",(VLOOKUP($B751,所属・種目コード!$I$3:$J$59,2)))</f>
        <v>#N/A</v>
      </c>
    </row>
    <row r="752" spans="1:12">
      <c r="A752" s="23">
        <v>1695</v>
      </c>
      <c r="B752" s="23">
        <v>1057</v>
      </c>
      <c r="C752" s="23">
        <v>317</v>
      </c>
      <c r="E752" s="23" t="s">
        <v>1947</v>
      </c>
      <c r="F752" s="23" t="s">
        <v>1948</v>
      </c>
      <c r="G752" s="23">
        <v>1</v>
      </c>
      <c r="I752" s="39" t="str">
        <f>IF($B752="","",(VLOOKUP($B752,所属・種目コード!$A$3:$B$68,2)))</f>
        <v>一関第一</v>
      </c>
      <c r="K752" s="41" t="e">
        <f>IF($B752="","",(VLOOKUP($B752,所属・種目コード!L735:M835,2)))</f>
        <v>#N/A</v>
      </c>
      <c r="L752" s="38" t="e">
        <f>IF($B752="","",(VLOOKUP($B752,所属・種目コード!$I$3:$J$59,2)))</f>
        <v>#N/A</v>
      </c>
    </row>
    <row r="753" spans="1:12">
      <c r="A753" s="23">
        <v>1696</v>
      </c>
      <c r="B753" s="23">
        <v>1057</v>
      </c>
      <c r="C753" s="23">
        <v>318</v>
      </c>
      <c r="E753" s="23" t="s">
        <v>1949</v>
      </c>
      <c r="F753" s="23" t="s">
        <v>1950</v>
      </c>
      <c r="G753" s="23">
        <v>1</v>
      </c>
      <c r="I753" s="39" t="str">
        <f>IF($B753="","",(VLOOKUP($B753,所属・種目コード!$A$3:$B$68,2)))</f>
        <v>一関第一</v>
      </c>
      <c r="K753" s="41" t="e">
        <f>IF($B753="","",(VLOOKUP($B753,所属・種目コード!L736:M836,2)))</f>
        <v>#N/A</v>
      </c>
      <c r="L753" s="38" t="e">
        <f>IF($B753="","",(VLOOKUP($B753,所属・種目コード!$I$3:$J$59,2)))</f>
        <v>#N/A</v>
      </c>
    </row>
    <row r="754" spans="1:12">
      <c r="A754" s="23">
        <v>1697</v>
      </c>
      <c r="B754" s="23">
        <v>1057</v>
      </c>
      <c r="C754" s="23">
        <v>258</v>
      </c>
      <c r="E754" s="23" t="s">
        <v>1951</v>
      </c>
      <c r="F754" s="23" t="s">
        <v>1952</v>
      </c>
      <c r="G754" s="23">
        <v>2</v>
      </c>
      <c r="I754" s="39" t="str">
        <f>IF($B754="","",(VLOOKUP($B754,所属・種目コード!$A$3:$B$68,2)))</f>
        <v>一関第一</v>
      </c>
      <c r="K754" s="41" t="e">
        <f>IF($B754="","",(VLOOKUP($B754,所属・種目コード!L737:M837,2)))</f>
        <v>#N/A</v>
      </c>
      <c r="L754" s="38" t="e">
        <f>IF($B754="","",(VLOOKUP($B754,所属・種目コード!$I$3:$J$59,2)))</f>
        <v>#N/A</v>
      </c>
    </row>
    <row r="755" spans="1:12">
      <c r="A755" s="23">
        <v>1698</v>
      </c>
      <c r="B755" s="23">
        <v>1057</v>
      </c>
      <c r="C755" s="23">
        <v>319</v>
      </c>
      <c r="E755" s="23" t="s">
        <v>1953</v>
      </c>
      <c r="F755" s="23" t="s">
        <v>1954</v>
      </c>
      <c r="G755" s="23">
        <v>1</v>
      </c>
      <c r="I755" s="39" t="str">
        <f>IF($B755="","",(VLOOKUP($B755,所属・種目コード!$A$3:$B$68,2)))</f>
        <v>一関第一</v>
      </c>
      <c r="K755" s="41" t="e">
        <f>IF($B755="","",(VLOOKUP($B755,所属・種目コード!L738:M838,2)))</f>
        <v>#N/A</v>
      </c>
      <c r="L755" s="38" t="e">
        <f>IF($B755="","",(VLOOKUP($B755,所属・種目コード!$I$3:$J$59,2)))</f>
        <v>#N/A</v>
      </c>
    </row>
    <row r="756" spans="1:12">
      <c r="A756" s="23">
        <v>1699</v>
      </c>
      <c r="B756" s="23">
        <v>1057</v>
      </c>
      <c r="C756" s="23">
        <v>259</v>
      </c>
      <c r="E756" s="23" t="s">
        <v>440</v>
      </c>
      <c r="F756" s="23" t="s">
        <v>1955</v>
      </c>
      <c r="G756" s="23">
        <v>2</v>
      </c>
      <c r="I756" s="39" t="str">
        <f>IF($B756="","",(VLOOKUP($B756,所属・種目コード!$A$3:$B$68,2)))</f>
        <v>一関第一</v>
      </c>
      <c r="K756" s="41" t="e">
        <f>IF($B756="","",(VLOOKUP($B756,所属・種目コード!L739:M839,2)))</f>
        <v>#N/A</v>
      </c>
      <c r="L756" s="38" t="e">
        <f>IF($B756="","",(VLOOKUP($B756,所属・種目コード!$I$3:$J$59,2)))</f>
        <v>#N/A</v>
      </c>
    </row>
    <row r="757" spans="1:12">
      <c r="A757" s="23">
        <v>1700</v>
      </c>
      <c r="B757" s="23">
        <v>1057</v>
      </c>
      <c r="C757" s="23">
        <v>251</v>
      </c>
      <c r="E757" s="23" t="s">
        <v>1956</v>
      </c>
      <c r="F757" s="23" t="s">
        <v>1957</v>
      </c>
      <c r="G757" s="23">
        <v>2</v>
      </c>
      <c r="I757" s="39" t="str">
        <f>IF($B757="","",(VLOOKUP($B757,所属・種目コード!$A$3:$B$68,2)))</f>
        <v>一関第一</v>
      </c>
      <c r="K757" s="41" t="e">
        <f>IF($B757="","",(VLOOKUP($B757,所属・種目コード!L740:M840,2)))</f>
        <v>#N/A</v>
      </c>
      <c r="L757" s="38" t="e">
        <f>IF($B757="","",(VLOOKUP($B757,所属・種目コード!$I$3:$J$59,2)))</f>
        <v>#N/A</v>
      </c>
    </row>
    <row r="758" spans="1:12">
      <c r="A758" s="23">
        <v>1701</v>
      </c>
      <c r="B758" s="23">
        <v>1057</v>
      </c>
      <c r="C758" s="23">
        <v>331</v>
      </c>
      <c r="E758" s="23" t="s">
        <v>1958</v>
      </c>
      <c r="F758" s="23" t="s">
        <v>1959</v>
      </c>
      <c r="G758" s="23">
        <v>1</v>
      </c>
      <c r="I758" s="39" t="str">
        <f>IF($B758="","",(VLOOKUP($B758,所属・種目コード!$A$3:$B$68,2)))</f>
        <v>一関第一</v>
      </c>
      <c r="K758" s="41" t="e">
        <f>IF($B758="","",(VLOOKUP($B758,所属・種目コード!L741:M841,2)))</f>
        <v>#N/A</v>
      </c>
      <c r="L758" s="38" t="e">
        <f>IF($B758="","",(VLOOKUP($B758,所属・種目コード!$I$3:$J$59,2)))</f>
        <v>#N/A</v>
      </c>
    </row>
    <row r="759" spans="1:12">
      <c r="A759" s="23">
        <v>1702</v>
      </c>
      <c r="B759" s="23">
        <v>1057</v>
      </c>
      <c r="C759" s="23">
        <v>260</v>
      </c>
      <c r="E759" s="23" t="s">
        <v>1960</v>
      </c>
      <c r="F759" s="23" t="s">
        <v>1961</v>
      </c>
      <c r="G759" s="23">
        <v>2</v>
      </c>
      <c r="I759" s="39" t="str">
        <f>IF($B759="","",(VLOOKUP($B759,所属・種目コード!$A$3:$B$68,2)))</f>
        <v>一関第一</v>
      </c>
      <c r="K759" s="41" t="e">
        <f>IF($B759="","",(VLOOKUP($B759,所属・種目コード!L742:M842,2)))</f>
        <v>#N/A</v>
      </c>
      <c r="L759" s="38" t="e">
        <f>IF($B759="","",(VLOOKUP($B759,所属・種目コード!$I$3:$J$59,2)))</f>
        <v>#N/A</v>
      </c>
    </row>
    <row r="760" spans="1:12">
      <c r="A760" s="23">
        <v>1703</v>
      </c>
      <c r="B760" s="23">
        <v>1057</v>
      </c>
      <c r="C760" s="23">
        <v>320</v>
      </c>
      <c r="E760" s="23" t="s">
        <v>1962</v>
      </c>
      <c r="F760" s="23" t="s">
        <v>1963</v>
      </c>
      <c r="G760" s="23">
        <v>1</v>
      </c>
      <c r="I760" s="39" t="str">
        <f>IF($B760="","",(VLOOKUP($B760,所属・種目コード!$A$3:$B$68,2)))</f>
        <v>一関第一</v>
      </c>
      <c r="K760" s="41" t="e">
        <f>IF($B760="","",(VLOOKUP($B760,所属・種目コード!L743:M843,2)))</f>
        <v>#N/A</v>
      </c>
      <c r="L760" s="38" t="e">
        <f>IF($B760="","",(VLOOKUP($B760,所属・種目コード!$I$3:$J$59,2)))</f>
        <v>#N/A</v>
      </c>
    </row>
    <row r="761" spans="1:12">
      <c r="A761" s="23">
        <v>1704</v>
      </c>
      <c r="B761" s="23">
        <v>1057</v>
      </c>
      <c r="C761" s="23">
        <v>261</v>
      </c>
      <c r="E761" s="23" t="s">
        <v>1964</v>
      </c>
      <c r="F761" s="23" t="s">
        <v>1965</v>
      </c>
      <c r="G761" s="23">
        <v>2</v>
      </c>
      <c r="I761" s="39" t="str">
        <f>IF($B761="","",(VLOOKUP($B761,所属・種目コード!$A$3:$B$68,2)))</f>
        <v>一関第一</v>
      </c>
      <c r="K761" s="41" t="e">
        <f>IF($B761="","",(VLOOKUP($B761,所属・種目コード!L744:M844,2)))</f>
        <v>#N/A</v>
      </c>
      <c r="L761" s="38" t="e">
        <f>IF($B761="","",(VLOOKUP($B761,所属・種目コード!$I$3:$J$59,2)))</f>
        <v>#N/A</v>
      </c>
    </row>
    <row r="762" spans="1:12">
      <c r="A762" s="23">
        <v>1705</v>
      </c>
      <c r="B762" s="23">
        <v>1057</v>
      </c>
      <c r="C762" s="23">
        <v>321</v>
      </c>
      <c r="E762" s="23" t="s">
        <v>1966</v>
      </c>
      <c r="F762" s="23" t="s">
        <v>1967</v>
      </c>
      <c r="G762" s="23">
        <v>1</v>
      </c>
      <c r="I762" s="39" t="str">
        <f>IF($B762="","",(VLOOKUP($B762,所属・種目コード!$A$3:$B$68,2)))</f>
        <v>一関第一</v>
      </c>
      <c r="K762" s="41" t="e">
        <f>IF($B762="","",(VLOOKUP($B762,所属・種目コード!L745:M845,2)))</f>
        <v>#N/A</v>
      </c>
      <c r="L762" s="38" t="e">
        <f>IF($B762="","",(VLOOKUP($B762,所属・種目コード!$I$3:$J$59,2)))</f>
        <v>#N/A</v>
      </c>
    </row>
    <row r="763" spans="1:12">
      <c r="A763" s="23">
        <v>1706</v>
      </c>
      <c r="B763" s="23">
        <v>1057</v>
      </c>
      <c r="C763" s="23">
        <v>262</v>
      </c>
      <c r="E763" s="23" t="s">
        <v>441</v>
      </c>
      <c r="F763" s="23" t="s">
        <v>1968</v>
      </c>
      <c r="G763" s="23">
        <v>2</v>
      </c>
      <c r="I763" s="39" t="str">
        <f>IF($B763="","",(VLOOKUP($B763,所属・種目コード!$A$3:$B$68,2)))</f>
        <v>一関第一</v>
      </c>
      <c r="K763" s="41" t="e">
        <f>IF($B763="","",(VLOOKUP($B763,所属・種目コード!L746:M846,2)))</f>
        <v>#N/A</v>
      </c>
      <c r="L763" s="38" t="e">
        <f>IF($B763="","",(VLOOKUP($B763,所属・種目コード!$I$3:$J$59,2)))</f>
        <v>#N/A</v>
      </c>
    </row>
    <row r="764" spans="1:12">
      <c r="A764" s="23">
        <v>1707</v>
      </c>
      <c r="B764" s="23">
        <v>1057</v>
      </c>
      <c r="C764" s="23">
        <v>252</v>
      </c>
      <c r="E764" s="23" t="s">
        <v>1969</v>
      </c>
      <c r="F764" s="23" t="s">
        <v>1970</v>
      </c>
      <c r="G764" s="23">
        <v>2</v>
      </c>
      <c r="I764" s="39" t="str">
        <f>IF($B764="","",(VLOOKUP($B764,所属・種目コード!$A$3:$B$68,2)))</f>
        <v>一関第一</v>
      </c>
      <c r="K764" s="41" t="e">
        <f>IF($B764="","",(VLOOKUP($B764,所属・種目コード!L747:M847,2)))</f>
        <v>#N/A</v>
      </c>
      <c r="L764" s="38" t="e">
        <f>IF($B764="","",(VLOOKUP($B764,所属・種目コード!$I$3:$J$59,2)))</f>
        <v>#N/A</v>
      </c>
    </row>
    <row r="765" spans="1:12">
      <c r="A765" s="23">
        <v>1708</v>
      </c>
      <c r="B765" s="23">
        <v>1057</v>
      </c>
      <c r="C765" s="23">
        <v>725</v>
      </c>
      <c r="E765" s="23" t="s">
        <v>443</v>
      </c>
      <c r="F765" s="23" t="s">
        <v>1971</v>
      </c>
      <c r="G765" s="23">
        <v>2</v>
      </c>
      <c r="I765" s="39" t="str">
        <f>IF($B765="","",(VLOOKUP($B765,所属・種目コード!$A$3:$B$68,2)))</f>
        <v>一関第一</v>
      </c>
      <c r="K765" s="41" t="e">
        <f>IF($B765="","",(VLOOKUP($B765,所属・種目コード!L748:M848,2)))</f>
        <v>#N/A</v>
      </c>
      <c r="L765" s="38" t="e">
        <f>IF($B765="","",(VLOOKUP($B765,所属・種目コード!$I$3:$J$59,2)))</f>
        <v>#N/A</v>
      </c>
    </row>
    <row r="766" spans="1:12">
      <c r="A766" s="23">
        <v>1709</v>
      </c>
      <c r="B766" s="23">
        <v>1057</v>
      </c>
      <c r="C766" s="23">
        <v>332</v>
      </c>
      <c r="E766" s="23" t="s">
        <v>1972</v>
      </c>
      <c r="F766" s="23" t="s">
        <v>1973</v>
      </c>
      <c r="G766" s="23">
        <v>1</v>
      </c>
      <c r="I766" s="39" t="str">
        <f>IF($B766="","",(VLOOKUP($B766,所属・種目コード!$A$3:$B$68,2)))</f>
        <v>一関第一</v>
      </c>
      <c r="K766" s="41" t="e">
        <f>IF($B766="","",(VLOOKUP($B766,所属・種目コード!L749:M849,2)))</f>
        <v>#N/A</v>
      </c>
      <c r="L766" s="38" t="e">
        <f>IF($B766="","",(VLOOKUP($B766,所属・種目コード!$I$3:$J$59,2)))</f>
        <v>#N/A</v>
      </c>
    </row>
    <row r="767" spans="1:12">
      <c r="A767" s="23">
        <v>1710</v>
      </c>
      <c r="B767" s="23">
        <v>1057</v>
      </c>
      <c r="C767" s="23">
        <v>253</v>
      </c>
      <c r="E767" s="23" t="s">
        <v>1974</v>
      </c>
      <c r="F767" s="23" t="s">
        <v>1975</v>
      </c>
      <c r="G767" s="23">
        <v>2</v>
      </c>
      <c r="I767" s="39" t="str">
        <f>IF($B767="","",(VLOOKUP($B767,所属・種目コード!$A$3:$B$68,2)))</f>
        <v>一関第一</v>
      </c>
      <c r="K767" s="41" t="e">
        <f>IF($B767="","",(VLOOKUP($B767,所属・種目コード!L750:M850,2)))</f>
        <v>#N/A</v>
      </c>
      <c r="L767" s="38" t="e">
        <f>IF($B767="","",(VLOOKUP($B767,所属・種目コード!$I$3:$J$59,2)))</f>
        <v>#N/A</v>
      </c>
    </row>
    <row r="768" spans="1:12">
      <c r="A768" s="23">
        <v>1711</v>
      </c>
      <c r="B768" s="23">
        <v>1057</v>
      </c>
      <c r="C768" s="23">
        <v>254</v>
      </c>
      <c r="E768" s="23" t="s">
        <v>1976</v>
      </c>
      <c r="F768" s="23" t="s">
        <v>1977</v>
      </c>
      <c r="G768" s="23">
        <v>2</v>
      </c>
      <c r="I768" s="39" t="str">
        <f>IF($B768="","",(VLOOKUP($B768,所属・種目コード!$A$3:$B$68,2)))</f>
        <v>一関第一</v>
      </c>
      <c r="K768" s="41" t="e">
        <f>IF($B768="","",(VLOOKUP($B768,所属・種目コード!L751:M851,2)))</f>
        <v>#N/A</v>
      </c>
      <c r="L768" s="38" t="e">
        <f>IF($B768="","",(VLOOKUP($B768,所属・種目コード!$I$3:$J$59,2)))</f>
        <v>#N/A</v>
      </c>
    </row>
    <row r="769" spans="1:12">
      <c r="A769" s="23">
        <v>1712</v>
      </c>
      <c r="B769" s="23">
        <v>1057</v>
      </c>
      <c r="C769" s="23">
        <v>255</v>
      </c>
      <c r="E769" s="23" t="s">
        <v>1978</v>
      </c>
      <c r="F769" s="23" t="s">
        <v>1979</v>
      </c>
      <c r="G769" s="23">
        <v>2</v>
      </c>
      <c r="I769" s="39" t="str">
        <f>IF($B769="","",(VLOOKUP($B769,所属・種目コード!$A$3:$B$68,2)))</f>
        <v>一関第一</v>
      </c>
      <c r="K769" s="41" t="e">
        <f>IF($B769="","",(VLOOKUP($B769,所属・種目コード!L752:M852,2)))</f>
        <v>#N/A</v>
      </c>
      <c r="L769" s="38" t="e">
        <f>IF($B769="","",(VLOOKUP($B769,所属・種目コード!$I$3:$J$59,2)))</f>
        <v>#N/A</v>
      </c>
    </row>
    <row r="770" spans="1:12">
      <c r="A770" s="23">
        <v>1713</v>
      </c>
      <c r="B770" s="23">
        <v>1057</v>
      </c>
      <c r="C770" s="23">
        <v>266</v>
      </c>
      <c r="E770" s="23" t="s">
        <v>1980</v>
      </c>
      <c r="F770" s="23" t="s">
        <v>1981</v>
      </c>
      <c r="G770" s="23">
        <v>2</v>
      </c>
      <c r="I770" s="39" t="str">
        <f>IF($B770="","",(VLOOKUP($B770,所属・種目コード!$A$3:$B$68,2)))</f>
        <v>一関第一</v>
      </c>
      <c r="K770" s="41" t="e">
        <f>IF($B770="","",(VLOOKUP($B770,所属・種目コード!L753:M853,2)))</f>
        <v>#N/A</v>
      </c>
      <c r="L770" s="38" t="e">
        <f>IF($B770="","",(VLOOKUP($B770,所属・種目コード!$I$3:$J$59,2)))</f>
        <v>#N/A</v>
      </c>
    </row>
    <row r="771" spans="1:12">
      <c r="A771" s="23">
        <v>1714</v>
      </c>
      <c r="B771" s="23">
        <v>1057</v>
      </c>
      <c r="C771" s="23">
        <v>322</v>
      </c>
      <c r="E771" s="23" t="s">
        <v>1982</v>
      </c>
      <c r="F771" s="23" t="s">
        <v>1983</v>
      </c>
      <c r="G771" s="23">
        <v>1</v>
      </c>
      <c r="I771" s="39" t="str">
        <f>IF($B771="","",(VLOOKUP($B771,所属・種目コード!$A$3:$B$68,2)))</f>
        <v>一関第一</v>
      </c>
      <c r="K771" s="41" t="e">
        <f>IF($B771="","",(VLOOKUP($B771,所属・種目コード!L754:M854,2)))</f>
        <v>#N/A</v>
      </c>
      <c r="L771" s="38" t="e">
        <f>IF($B771="","",(VLOOKUP($B771,所属・種目コード!$I$3:$J$59,2)))</f>
        <v>#N/A</v>
      </c>
    </row>
    <row r="772" spans="1:12">
      <c r="A772" s="23">
        <v>1715</v>
      </c>
      <c r="B772" s="23">
        <v>1057</v>
      </c>
      <c r="C772" s="23">
        <v>977</v>
      </c>
      <c r="E772" s="23" t="s">
        <v>1984</v>
      </c>
      <c r="F772" s="23" t="s">
        <v>1985</v>
      </c>
      <c r="G772" s="23">
        <v>1</v>
      </c>
      <c r="I772" s="39" t="str">
        <f>IF($B772="","",(VLOOKUP($B772,所属・種目コード!$A$3:$B$68,2)))</f>
        <v>一関第一</v>
      </c>
      <c r="K772" s="41" t="e">
        <f>IF($B772="","",(VLOOKUP($B772,所属・種目コード!L755:M855,2)))</f>
        <v>#N/A</v>
      </c>
      <c r="L772" s="38" t="e">
        <f>IF($B772="","",(VLOOKUP($B772,所属・種目コード!$I$3:$J$59,2)))</f>
        <v>#N/A</v>
      </c>
    </row>
    <row r="773" spans="1:12">
      <c r="A773" s="23">
        <v>1716</v>
      </c>
      <c r="B773" s="23">
        <v>1057</v>
      </c>
      <c r="C773" s="23">
        <v>263</v>
      </c>
      <c r="E773" s="23" t="s">
        <v>442</v>
      </c>
      <c r="F773" s="23" t="s">
        <v>1986</v>
      </c>
      <c r="G773" s="23">
        <v>2</v>
      </c>
      <c r="I773" s="39" t="str">
        <f>IF($B773="","",(VLOOKUP($B773,所属・種目コード!$A$3:$B$68,2)))</f>
        <v>一関第一</v>
      </c>
      <c r="K773" s="41" t="e">
        <f>IF($B773="","",(VLOOKUP($B773,所属・種目コード!L756:M856,2)))</f>
        <v>#N/A</v>
      </c>
      <c r="L773" s="38" t="e">
        <f>IF($B773="","",(VLOOKUP($B773,所属・種目コード!$I$3:$J$59,2)))</f>
        <v>#N/A</v>
      </c>
    </row>
    <row r="774" spans="1:12">
      <c r="A774" s="23">
        <v>1717</v>
      </c>
      <c r="B774" s="23">
        <v>1057</v>
      </c>
      <c r="C774" s="23">
        <v>323</v>
      </c>
      <c r="E774" s="23" t="s">
        <v>1987</v>
      </c>
      <c r="F774" s="23" t="s">
        <v>1988</v>
      </c>
      <c r="G774" s="23">
        <v>1</v>
      </c>
      <c r="I774" s="39" t="str">
        <f>IF($B774="","",(VLOOKUP($B774,所属・種目コード!$A$3:$B$68,2)))</f>
        <v>一関第一</v>
      </c>
      <c r="K774" s="41" t="e">
        <f>IF($B774="","",(VLOOKUP($B774,所属・種目コード!L757:M857,2)))</f>
        <v>#N/A</v>
      </c>
      <c r="L774" s="38" t="e">
        <f>IF($B774="","",(VLOOKUP($B774,所属・種目コード!$I$3:$J$59,2)))</f>
        <v>#N/A</v>
      </c>
    </row>
    <row r="775" spans="1:12">
      <c r="A775" s="23">
        <v>1718</v>
      </c>
      <c r="B775" s="23">
        <v>1057</v>
      </c>
      <c r="C775" s="23">
        <v>333</v>
      </c>
      <c r="E775" s="23" t="s">
        <v>1989</v>
      </c>
      <c r="F775" s="23" t="s">
        <v>1990</v>
      </c>
      <c r="G775" s="23">
        <v>1</v>
      </c>
      <c r="I775" s="39" t="str">
        <f>IF($B775="","",(VLOOKUP($B775,所属・種目コード!$A$3:$B$68,2)))</f>
        <v>一関第一</v>
      </c>
      <c r="K775" s="41" t="e">
        <f>IF($B775="","",(VLOOKUP($B775,所属・種目コード!L758:M858,2)))</f>
        <v>#N/A</v>
      </c>
      <c r="L775" s="38" t="e">
        <f>IF($B775="","",(VLOOKUP($B775,所属・種目コード!$I$3:$J$59,2)))</f>
        <v>#N/A</v>
      </c>
    </row>
    <row r="776" spans="1:12">
      <c r="A776" s="23">
        <v>1719</v>
      </c>
      <c r="B776" s="23">
        <v>1057</v>
      </c>
      <c r="C776" s="23">
        <v>324</v>
      </c>
      <c r="E776" s="23" t="s">
        <v>1991</v>
      </c>
      <c r="F776" s="23" t="s">
        <v>1992</v>
      </c>
      <c r="G776" s="23">
        <v>1</v>
      </c>
      <c r="I776" s="39" t="str">
        <f>IF($B776="","",(VLOOKUP($B776,所属・種目コード!$A$3:$B$68,2)))</f>
        <v>一関第一</v>
      </c>
      <c r="K776" s="41" t="e">
        <f>IF($B776="","",(VLOOKUP($B776,所属・種目コード!L759:M859,2)))</f>
        <v>#N/A</v>
      </c>
      <c r="L776" s="38" t="e">
        <f>IF($B776="","",(VLOOKUP($B776,所属・種目コード!$I$3:$J$59,2)))</f>
        <v>#N/A</v>
      </c>
    </row>
    <row r="777" spans="1:12">
      <c r="A777" s="23">
        <v>1720</v>
      </c>
      <c r="B777" s="23">
        <v>1057</v>
      </c>
      <c r="C777" s="23">
        <v>334</v>
      </c>
      <c r="E777" s="23" t="s">
        <v>1993</v>
      </c>
      <c r="F777" s="23" t="s">
        <v>1994</v>
      </c>
      <c r="G777" s="23">
        <v>1</v>
      </c>
      <c r="I777" s="39" t="str">
        <f>IF($B777="","",(VLOOKUP($B777,所属・種目コード!$A$3:$B$68,2)))</f>
        <v>一関第一</v>
      </c>
      <c r="K777" s="41" t="e">
        <f>IF($B777="","",(VLOOKUP($B777,所属・種目コード!L760:M860,2)))</f>
        <v>#N/A</v>
      </c>
      <c r="L777" s="38" t="e">
        <f>IF($B777="","",(VLOOKUP($B777,所属・種目コード!$I$3:$J$59,2)))</f>
        <v>#N/A</v>
      </c>
    </row>
    <row r="778" spans="1:12">
      <c r="A778" s="23">
        <v>1721</v>
      </c>
      <c r="B778" s="23">
        <v>1057</v>
      </c>
      <c r="C778" s="23">
        <v>264</v>
      </c>
      <c r="E778" s="23" t="s">
        <v>1995</v>
      </c>
      <c r="F778" s="23" t="s">
        <v>1996</v>
      </c>
      <c r="G778" s="23">
        <v>2</v>
      </c>
      <c r="I778" s="39" t="str">
        <f>IF($B778="","",(VLOOKUP($B778,所属・種目コード!$A$3:$B$68,2)))</f>
        <v>一関第一</v>
      </c>
      <c r="K778" s="41" t="e">
        <f>IF($B778="","",(VLOOKUP($B778,所属・種目コード!L761:M861,2)))</f>
        <v>#N/A</v>
      </c>
      <c r="L778" s="38" t="e">
        <f>IF($B778="","",(VLOOKUP($B778,所属・種目コード!$I$3:$J$59,2)))</f>
        <v>#N/A</v>
      </c>
    </row>
    <row r="779" spans="1:12">
      <c r="A779" s="23">
        <v>1722</v>
      </c>
      <c r="B779" s="23">
        <v>1057</v>
      </c>
      <c r="C779" s="23">
        <v>726</v>
      </c>
      <c r="E779" s="23" t="s">
        <v>444</v>
      </c>
      <c r="F779" s="23" t="s">
        <v>1997</v>
      </c>
      <c r="G779" s="23">
        <v>2</v>
      </c>
      <c r="I779" s="39" t="str">
        <f>IF($B779="","",(VLOOKUP($B779,所属・種目コード!$A$3:$B$68,2)))</f>
        <v>一関第一</v>
      </c>
      <c r="K779" s="41" t="e">
        <f>IF($B779="","",(VLOOKUP($B779,所属・種目コード!L762:M862,2)))</f>
        <v>#N/A</v>
      </c>
      <c r="L779" s="38" t="e">
        <f>IF($B779="","",(VLOOKUP($B779,所属・種目コード!$I$3:$J$59,2)))</f>
        <v>#N/A</v>
      </c>
    </row>
    <row r="780" spans="1:12">
      <c r="A780" s="23">
        <v>1723</v>
      </c>
      <c r="B780" s="23">
        <v>1057</v>
      </c>
      <c r="C780" s="23">
        <v>265</v>
      </c>
      <c r="E780" s="23" t="s">
        <v>1998</v>
      </c>
      <c r="F780" s="23" t="s">
        <v>1999</v>
      </c>
      <c r="G780" s="23">
        <v>2</v>
      </c>
      <c r="I780" s="39" t="str">
        <f>IF($B780="","",(VLOOKUP($B780,所属・種目コード!$A$3:$B$68,2)))</f>
        <v>一関第一</v>
      </c>
      <c r="K780" s="41" t="e">
        <f>IF($B780="","",(VLOOKUP($B780,所属・種目コード!L763:M863,2)))</f>
        <v>#N/A</v>
      </c>
      <c r="L780" s="38" t="e">
        <f>IF($B780="","",(VLOOKUP($B780,所属・種目コード!$I$3:$J$59,2)))</f>
        <v>#N/A</v>
      </c>
    </row>
    <row r="781" spans="1:12">
      <c r="A781" s="23">
        <v>1724</v>
      </c>
      <c r="B781" s="23">
        <v>1057</v>
      </c>
      <c r="C781" s="23">
        <v>335</v>
      </c>
      <c r="E781" s="23" t="s">
        <v>2000</v>
      </c>
      <c r="F781" s="23" t="s">
        <v>2001</v>
      </c>
      <c r="G781" s="23">
        <v>1</v>
      </c>
      <c r="I781" s="39" t="str">
        <f>IF($B781="","",(VLOOKUP($B781,所属・種目コード!$A$3:$B$68,2)))</f>
        <v>一関第一</v>
      </c>
      <c r="K781" s="41" t="e">
        <f>IF($B781="","",(VLOOKUP($B781,所属・種目コード!L764:M864,2)))</f>
        <v>#N/A</v>
      </c>
      <c r="L781" s="38" t="e">
        <f>IF($B781="","",(VLOOKUP($B781,所属・種目コード!$I$3:$J$59,2)))</f>
        <v>#N/A</v>
      </c>
    </row>
    <row r="782" spans="1:12">
      <c r="A782" s="23">
        <v>1725</v>
      </c>
      <c r="B782" s="23">
        <v>1057</v>
      </c>
      <c r="C782" s="23">
        <v>329</v>
      </c>
      <c r="E782" s="23" t="s">
        <v>2002</v>
      </c>
      <c r="F782" s="23" t="s">
        <v>2003</v>
      </c>
      <c r="G782" s="23">
        <v>1</v>
      </c>
      <c r="I782" s="39" t="str">
        <f>IF($B782="","",(VLOOKUP($B782,所属・種目コード!$A$3:$B$68,2)))</f>
        <v>一関第一</v>
      </c>
      <c r="K782" s="41" t="e">
        <f>IF($B782="","",(VLOOKUP($B782,所属・種目コード!L765:M865,2)))</f>
        <v>#N/A</v>
      </c>
      <c r="L782" s="38" t="e">
        <f>IF($B782="","",(VLOOKUP($B782,所属・種目コード!$I$3:$J$59,2)))</f>
        <v>#N/A</v>
      </c>
    </row>
    <row r="783" spans="1:12">
      <c r="A783" s="23">
        <v>1726</v>
      </c>
      <c r="B783" s="23">
        <v>1057</v>
      </c>
      <c r="C783" s="23">
        <v>325</v>
      </c>
      <c r="E783" s="23" t="s">
        <v>2004</v>
      </c>
      <c r="F783" s="23" t="s">
        <v>2005</v>
      </c>
      <c r="G783" s="23">
        <v>1</v>
      </c>
      <c r="I783" s="39" t="str">
        <f>IF($B783="","",(VLOOKUP($B783,所属・種目コード!$A$3:$B$68,2)))</f>
        <v>一関第一</v>
      </c>
      <c r="K783" s="41" t="e">
        <f>IF($B783="","",(VLOOKUP($B783,所属・種目コード!L766:M866,2)))</f>
        <v>#N/A</v>
      </c>
      <c r="L783" s="38" t="e">
        <f>IF($B783="","",(VLOOKUP($B783,所属・種目コード!$I$3:$J$59,2)))</f>
        <v>#N/A</v>
      </c>
    </row>
    <row r="784" spans="1:12">
      <c r="A784" s="23">
        <v>1727</v>
      </c>
      <c r="B784" s="23">
        <v>1057</v>
      </c>
      <c r="C784" s="23">
        <v>256</v>
      </c>
      <c r="E784" s="23" t="s">
        <v>2006</v>
      </c>
      <c r="F784" s="23" t="s">
        <v>2007</v>
      </c>
      <c r="G784" s="23">
        <v>2</v>
      </c>
      <c r="I784" s="39" t="str">
        <f>IF($B784="","",(VLOOKUP($B784,所属・種目コード!$A$3:$B$68,2)))</f>
        <v>一関第一</v>
      </c>
      <c r="K784" s="41" t="e">
        <f>IF($B784="","",(VLOOKUP($B784,所属・種目コード!L767:M867,2)))</f>
        <v>#N/A</v>
      </c>
      <c r="L784" s="38" t="e">
        <f>IF($B784="","",(VLOOKUP($B784,所属・種目コード!$I$3:$J$59,2)))</f>
        <v>#N/A</v>
      </c>
    </row>
    <row r="785" spans="1:12">
      <c r="A785" s="23">
        <v>1728</v>
      </c>
      <c r="B785" s="23">
        <v>1057</v>
      </c>
      <c r="C785" s="23">
        <v>326</v>
      </c>
      <c r="E785" s="23" t="s">
        <v>2008</v>
      </c>
      <c r="F785" s="23" t="s">
        <v>2009</v>
      </c>
      <c r="G785" s="23">
        <v>1</v>
      </c>
      <c r="I785" s="39" t="str">
        <f>IF($B785="","",(VLOOKUP($B785,所属・種目コード!$A$3:$B$68,2)))</f>
        <v>一関第一</v>
      </c>
      <c r="K785" s="41" t="e">
        <f>IF($B785="","",(VLOOKUP($B785,所属・種目コード!L768:M868,2)))</f>
        <v>#N/A</v>
      </c>
      <c r="L785" s="38" t="e">
        <f>IF($B785="","",(VLOOKUP($B785,所属・種目コード!$I$3:$J$59,2)))</f>
        <v>#N/A</v>
      </c>
    </row>
    <row r="786" spans="1:12">
      <c r="A786" s="23">
        <v>1729</v>
      </c>
      <c r="B786" s="23">
        <v>1058</v>
      </c>
      <c r="C786" s="23">
        <v>547</v>
      </c>
      <c r="E786" s="23" t="s">
        <v>2010</v>
      </c>
      <c r="F786" s="23" t="s">
        <v>2011</v>
      </c>
      <c r="G786" s="23">
        <v>2</v>
      </c>
      <c r="I786" s="39" t="str">
        <f>IF($B786="","",(VLOOKUP($B786,所属・種目コード!$A$3:$B$68,2)))</f>
        <v>一関第二</v>
      </c>
      <c r="K786" s="41" t="e">
        <f>IF($B786="","",(VLOOKUP($B786,所属・種目コード!L769:M869,2)))</f>
        <v>#N/A</v>
      </c>
      <c r="L786" s="38" t="e">
        <f>IF($B786="","",(VLOOKUP($B786,所属・種目コード!$I$3:$J$59,2)))</f>
        <v>#N/A</v>
      </c>
    </row>
    <row r="787" spans="1:12">
      <c r="A787" s="23">
        <v>1730</v>
      </c>
      <c r="B787" s="23">
        <v>1058</v>
      </c>
      <c r="C787" s="23">
        <v>548</v>
      </c>
      <c r="E787" s="23" t="s">
        <v>2012</v>
      </c>
      <c r="F787" s="23" t="s">
        <v>2013</v>
      </c>
      <c r="G787" s="23">
        <v>2</v>
      </c>
      <c r="I787" s="39" t="str">
        <f>IF($B787="","",(VLOOKUP($B787,所属・種目コード!$A$3:$B$68,2)))</f>
        <v>一関第二</v>
      </c>
      <c r="K787" s="41" t="e">
        <f>IF($B787="","",(VLOOKUP($B787,所属・種目コード!L770:M870,2)))</f>
        <v>#N/A</v>
      </c>
      <c r="L787" s="38" t="e">
        <f>IF($B787="","",(VLOOKUP($B787,所属・種目コード!$I$3:$J$59,2)))</f>
        <v>#N/A</v>
      </c>
    </row>
    <row r="788" spans="1:12">
      <c r="A788" s="23">
        <v>1731</v>
      </c>
      <c r="B788" s="23">
        <v>1058</v>
      </c>
      <c r="C788" s="23">
        <v>945</v>
      </c>
      <c r="E788" s="23" t="s">
        <v>2014</v>
      </c>
      <c r="F788" s="23" t="s">
        <v>2015</v>
      </c>
      <c r="G788" s="23">
        <v>1</v>
      </c>
      <c r="I788" s="39" t="str">
        <f>IF($B788="","",(VLOOKUP($B788,所属・種目コード!$A$3:$B$68,2)))</f>
        <v>一関第二</v>
      </c>
      <c r="K788" s="41" t="e">
        <f>IF($B788="","",(VLOOKUP($B788,所属・種目コード!L771:M871,2)))</f>
        <v>#N/A</v>
      </c>
      <c r="L788" s="38" t="e">
        <f>IF($B788="","",(VLOOKUP($B788,所属・種目コード!$I$3:$J$59,2)))</f>
        <v>#N/A</v>
      </c>
    </row>
    <row r="789" spans="1:12">
      <c r="A789" s="23">
        <v>1732</v>
      </c>
      <c r="B789" s="23">
        <v>1058</v>
      </c>
      <c r="C789" s="23">
        <v>96</v>
      </c>
      <c r="E789" s="23" t="s">
        <v>2016</v>
      </c>
      <c r="F789" s="23" t="s">
        <v>2017</v>
      </c>
      <c r="G789" s="23">
        <v>2</v>
      </c>
      <c r="I789" s="39" t="str">
        <f>IF($B789="","",(VLOOKUP($B789,所属・種目コード!$A$3:$B$68,2)))</f>
        <v>一関第二</v>
      </c>
      <c r="K789" s="41" t="e">
        <f>IF($B789="","",(VLOOKUP($B789,所属・種目コード!L772:M872,2)))</f>
        <v>#N/A</v>
      </c>
      <c r="L789" s="38" t="e">
        <f>IF($B789="","",(VLOOKUP($B789,所属・種目コード!$I$3:$J$59,2)))</f>
        <v>#N/A</v>
      </c>
    </row>
    <row r="790" spans="1:12">
      <c r="A790" s="23">
        <v>1733</v>
      </c>
      <c r="B790" s="23">
        <v>1058</v>
      </c>
      <c r="C790" s="23">
        <v>763</v>
      </c>
      <c r="E790" s="23" t="s">
        <v>2018</v>
      </c>
      <c r="F790" s="23" t="s">
        <v>2019</v>
      </c>
      <c r="G790" s="23">
        <v>1</v>
      </c>
      <c r="I790" s="39" t="str">
        <f>IF($B790="","",(VLOOKUP($B790,所属・種目コード!$A$3:$B$68,2)))</f>
        <v>一関第二</v>
      </c>
      <c r="K790" s="41" t="e">
        <f>IF($B790="","",(VLOOKUP($B790,所属・種目コード!L773:M873,2)))</f>
        <v>#N/A</v>
      </c>
      <c r="L790" s="38" t="e">
        <f>IF($B790="","",(VLOOKUP($B790,所属・種目コード!$I$3:$J$59,2)))</f>
        <v>#N/A</v>
      </c>
    </row>
    <row r="791" spans="1:12">
      <c r="A791" s="23">
        <v>1734</v>
      </c>
      <c r="B791" s="23">
        <v>1058</v>
      </c>
      <c r="C791" s="23">
        <v>764</v>
      </c>
      <c r="E791" s="23" t="s">
        <v>2020</v>
      </c>
      <c r="F791" s="23" t="s">
        <v>2021</v>
      </c>
      <c r="G791" s="23">
        <v>1</v>
      </c>
      <c r="I791" s="39" t="str">
        <f>IF($B791="","",(VLOOKUP($B791,所属・種目コード!$A$3:$B$68,2)))</f>
        <v>一関第二</v>
      </c>
      <c r="K791" s="41" t="e">
        <f>IF($B791="","",(VLOOKUP($B791,所属・種目コード!L774:M874,2)))</f>
        <v>#N/A</v>
      </c>
      <c r="L791" s="38" t="e">
        <f>IF($B791="","",(VLOOKUP($B791,所属・種目コード!$I$3:$J$59,2)))</f>
        <v>#N/A</v>
      </c>
    </row>
    <row r="792" spans="1:12">
      <c r="A792" s="23">
        <v>1735</v>
      </c>
      <c r="B792" s="23">
        <v>1058</v>
      </c>
      <c r="C792" s="23">
        <v>97</v>
      </c>
      <c r="E792" s="23" t="s">
        <v>2022</v>
      </c>
      <c r="F792" s="23" t="s">
        <v>1952</v>
      </c>
      <c r="G792" s="23">
        <v>2</v>
      </c>
      <c r="I792" s="39" t="str">
        <f>IF($B792="","",(VLOOKUP($B792,所属・種目コード!$A$3:$B$68,2)))</f>
        <v>一関第二</v>
      </c>
      <c r="K792" s="41" t="e">
        <f>IF($B792="","",(VLOOKUP($B792,所属・種目コード!L775:M875,2)))</f>
        <v>#N/A</v>
      </c>
      <c r="L792" s="38" t="e">
        <f>IF($B792="","",(VLOOKUP($B792,所属・種目コード!$I$3:$J$59,2)))</f>
        <v>#N/A</v>
      </c>
    </row>
    <row r="793" spans="1:12">
      <c r="A793" s="23">
        <v>1736</v>
      </c>
      <c r="B793" s="23">
        <v>1058</v>
      </c>
      <c r="C793" s="23">
        <v>98</v>
      </c>
      <c r="E793" s="23" t="s">
        <v>506</v>
      </c>
      <c r="F793" s="23" t="s">
        <v>2023</v>
      </c>
      <c r="G793" s="23">
        <v>2</v>
      </c>
      <c r="I793" s="39" t="str">
        <f>IF($B793="","",(VLOOKUP($B793,所属・種目コード!$A$3:$B$68,2)))</f>
        <v>一関第二</v>
      </c>
      <c r="K793" s="41" t="e">
        <f>IF($B793="","",(VLOOKUP($B793,所属・種目コード!L776:M876,2)))</f>
        <v>#N/A</v>
      </c>
      <c r="L793" s="38" t="e">
        <f>IF($B793="","",(VLOOKUP($B793,所属・種目コード!$I$3:$J$59,2)))</f>
        <v>#N/A</v>
      </c>
    </row>
    <row r="794" spans="1:12">
      <c r="A794" s="23">
        <v>1737</v>
      </c>
      <c r="B794" s="23">
        <v>1058</v>
      </c>
      <c r="C794" s="23">
        <v>549</v>
      </c>
      <c r="E794" s="23" t="s">
        <v>509</v>
      </c>
      <c r="F794" s="23" t="s">
        <v>2024</v>
      </c>
      <c r="G794" s="23">
        <v>2</v>
      </c>
      <c r="I794" s="39" t="str">
        <f>IF($B794="","",(VLOOKUP($B794,所属・種目コード!$A$3:$B$68,2)))</f>
        <v>一関第二</v>
      </c>
      <c r="K794" s="41" t="e">
        <f>IF($B794="","",(VLOOKUP($B794,所属・種目コード!L777:M877,2)))</f>
        <v>#N/A</v>
      </c>
      <c r="L794" s="38" t="e">
        <f>IF($B794="","",(VLOOKUP($B794,所属・種目コード!$I$3:$J$59,2)))</f>
        <v>#N/A</v>
      </c>
    </row>
    <row r="795" spans="1:12">
      <c r="A795" s="23">
        <v>1738</v>
      </c>
      <c r="B795" s="23">
        <v>1058</v>
      </c>
      <c r="C795" s="23">
        <v>146</v>
      </c>
      <c r="E795" s="23" t="s">
        <v>2025</v>
      </c>
      <c r="F795" s="23" t="s">
        <v>2026</v>
      </c>
      <c r="G795" s="23">
        <v>1</v>
      </c>
      <c r="I795" s="39" t="str">
        <f>IF($B795="","",(VLOOKUP($B795,所属・種目コード!$A$3:$B$68,2)))</f>
        <v>一関第二</v>
      </c>
      <c r="K795" s="41" t="e">
        <f>IF($B795="","",(VLOOKUP($B795,所属・種目コード!L778:M878,2)))</f>
        <v>#N/A</v>
      </c>
      <c r="L795" s="38" t="e">
        <f>IF($B795="","",(VLOOKUP($B795,所属・種目コード!$I$3:$J$59,2)))</f>
        <v>#N/A</v>
      </c>
    </row>
    <row r="796" spans="1:12">
      <c r="A796" s="23">
        <v>1739</v>
      </c>
      <c r="B796" s="23">
        <v>1058</v>
      </c>
      <c r="C796" s="23">
        <v>147</v>
      </c>
      <c r="E796" s="23" t="s">
        <v>2027</v>
      </c>
      <c r="F796" s="23" t="s">
        <v>2028</v>
      </c>
      <c r="G796" s="23">
        <v>1</v>
      </c>
      <c r="I796" s="39" t="str">
        <f>IF($B796="","",(VLOOKUP($B796,所属・種目コード!$A$3:$B$68,2)))</f>
        <v>一関第二</v>
      </c>
      <c r="K796" s="41" t="e">
        <f>IF($B796="","",(VLOOKUP($B796,所属・種目コード!L779:M879,2)))</f>
        <v>#N/A</v>
      </c>
      <c r="L796" s="38" t="e">
        <f>IF($B796="","",(VLOOKUP($B796,所属・種目コード!$I$3:$J$59,2)))</f>
        <v>#N/A</v>
      </c>
    </row>
    <row r="797" spans="1:12">
      <c r="A797" s="23">
        <v>1740</v>
      </c>
      <c r="B797" s="23">
        <v>1058</v>
      </c>
      <c r="C797" s="23">
        <v>104</v>
      </c>
      <c r="E797" s="23" t="s">
        <v>508</v>
      </c>
      <c r="F797" s="23" t="s">
        <v>2029</v>
      </c>
      <c r="G797" s="23">
        <v>2</v>
      </c>
      <c r="I797" s="39" t="str">
        <f>IF($B797="","",(VLOOKUP($B797,所属・種目コード!$A$3:$B$68,2)))</f>
        <v>一関第二</v>
      </c>
      <c r="K797" s="41" t="e">
        <f>IF($B797="","",(VLOOKUP($B797,所属・種目コード!L780:M880,2)))</f>
        <v>#N/A</v>
      </c>
      <c r="L797" s="38" t="e">
        <f>IF($B797="","",(VLOOKUP($B797,所属・種目コード!$I$3:$J$59,2)))</f>
        <v>#N/A</v>
      </c>
    </row>
    <row r="798" spans="1:12">
      <c r="A798" s="23">
        <v>1741</v>
      </c>
      <c r="B798" s="23">
        <v>1058</v>
      </c>
      <c r="C798" s="23">
        <v>156</v>
      </c>
      <c r="E798" s="23" t="s">
        <v>2030</v>
      </c>
      <c r="F798" s="23" t="s">
        <v>2031</v>
      </c>
      <c r="G798" s="23">
        <v>1</v>
      </c>
      <c r="I798" s="39" t="str">
        <f>IF($B798="","",(VLOOKUP($B798,所属・種目コード!$A$3:$B$68,2)))</f>
        <v>一関第二</v>
      </c>
      <c r="K798" s="41" t="e">
        <f>IF($B798="","",(VLOOKUP($B798,所属・種目コード!L781:M881,2)))</f>
        <v>#N/A</v>
      </c>
      <c r="L798" s="38" t="e">
        <f>IF($B798="","",(VLOOKUP($B798,所属・種目コード!$I$3:$J$59,2)))</f>
        <v>#N/A</v>
      </c>
    </row>
    <row r="799" spans="1:12">
      <c r="A799" s="23">
        <v>1742</v>
      </c>
      <c r="B799" s="23">
        <v>1058</v>
      </c>
      <c r="C799" s="23">
        <v>550</v>
      </c>
      <c r="E799" s="23" t="s">
        <v>2032</v>
      </c>
      <c r="F799" s="23" t="s">
        <v>2033</v>
      </c>
      <c r="G799" s="23">
        <v>2</v>
      </c>
      <c r="I799" s="39" t="str">
        <f>IF($B799="","",(VLOOKUP($B799,所属・種目コード!$A$3:$B$68,2)))</f>
        <v>一関第二</v>
      </c>
      <c r="K799" s="41" t="e">
        <f>IF($B799="","",(VLOOKUP($B799,所属・種目コード!L782:M882,2)))</f>
        <v>#N/A</v>
      </c>
      <c r="L799" s="38" t="e">
        <f>IF($B799="","",(VLOOKUP($B799,所属・種目コード!$I$3:$J$59,2)))</f>
        <v>#N/A</v>
      </c>
    </row>
    <row r="800" spans="1:12">
      <c r="A800" s="23">
        <v>1743</v>
      </c>
      <c r="B800" s="23">
        <v>1058</v>
      </c>
      <c r="C800" s="23">
        <v>765</v>
      </c>
      <c r="E800" s="23" t="s">
        <v>2034</v>
      </c>
      <c r="F800" s="23" t="s">
        <v>2035</v>
      </c>
      <c r="G800" s="23">
        <v>1</v>
      </c>
      <c r="I800" s="39" t="str">
        <f>IF($B800="","",(VLOOKUP($B800,所属・種目コード!$A$3:$B$68,2)))</f>
        <v>一関第二</v>
      </c>
      <c r="K800" s="41" t="e">
        <f>IF($B800="","",(VLOOKUP($B800,所属・種目コード!L783:M883,2)))</f>
        <v>#N/A</v>
      </c>
      <c r="L800" s="38" t="e">
        <f>IF($B800="","",(VLOOKUP($B800,所属・種目コード!$I$3:$J$59,2)))</f>
        <v>#N/A</v>
      </c>
    </row>
    <row r="801" spans="1:12">
      <c r="A801" s="23">
        <v>1744</v>
      </c>
      <c r="B801" s="23">
        <v>1058</v>
      </c>
      <c r="C801" s="23">
        <v>99</v>
      </c>
      <c r="E801" s="23" t="s">
        <v>2036</v>
      </c>
      <c r="F801" s="23" t="s">
        <v>2037</v>
      </c>
      <c r="G801" s="23">
        <v>2</v>
      </c>
      <c r="I801" s="39" t="str">
        <f>IF($B801="","",(VLOOKUP($B801,所属・種目コード!$A$3:$B$68,2)))</f>
        <v>一関第二</v>
      </c>
      <c r="K801" s="41" t="e">
        <f>IF($B801="","",(VLOOKUP($B801,所属・種目コード!L784:M884,2)))</f>
        <v>#N/A</v>
      </c>
      <c r="L801" s="38" t="e">
        <f>IF($B801="","",(VLOOKUP($B801,所属・種目コード!$I$3:$J$59,2)))</f>
        <v>#N/A</v>
      </c>
    </row>
    <row r="802" spans="1:12">
      <c r="A802" s="23">
        <v>1745</v>
      </c>
      <c r="B802" s="23">
        <v>1058</v>
      </c>
      <c r="C802" s="23">
        <v>157</v>
      </c>
      <c r="E802" s="23" t="s">
        <v>2038</v>
      </c>
      <c r="F802" s="23" t="s">
        <v>2039</v>
      </c>
      <c r="G802" s="23">
        <v>1</v>
      </c>
      <c r="I802" s="39" t="str">
        <f>IF($B802="","",(VLOOKUP($B802,所属・種目コード!$A$3:$B$68,2)))</f>
        <v>一関第二</v>
      </c>
      <c r="K802" s="41" t="e">
        <f>IF($B802="","",(VLOOKUP($B802,所属・種目コード!L785:M885,2)))</f>
        <v>#N/A</v>
      </c>
      <c r="L802" s="38" t="e">
        <f>IF($B802="","",(VLOOKUP($B802,所属・種目コード!$I$3:$J$59,2)))</f>
        <v>#N/A</v>
      </c>
    </row>
    <row r="803" spans="1:12">
      <c r="A803" s="23">
        <v>1746</v>
      </c>
      <c r="B803" s="23">
        <v>1058</v>
      </c>
      <c r="C803" s="23">
        <v>697</v>
      </c>
      <c r="E803" s="23" t="s">
        <v>511</v>
      </c>
      <c r="F803" s="23" t="s">
        <v>2040</v>
      </c>
      <c r="G803" s="23">
        <v>2</v>
      </c>
      <c r="I803" s="39" t="str">
        <f>IF($B803="","",(VLOOKUP($B803,所属・種目コード!$A$3:$B$68,2)))</f>
        <v>一関第二</v>
      </c>
      <c r="K803" s="41" t="e">
        <f>IF($B803="","",(VLOOKUP($B803,所属・種目コード!L786:M886,2)))</f>
        <v>#N/A</v>
      </c>
      <c r="L803" s="38" t="e">
        <f>IF($B803="","",(VLOOKUP($B803,所属・種目コード!$I$3:$J$59,2)))</f>
        <v>#N/A</v>
      </c>
    </row>
    <row r="804" spans="1:12">
      <c r="A804" s="23">
        <v>1747</v>
      </c>
      <c r="B804" s="23">
        <v>1058</v>
      </c>
      <c r="C804" s="23">
        <v>148</v>
      </c>
      <c r="E804" s="23" t="s">
        <v>2041</v>
      </c>
      <c r="F804" s="23" t="s">
        <v>2042</v>
      </c>
      <c r="G804" s="23">
        <v>1</v>
      </c>
      <c r="I804" s="39" t="str">
        <f>IF($B804="","",(VLOOKUP($B804,所属・種目コード!$A$3:$B$68,2)))</f>
        <v>一関第二</v>
      </c>
      <c r="K804" s="41" t="e">
        <f>IF($B804="","",(VLOOKUP($B804,所属・種目コード!L787:M887,2)))</f>
        <v>#N/A</v>
      </c>
      <c r="L804" s="38" t="e">
        <f>IF($B804="","",(VLOOKUP($B804,所属・種目コード!$I$3:$J$59,2)))</f>
        <v>#N/A</v>
      </c>
    </row>
    <row r="805" spans="1:12">
      <c r="A805" s="23">
        <v>1748</v>
      </c>
      <c r="B805" s="23">
        <v>1058</v>
      </c>
      <c r="C805" s="23">
        <v>946</v>
      </c>
      <c r="E805" s="23" t="s">
        <v>2043</v>
      </c>
      <c r="F805" s="23" t="s">
        <v>2044</v>
      </c>
      <c r="G805" s="23">
        <v>1</v>
      </c>
      <c r="I805" s="39" t="str">
        <f>IF($B805="","",(VLOOKUP($B805,所属・種目コード!$A$3:$B$68,2)))</f>
        <v>一関第二</v>
      </c>
      <c r="K805" s="41" t="e">
        <f>IF($B805="","",(VLOOKUP($B805,所属・種目コード!L788:M888,2)))</f>
        <v>#N/A</v>
      </c>
      <c r="L805" s="38" t="e">
        <f>IF($B805="","",(VLOOKUP($B805,所属・種目コード!$I$3:$J$59,2)))</f>
        <v>#N/A</v>
      </c>
    </row>
    <row r="806" spans="1:12">
      <c r="A806" s="23">
        <v>1749</v>
      </c>
      <c r="B806" s="23">
        <v>1058</v>
      </c>
      <c r="C806" s="23">
        <v>149</v>
      </c>
      <c r="E806" s="23" t="s">
        <v>2045</v>
      </c>
      <c r="F806" s="23" t="s">
        <v>2046</v>
      </c>
      <c r="G806" s="23">
        <v>1</v>
      </c>
      <c r="I806" s="39" t="str">
        <f>IF($B806="","",(VLOOKUP($B806,所属・種目コード!$A$3:$B$68,2)))</f>
        <v>一関第二</v>
      </c>
      <c r="K806" s="41" t="e">
        <f>IF($B806="","",(VLOOKUP($B806,所属・種目コード!L789:M889,2)))</f>
        <v>#N/A</v>
      </c>
      <c r="L806" s="38" t="e">
        <f>IF($B806="","",(VLOOKUP($B806,所属・種目コード!$I$3:$J$59,2)))</f>
        <v>#N/A</v>
      </c>
    </row>
    <row r="807" spans="1:12">
      <c r="A807" s="23">
        <v>1750</v>
      </c>
      <c r="B807" s="23">
        <v>1058</v>
      </c>
      <c r="C807" s="23">
        <v>100</v>
      </c>
      <c r="E807" s="23" t="s">
        <v>507</v>
      </c>
      <c r="F807" s="23" t="s">
        <v>2047</v>
      </c>
      <c r="G807" s="23">
        <v>2</v>
      </c>
      <c r="I807" s="39" t="str">
        <f>IF($B807="","",(VLOOKUP($B807,所属・種目コード!$A$3:$B$68,2)))</f>
        <v>一関第二</v>
      </c>
      <c r="K807" s="41" t="e">
        <f>IF($B807="","",(VLOOKUP($B807,所属・種目コード!L790:M890,2)))</f>
        <v>#N/A</v>
      </c>
      <c r="L807" s="38" t="e">
        <f>IF($B807="","",(VLOOKUP($B807,所属・種目コード!$I$3:$J$59,2)))</f>
        <v>#N/A</v>
      </c>
    </row>
    <row r="808" spans="1:12">
      <c r="A808" s="23">
        <v>1751</v>
      </c>
      <c r="B808" s="23">
        <v>1058</v>
      </c>
      <c r="C808" s="23">
        <v>696</v>
      </c>
      <c r="E808" s="23" t="s">
        <v>2048</v>
      </c>
      <c r="F808" s="23" t="s">
        <v>2049</v>
      </c>
      <c r="G808" s="23">
        <v>2</v>
      </c>
      <c r="I808" s="39" t="str">
        <f>IF($B808="","",(VLOOKUP($B808,所属・種目コード!$A$3:$B$68,2)))</f>
        <v>一関第二</v>
      </c>
      <c r="K808" s="41" t="e">
        <f>IF($B808="","",(VLOOKUP($B808,所属・種目コード!L791:M891,2)))</f>
        <v>#N/A</v>
      </c>
      <c r="L808" s="38" t="e">
        <f>IF($B808="","",(VLOOKUP($B808,所属・種目コード!$I$3:$J$59,2)))</f>
        <v>#N/A</v>
      </c>
    </row>
    <row r="809" spans="1:12">
      <c r="A809" s="23">
        <v>1752</v>
      </c>
      <c r="B809" s="23">
        <v>1058</v>
      </c>
      <c r="C809" s="23">
        <v>101</v>
      </c>
      <c r="E809" s="23" t="s">
        <v>2050</v>
      </c>
      <c r="F809" s="23" t="s">
        <v>2051</v>
      </c>
      <c r="G809" s="23">
        <v>2</v>
      </c>
      <c r="I809" s="39" t="str">
        <f>IF($B809="","",(VLOOKUP($B809,所属・種目コード!$A$3:$B$68,2)))</f>
        <v>一関第二</v>
      </c>
      <c r="K809" s="41" t="e">
        <f>IF($B809="","",(VLOOKUP($B809,所属・種目コード!L792:M892,2)))</f>
        <v>#N/A</v>
      </c>
      <c r="L809" s="38" t="e">
        <f>IF($B809="","",(VLOOKUP($B809,所属・種目コード!$I$3:$J$59,2)))</f>
        <v>#N/A</v>
      </c>
    </row>
    <row r="810" spans="1:12">
      <c r="A810" s="23">
        <v>1753</v>
      </c>
      <c r="B810" s="23">
        <v>1058</v>
      </c>
      <c r="C810" s="23">
        <v>698</v>
      </c>
      <c r="E810" s="23" t="s">
        <v>2052</v>
      </c>
      <c r="F810" s="23" t="s">
        <v>2053</v>
      </c>
      <c r="G810" s="23">
        <v>2</v>
      </c>
      <c r="I810" s="39" t="str">
        <f>IF($B810="","",(VLOOKUP($B810,所属・種目コード!$A$3:$B$68,2)))</f>
        <v>一関第二</v>
      </c>
      <c r="K810" s="41" t="e">
        <f>IF($B810="","",(VLOOKUP($B810,所属・種目コード!L793:M893,2)))</f>
        <v>#N/A</v>
      </c>
      <c r="L810" s="38" t="e">
        <f>IF($B810="","",(VLOOKUP($B810,所属・種目コード!$I$3:$J$59,2)))</f>
        <v>#N/A</v>
      </c>
    </row>
    <row r="811" spans="1:12">
      <c r="A811" s="23">
        <v>1754</v>
      </c>
      <c r="B811" s="23">
        <v>1058</v>
      </c>
      <c r="C811" s="23">
        <v>150</v>
      </c>
      <c r="E811" s="23" t="s">
        <v>2054</v>
      </c>
      <c r="F811" s="23" t="s">
        <v>2055</v>
      </c>
      <c r="G811" s="23">
        <v>1</v>
      </c>
      <c r="I811" s="39" t="str">
        <f>IF($B811="","",(VLOOKUP($B811,所属・種目コード!$A$3:$B$68,2)))</f>
        <v>一関第二</v>
      </c>
      <c r="K811" s="41" t="e">
        <f>IF($B811="","",(VLOOKUP($B811,所属・種目コード!L794:M894,2)))</f>
        <v>#N/A</v>
      </c>
      <c r="L811" s="38" t="e">
        <f>IF($B811="","",(VLOOKUP($B811,所属・種目コード!$I$3:$J$59,2)))</f>
        <v>#N/A</v>
      </c>
    </row>
    <row r="812" spans="1:12">
      <c r="A812" s="23">
        <v>1755</v>
      </c>
      <c r="B812" s="23">
        <v>1058</v>
      </c>
      <c r="C812" s="23">
        <v>151</v>
      </c>
      <c r="E812" s="23" t="s">
        <v>2056</v>
      </c>
      <c r="F812" s="23" t="s">
        <v>2057</v>
      </c>
      <c r="G812" s="23">
        <v>1</v>
      </c>
      <c r="I812" s="39" t="str">
        <f>IF($B812="","",(VLOOKUP($B812,所属・種目コード!$A$3:$B$68,2)))</f>
        <v>一関第二</v>
      </c>
      <c r="K812" s="41" t="e">
        <f>IF($B812="","",(VLOOKUP($B812,所属・種目コード!L795:M895,2)))</f>
        <v>#N/A</v>
      </c>
      <c r="L812" s="38" t="e">
        <f>IF($B812="","",(VLOOKUP($B812,所属・種目コード!$I$3:$J$59,2)))</f>
        <v>#N/A</v>
      </c>
    </row>
    <row r="813" spans="1:12">
      <c r="A813" s="23">
        <v>1756</v>
      </c>
      <c r="B813" s="23">
        <v>1058</v>
      </c>
      <c r="C813" s="23">
        <v>551</v>
      </c>
      <c r="E813" s="23" t="s">
        <v>510</v>
      </c>
      <c r="F813" s="23" t="s">
        <v>2058</v>
      </c>
      <c r="G813" s="23">
        <v>2</v>
      </c>
      <c r="I813" s="39" t="str">
        <f>IF($B813="","",(VLOOKUP($B813,所属・種目コード!$A$3:$B$68,2)))</f>
        <v>一関第二</v>
      </c>
      <c r="K813" s="41" t="e">
        <f>IF($B813="","",(VLOOKUP($B813,所属・種目コード!L796:M896,2)))</f>
        <v>#N/A</v>
      </c>
      <c r="L813" s="38" t="e">
        <f>IF($B813="","",(VLOOKUP($B813,所属・種目コード!$I$3:$J$59,2)))</f>
        <v>#N/A</v>
      </c>
    </row>
    <row r="814" spans="1:12">
      <c r="A814" s="23">
        <v>1757</v>
      </c>
      <c r="B814" s="23">
        <v>1058</v>
      </c>
      <c r="C814" s="23">
        <v>947</v>
      </c>
      <c r="E814" s="23" t="s">
        <v>2059</v>
      </c>
      <c r="F814" s="23" t="s">
        <v>2060</v>
      </c>
      <c r="G814" s="23">
        <v>1</v>
      </c>
      <c r="I814" s="39" t="str">
        <f>IF($B814="","",(VLOOKUP($B814,所属・種目コード!$A$3:$B$68,2)))</f>
        <v>一関第二</v>
      </c>
      <c r="K814" s="41" t="e">
        <f>IF($B814="","",(VLOOKUP($B814,所属・種目コード!L797:M897,2)))</f>
        <v>#N/A</v>
      </c>
      <c r="L814" s="38" t="e">
        <f>IF($B814="","",(VLOOKUP($B814,所属・種目コード!$I$3:$J$59,2)))</f>
        <v>#N/A</v>
      </c>
    </row>
    <row r="815" spans="1:12">
      <c r="A815" s="23">
        <v>1758</v>
      </c>
      <c r="B815" s="23">
        <v>1058</v>
      </c>
      <c r="C815" s="23">
        <v>158</v>
      </c>
      <c r="E815" s="23" t="s">
        <v>2061</v>
      </c>
      <c r="F815" s="23" t="s">
        <v>2062</v>
      </c>
      <c r="G815" s="23">
        <v>1</v>
      </c>
      <c r="I815" s="39" t="str">
        <f>IF($B815="","",(VLOOKUP($B815,所属・種目コード!$A$3:$B$68,2)))</f>
        <v>一関第二</v>
      </c>
      <c r="K815" s="41" t="e">
        <f>IF($B815="","",(VLOOKUP($B815,所属・種目コード!L798:M898,2)))</f>
        <v>#N/A</v>
      </c>
      <c r="L815" s="38" t="e">
        <f>IF($B815="","",(VLOOKUP($B815,所属・種目コード!$I$3:$J$59,2)))</f>
        <v>#N/A</v>
      </c>
    </row>
    <row r="816" spans="1:12">
      <c r="A816" s="23">
        <v>1759</v>
      </c>
      <c r="B816" s="23">
        <v>1058</v>
      </c>
      <c r="C816" s="23">
        <v>152</v>
      </c>
      <c r="E816" s="23" t="s">
        <v>2063</v>
      </c>
      <c r="F816" s="23" t="s">
        <v>2064</v>
      </c>
      <c r="G816" s="23">
        <v>1</v>
      </c>
      <c r="I816" s="39" t="str">
        <f>IF($B816="","",(VLOOKUP($B816,所属・種目コード!$A$3:$B$68,2)))</f>
        <v>一関第二</v>
      </c>
      <c r="K816" s="41" t="e">
        <f>IF($B816="","",(VLOOKUP($B816,所属・種目コード!L799:M899,2)))</f>
        <v>#N/A</v>
      </c>
      <c r="L816" s="38" t="e">
        <f>IF($B816="","",(VLOOKUP($B816,所属・種目コード!$I$3:$J$59,2)))</f>
        <v>#N/A</v>
      </c>
    </row>
    <row r="817" spans="1:12">
      <c r="A817" s="23">
        <v>1760</v>
      </c>
      <c r="B817" s="23">
        <v>1058</v>
      </c>
      <c r="C817" s="23">
        <v>699</v>
      </c>
      <c r="E817" s="23" t="s">
        <v>2065</v>
      </c>
      <c r="F817" s="23" t="s">
        <v>2066</v>
      </c>
      <c r="G817" s="23">
        <v>2</v>
      </c>
      <c r="I817" s="39" t="str">
        <f>IF($B817="","",(VLOOKUP($B817,所属・種目コード!$A$3:$B$68,2)))</f>
        <v>一関第二</v>
      </c>
      <c r="K817" s="41" t="e">
        <f>IF($B817="","",(VLOOKUP($B817,所属・種目コード!L800:M900,2)))</f>
        <v>#N/A</v>
      </c>
      <c r="L817" s="38" t="e">
        <f>IF($B817="","",(VLOOKUP($B817,所属・種目コード!$I$3:$J$59,2)))</f>
        <v>#N/A</v>
      </c>
    </row>
    <row r="818" spans="1:12">
      <c r="A818" s="23">
        <v>1761</v>
      </c>
      <c r="B818" s="23">
        <v>1058</v>
      </c>
      <c r="C818" s="23">
        <v>153</v>
      </c>
      <c r="E818" s="23" t="s">
        <v>2067</v>
      </c>
      <c r="F818" s="23" t="s">
        <v>1138</v>
      </c>
      <c r="G818" s="23">
        <v>1</v>
      </c>
      <c r="I818" s="39" t="str">
        <f>IF($B818="","",(VLOOKUP($B818,所属・種目コード!$A$3:$B$68,2)))</f>
        <v>一関第二</v>
      </c>
      <c r="K818" s="41" t="e">
        <f>IF($B818="","",(VLOOKUP($B818,所属・種目コード!L801:M901,2)))</f>
        <v>#N/A</v>
      </c>
      <c r="L818" s="38" t="e">
        <f>IF($B818="","",(VLOOKUP($B818,所属・種目コード!$I$3:$J$59,2)))</f>
        <v>#N/A</v>
      </c>
    </row>
    <row r="819" spans="1:12">
      <c r="A819" s="23">
        <v>1762</v>
      </c>
      <c r="B819" s="23">
        <v>1058</v>
      </c>
      <c r="C819" s="23">
        <v>159</v>
      </c>
      <c r="E819" s="23" t="s">
        <v>2068</v>
      </c>
      <c r="F819" s="23" t="s">
        <v>1988</v>
      </c>
      <c r="G819" s="23">
        <v>1</v>
      </c>
      <c r="I819" s="39" t="str">
        <f>IF($B819="","",(VLOOKUP($B819,所属・種目コード!$A$3:$B$68,2)))</f>
        <v>一関第二</v>
      </c>
      <c r="K819" s="41" t="e">
        <f>IF($B819="","",(VLOOKUP($B819,所属・種目コード!L802:M902,2)))</f>
        <v>#N/A</v>
      </c>
      <c r="L819" s="38" t="e">
        <f>IF($B819="","",(VLOOKUP($B819,所属・種目コード!$I$3:$J$59,2)))</f>
        <v>#N/A</v>
      </c>
    </row>
    <row r="820" spans="1:12">
      <c r="A820" s="23">
        <v>1763</v>
      </c>
      <c r="B820" s="23">
        <v>1058</v>
      </c>
      <c r="C820" s="23">
        <v>948</v>
      </c>
      <c r="E820" s="23" t="s">
        <v>2069</v>
      </c>
      <c r="F820" s="23" t="s">
        <v>2070</v>
      </c>
      <c r="G820" s="23">
        <v>1</v>
      </c>
      <c r="I820" s="39" t="str">
        <f>IF($B820="","",(VLOOKUP($B820,所属・種目コード!$A$3:$B$68,2)))</f>
        <v>一関第二</v>
      </c>
      <c r="K820" s="41" t="e">
        <f>IF($B820="","",(VLOOKUP($B820,所属・種目コード!L803:M903,2)))</f>
        <v>#N/A</v>
      </c>
      <c r="L820" s="38" t="e">
        <f>IF($B820="","",(VLOOKUP($B820,所属・種目コード!$I$3:$J$59,2)))</f>
        <v>#N/A</v>
      </c>
    </row>
    <row r="821" spans="1:12">
      <c r="A821" s="23">
        <v>1764</v>
      </c>
      <c r="B821" s="23">
        <v>1058</v>
      </c>
      <c r="C821" s="23">
        <v>154</v>
      </c>
      <c r="E821" s="23" t="s">
        <v>2071</v>
      </c>
      <c r="F821" s="23" t="s">
        <v>2072</v>
      </c>
      <c r="G821" s="23">
        <v>1</v>
      </c>
      <c r="I821" s="39" t="str">
        <f>IF($B821="","",(VLOOKUP($B821,所属・種目コード!$A$3:$B$68,2)))</f>
        <v>一関第二</v>
      </c>
      <c r="K821" s="41" t="e">
        <f>IF($B821="","",(VLOOKUP($B821,所属・種目コード!L804:M904,2)))</f>
        <v>#N/A</v>
      </c>
      <c r="L821" s="38" t="e">
        <f>IF($B821="","",(VLOOKUP($B821,所属・種目コード!$I$3:$J$59,2)))</f>
        <v>#N/A</v>
      </c>
    </row>
    <row r="822" spans="1:12">
      <c r="A822" s="23">
        <v>1765</v>
      </c>
      <c r="B822" s="23">
        <v>1058</v>
      </c>
      <c r="C822" s="23">
        <v>102</v>
      </c>
      <c r="E822" s="23" t="s">
        <v>2073</v>
      </c>
      <c r="F822" s="23" t="s">
        <v>2074</v>
      </c>
      <c r="G822" s="23">
        <v>2</v>
      </c>
      <c r="I822" s="39" t="str">
        <f>IF($B822="","",(VLOOKUP($B822,所属・種目コード!$A$3:$B$68,2)))</f>
        <v>一関第二</v>
      </c>
      <c r="K822" s="41" t="e">
        <f>IF($B822="","",(VLOOKUP($B822,所属・種目コード!L805:M905,2)))</f>
        <v>#N/A</v>
      </c>
      <c r="L822" s="38" t="e">
        <f>IF($B822="","",(VLOOKUP($B822,所属・種目コード!$I$3:$J$59,2)))</f>
        <v>#N/A</v>
      </c>
    </row>
    <row r="823" spans="1:12">
      <c r="A823" s="23">
        <v>1766</v>
      </c>
      <c r="B823" s="23">
        <v>1058</v>
      </c>
      <c r="C823" s="23">
        <v>105</v>
      </c>
      <c r="E823" s="23" t="s">
        <v>2075</v>
      </c>
      <c r="F823" s="23" t="s">
        <v>2076</v>
      </c>
      <c r="G823" s="23">
        <v>2</v>
      </c>
      <c r="I823" s="39" t="str">
        <f>IF($B823="","",(VLOOKUP($B823,所属・種目コード!$A$3:$B$68,2)))</f>
        <v>一関第二</v>
      </c>
      <c r="K823" s="41" t="e">
        <f>IF($B823="","",(VLOOKUP($B823,所属・種目コード!L806:M906,2)))</f>
        <v>#N/A</v>
      </c>
      <c r="L823" s="38" t="e">
        <f>IF($B823="","",(VLOOKUP($B823,所属・種目コード!$I$3:$J$59,2)))</f>
        <v>#N/A</v>
      </c>
    </row>
    <row r="824" spans="1:12">
      <c r="A824" s="23">
        <v>1767</v>
      </c>
      <c r="B824" s="23">
        <v>1058</v>
      </c>
      <c r="C824" s="23">
        <v>103</v>
      </c>
      <c r="E824" s="23" t="s">
        <v>2077</v>
      </c>
      <c r="F824" s="23" t="s">
        <v>2078</v>
      </c>
      <c r="G824" s="23">
        <v>2</v>
      </c>
      <c r="I824" s="39" t="str">
        <f>IF($B824="","",(VLOOKUP($B824,所属・種目コード!$A$3:$B$68,2)))</f>
        <v>一関第二</v>
      </c>
      <c r="K824" s="41" t="e">
        <f>IF($B824="","",(VLOOKUP($B824,所属・種目コード!L807:M907,2)))</f>
        <v>#N/A</v>
      </c>
      <c r="L824" s="38" t="e">
        <f>IF($B824="","",(VLOOKUP($B824,所属・種目コード!$I$3:$J$59,2)))</f>
        <v>#N/A</v>
      </c>
    </row>
    <row r="825" spans="1:12">
      <c r="A825" s="23">
        <v>1768</v>
      </c>
      <c r="B825" s="23">
        <v>1058</v>
      </c>
      <c r="C825" s="23">
        <v>155</v>
      </c>
      <c r="E825" s="23" t="s">
        <v>2079</v>
      </c>
      <c r="F825" s="23" t="s">
        <v>2080</v>
      </c>
      <c r="G825" s="23">
        <v>1</v>
      </c>
      <c r="I825" s="39" t="str">
        <f>IF($B825="","",(VLOOKUP($B825,所属・種目コード!$A$3:$B$68,2)))</f>
        <v>一関第二</v>
      </c>
      <c r="K825" s="41" t="e">
        <f>IF($B825="","",(VLOOKUP($B825,所属・種目コード!L808:M908,2)))</f>
        <v>#N/A</v>
      </c>
      <c r="L825" s="38" t="e">
        <f>IF($B825="","",(VLOOKUP($B825,所属・種目コード!$I$3:$J$59,2)))</f>
        <v>#N/A</v>
      </c>
    </row>
    <row r="826" spans="1:12">
      <c r="A826" s="23">
        <v>5276</v>
      </c>
      <c r="B826" s="23">
        <v>1058</v>
      </c>
      <c r="C826" s="23">
        <v>945</v>
      </c>
      <c r="E826" s="23" t="s">
        <v>8447</v>
      </c>
      <c r="F826" s="23" t="s">
        <v>2015</v>
      </c>
      <c r="G826" s="23">
        <v>1</v>
      </c>
      <c r="I826" s="39" t="str">
        <f>IF($B826="","",(VLOOKUP($B826,所属・種目コード!$A$3:$B$68,2)))</f>
        <v>一関第二</v>
      </c>
      <c r="K826" s="41" t="e">
        <f>IF($B826="","",(VLOOKUP($B826,所属・種目コード!L809:M909,2)))</f>
        <v>#N/A</v>
      </c>
      <c r="L826" s="38" t="e">
        <f>IF($B826="","",(VLOOKUP($B826,所属・種目コード!$I$3:$J$59,2)))</f>
        <v>#N/A</v>
      </c>
    </row>
    <row r="827" spans="1:12">
      <c r="A827" s="23">
        <v>1769</v>
      </c>
      <c r="B827" s="23">
        <v>1059</v>
      </c>
      <c r="C827" s="23">
        <v>291</v>
      </c>
      <c r="E827" s="23" t="s">
        <v>2081</v>
      </c>
      <c r="F827" s="23" t="s">
        <v>2082</v>
      </c>
      <c r="G827" s="23">
        <v>1</v>
      </c>
      <c r="I827" s="39" t="str">
        <f>IF($B827="","",(VLOOKUP($B827,所属・種目コード!$A$3:$B$68,2)))</f>
        <v>一戸</v>
      </c>
      <c r="K827" s="41" t="e">
        <f>IF($B827="","",(VLOOKUP($B827,所属・種目コード!L810:M910,2)))</f>
        <v>#N/A</v>
      </c>
      <c r="L827" s="38" t="e">
        <f>IF($B827="","",(VLOOKUP($B827,所属・種目コード!$I$3:$J$59,2)))</f>
        <v>#N/A</v>
      </c>
    </row>
    <row r="828" spans="1:12">
      <c r="A828" s="23">
        <v>1770</v>
      </c>
      <c r="B828" s="23">
        <v>1060</v>
      </c>
      <c r="C828" s="23">
        <v>72</v>
      </c>
      <c r="E828" s="23" t="s">
        <v>2083</v>
      </c>
      <c r="F828" s="23" t="s">
        <v>2084</v>
      </c>
      <c r="G828" s="23">
        <v>1</v>
      </c>
      <c r="I828" s="39" t="str">
        <f>IF($B828="","",(VLOOKUP($B828,所属・種目コード!$A$3:$B$68,2)))</f>
        <v>岩泉</v>
      </c>
      <c r="K828" s="41" t="e">
        <f>IF($B828="","",(VLOOKUP($B828,所属・種目コード!L811:M911,2)))</f>
        <v>#N/A</v>
      </c>
      <c r="L828" s="38" t="e">
        <f>IF($B828="","",(VLOOKUP($B828,所属・種目コード!$I$3:$J$59,2)))</f>
        <v>#N/A</v>
      </c>
    </row>
    <row r="829" spans="1:12">
      <c r="A829" s="23">
        <v>1771</v>
      </c>
      <c r="B829" s="23">
        <v>1060</v>
      </c>
      <c r="C829" s="23">
        <v>76</v>
      </c>
      <c r="E829" s="23" t="s">
        <v>2085</v>
      </c>
      <c r="F829" s="23" t="s">
        <v>2086</v>
      </c>
      <c r="G829" s="23">
        <v>1</v>
      </c>
      <c r="I829" s="39" t="str">
        <f>IF($B829="","",(VLOOKUP($B829,所属・種目コード!$A$3:$B$68,2)))</f>
        <v>岩泉</v>
      </c>
      <c r="K829" s="41" t="e">
        <f>IF($B829="","",(VLOOKUP($B829,所属・種目コード!L812:M912,2)))</f>
        <v>#N/A</v>
      </c>
      <c r="L829" s="38" t="e">
        <f>IF($B829="","",(VLOOKUP($B829,所属・種目コード!$I$3:$J$59,2)))</f>
        <v>#N/A</v>
      </c>
    </row>
    <row r="830" spans="1:12">
      <c r="A830" s="23">
        <v>1772</v>
      </c>
      <c r="B830" s="23">
        <v>1060</v>
      </c>
      <c r="C830" s="23">
        <v>73</v>
      </c>
      <c r="E830" s="23" t="s">
        <v>2087</v>
      </c>
      <c r="F830" s="23" t="s">
        <v>2088</v>
      </c>
      <c r="G830" s="23">
        <v>1</v>
      </c>
      <c r="I830" s="39" t="str">
        <f>IF($B830="","",(VLOOKUP($B830,所属・種目コード!$A$3:$B$68,2)))</f>
        <v>岩泉</v>
      </c>
      <c r="K830" s="41" t="e">
        <f>IF($B830="","",(VLOOKUP($B830,所属・種目コード!L813:M913,2)))</f>
        <v>#N/A</v>
      </c>
      <c r="L830" s="38" t="e">
        <f>IF($B830="","",(VLOOKUP($B830,所属・種目コード!$I$3:$J$59,2)))</f>
        <v>#N/A</v>
      </c>
    </row>
    <row r="831" spans="1:12">
      <c r="A831" s="23">
        <v>1773</v>
      </c>
      <c r="B831" s="23">
        <v>1060</v>
      </c>
      <c r="C831" s="23">
        <v>41</v>
      </c>
      <c r="E831" s="23" t="s">
        <v>2089</v>
      </c>
      <c r="F831" s="23" t="s">
        <v>2090</v>
      </c>
      <c r="G831" s="23">
        <v>2</v>
      </c>
      <c r="I831" s="39" t="str">
        <f>IF($B831="","",(VLOOKUP($B831,所属・種目コード!$A$3:$B$68,2)))</f>
        <v>岩泉</v>
      </c>
      <c r="K831" s="41" t="e">
        <f>IF($B831="","",(VLOOKUP($B831,所属・種目コード!L814:M914,2)))</f>
        <v>#N/A</v>
      </c>
      <c r="L831" s="38" t="e">
        <f>IF($B831="","",(VLOOKUP($B831,所属・種目コード!$I$3:$J$59,2)))</f>
        <v>#N/A</v>
      </c>
    </row>
    <row r="832" spans="1:12">
      <c r="A832" s="23">
        <v>1774</v>
      </c>
      <c r="B832" s="23">
        <v>1060</v>
      </c>
      <c r="C832" s="23">
        <v>77</v>
      </c>
      <c r="E832" s="23" t="s">
        <v>2091</v>
      </c>
      <c r="F832" s="23" t="s">
        <v>2092</v>
      </c>
      <c r="G832" s="23">
        <v>1</v>
      </c>
      <c r="I832" s="39" t="str">
        <f>IF($B832="","",(VLOOKUP($B832,所属・種目コード!$A$3:$B$68,2)))</f>
        <v>岩泉</v>
      </c>
      <c r="K832" s="41" t="e">
        <f>IF($B832="","",(VLOOKUP($B832,所属・種目コード!L815:M915,2)))</f>
        <v>#N/A</v>
      </c>
      <c r="L832" s="38" t="e">
        <f>IF($B832="","",(VLOOKUP($B832,所属・種目コード!$I$3:$J$59,2)))</f>
        <v>#N/A</v>
      </c>
    </row>
    <row r="833" spans="1:12">
      <c r="A833" s="23">
        <v>1775</v>
      </c>
      <c r="B833" s="23">
        <v>1060</v>
      </c>
      <c r="C833" s="23">
        <v>39</v>
      </c>
      <c r="E833" s="23" t="s">
        <v>2093</v>
      </c>
      <c r="F833" s="23" t="s">
        <v>2094</v>
      </c>
      <c r="G833" s="23">
        <v>2</v>
      </c>
      <c r="I833" s="39" t="str">
        <f>IF($B833="","",(VLOOKUP($B833,所属・種目コード!$A$3:$B$68,2)))</f>
        <v>岩泉</v>
      </c>
      <c r="K833" s="41" t="e">
        <f>IF($B833="","",(VLOOKUP($B833,所属・種目コード!L816:M916,2)))</f>
        <v>#N/A</v>
      </c>
      <c r="L833" s="38" t="e">
        <f>IF($B833="","",(VLOOKUP($B833,所属・種目コード!$I$3:$J$59,2)))</f>
        <v>#N/A</v>
      </c>
    </row>
    <row r="834" spans="1:12">
      <c r="A834" s="23">
        <v>1776</v>
      </c>
      <c r="B834" s="23">
        <v>1060</v>
      </c>
      <c r="C834" s="23">
        <v>74</v>
      </c>
      <c r="E834" s="23" t="s">
        <v>2095</v>
      </c>
      <c r="F834" s="23" t="s">
        <v>2096</v>
      </c>
      <c r="G834" s="23">
        <v>1</v>
      </c>
      <c r="I834" s="39" t="str">
        <f>IF($B834="","",(VLOOKUP($B834,所属・種目コード!$A$3:$B$68,2)))</f>
        <v>岩泉</v>
      </c>
      <c r="K834" s="41" t="e">
        <f>IF($B834="","",(VLOOKUP($B834,所属・種目コード!L817:M917,2)))</f>
        <v>#N/A</v>
      </c>
      <c r="L834" s="38" t="e">
        <f>IF($B834="","",(VLOOKUP($B834,所属・種目コード!$I$3:$J$59,2)))</f>
        <v>#N/A</v>
      </c>
    </row>
    <row r="835" spans="1:12">
      <c r="A835" s="23">
        <v>1777</v>
      </c>
      <c r="B835" s="23">
        <v>1060</v>
      </c>
      <c r="C835" s="23">
        <v>75</v>
      </c>
      <c r="E835" s="23" t="s">
        <v>2097</v>
      </c>
      <c r="F835" s="23" t="s">
        <v>2098</v>
      </c>
      <c r="G835" s="23">
        <v>1</v>
      </c>
      <c r="I835" s="39" t="str">
        <f>IF($B835="","",(VLOOKUP($B835,所属・種目コード!$A$3:$B$68,2)))</f>
        <v>岩泉</v>
      </c>
      <c r="K835" s="41" t="e">
        <f>IF($B835="","",(VLOOKUP($B835,所属・種目コード!L818:M918,2)))</f>
        <v>#N/A</v>
      </c>
      <c r="L835" s="38" t="e">
        <f>IF($B835="","",(VLOOKUP($B835,所属・種目コード!$I$3:$J$59,2)))</f>
        <v>#N/A</v>
      </c>
    </row>
    <row r="836" spans="1:12">
      <c r="A836" s="23">
        <v>1778</v>
      </c>
      <c r="B836" s="23">
        <v>1060</v>
      </c>
      <c r="C836" s="23">
        <v>792</v>
      </c>
      <c r="E836" s="23" t="s">
        <v>2099</v>
      </c>
      <c r="F836" s="23" t="s">
        <v>2100</v>
      </c>
      <c r="G836" s="23">
        <v>1</v>
      </c>
      <c r="I836" s="39" t="str">
        <f>IF($B836="","",(VLOOKUP($B836,所属・種目コード!$A$3:$B$68,2)))</f>
        <v>岩泉</v>
      </c>
      <c r="K836" s="41" t="e">
        <f>IF($B836="","",(VLOOKUP($B836,所属・種目コード!L819:M919,2)))</f>
        <v>#N/A</v>
      </c>
      <c r="L836" s="38" t="e">
        <f>IF($B836="","",(VLOOKUP($B836,所属・種目コード!$I$3:$J$59,2)))</f>
        <v>#N/A</v>
      </c>
    </row>
    <row r="837" spans="1:12">
      <c r="A837" s="23">
        <v>1779</v>
      </c>
      <c r="B837" s="23">
        <v>1060</v>
      </c>
      <c r="C837" s="23">
        <v>793</v>
      </c>
      <c r="E837" s="23" t="s">
        <v>2101</v>
      </c>
      <c r="F837" s="23" t="s">
        <v>2102</v>
      </c>
      <c r="G837" s="23">
        <v>1</v>
      </c>
      <c r="I837" s="39" t="str">
        <f>IF($B837="","",(VLOOKUP($B837,所属・種目コード!$A$3:$B$68,2)))</f>
        <v>岩泉</v>
      </c>
      <c r="K837" s="41" t="e">
        <f>IF($B837="","",(VLOOKUP($B837,所属・種目コード!L820:M920,2)))</f>
        <v>#N/A</v>
      </c>
      <c r="L837" s="38" t="e">
        <f>IF($B837="","",(VLOOKUP($B837,所属・種目コード!$I$3:$J$59,2)))</f>
        <v>#N/A</v>
      </c>
    </row>
    <row r="838" spans="1:12">
      <c r="A838" s="23">
        <v>1780</v>
      </c>
      <c r="B838" s="23">
        <v>1060</v>
      </c>
      <c r="C838" s="23">
        <v>794</v>
      </c>
      <c r="E838" s="23" t="s">
        <v>2103</v>
      </c>
      <c r="F838" s="23" t="s">
        <v>2104</v>
      </c>
      <c r="G838" s="23">
        <v>1</v>
      </c>
      <c r="I838" s="39" t="str">
        <f>IF($B838="","",(VLOOKUP($B838,所属・種目コード!$A$3:$B$68,2)))</f>
        <v>岩泉</v>
      </c>
      <c r="K838" s="41" t="e">
        <f>IF($B838="","",(VLOOKUP($B838,所属・種目コード!L821:M921,2)))</f>
        <v>#N/A</v>
      </c>
      <c r="L838" s="38" t="e">
        <f>IF($B838="","",(VLOOKUP($B838,所属・種目コード!$I$3:$J$59,2)))</f>
        <v>#N/A</v>
      </c>
    </row>
    <row r="839" spans="1:12">
      <c r="A839" s="23">
        <v>1781</v>
      </c>
      <c r="B839" s="23">
        <v>1060</v>
      </c>
      <c r="C839" s="23">
        <v>42</v>
      </c>
      <c r="E839" s="23" t="s">
        <v>2105</v>
      </c>
      <c r="F839" s="23" t="s">
        <v>2106</v>
      </c>
      <c r="G839" s="23">
        <v>2</v>
      </c>
      <c r="I839" s="39" t="str">
        <f>IF($B839="","",(VLOOKUP($B839,所属・種目コード!$A$3:$B$68,2)))</f>
        <v>岩泉</v>
      </c>
      <c r="K839" s="41" t="e">
        <f>IF($B839="","",(VLOOKUP($B839,所属・種目コード!L822:M922,2)))</f>
        <v>#N/A</v>
      </c>
      <c r="L839" s="38" t="e">
        <f>IF($B839="","",(VLOOKUP($B839,所属・種目コード!$I$3:$J$59,2)))</f>
        <v>#N/A</v>
      </c>
    </row>
    <row r="840" spans="1:12">
      <c r="A840" s="23">
        <v>1782</v>
      </c>
      <c r="B840" s="23">
        <v>1060</v>
      </c>
      <c r="C840" s="23">
        <v>791</v>
      </c>
      <c r="E840" s="23" t="s">
        <v>2107</v>
      </c>
      <c r="F840" s="23" t="s">
        <v>2108</v>
      </c>
      <c r="G840" s="23">
        <v>1</v>
      </c>
      <c r="I840" s="39" t="str">
        <f>IF($B840="","",(VLOOKUP($B840,所属・種目コード!$A$3:$B$68,2)))</f>
        <v>岩泉</v>
      </c>
      <c r="K840" s="41" t="e">
        <f>IF($B840="","",(VLOOKUP($B840,所属・種目コード!L823:M923,2)))</f>
        <v>#N/A</v>
      </c>
      <c r="L840" s="38" t="e">
        <f>IF($B840="","",(VLOOKUP($B840,所属・種目コード!$I$3:$J$59,2)))</f>
        <v>#N/A</v>
      </c>
    </row>
    <row r="841" spans="1:12">
      <c r="A841" s="23">
        <v>1783</v>
      </c>
      <c r="B841" s="23">
        <v>1060</v>
      </c>
      <c r="C841" s="23">
        <v>40</v>
      </c>
      <c r="E841" s="23" t="s">
        <v>2109</v>
      </c>
      <c r="F841" s="23" t="s">
        <v>2110</v>
      </c>
      <c r="G841" s="23">
        <v>2</v>
      </c>
      <c r="I841" s="39" t="str">
        <f>IF($B841="","",(VLOOKUP($B841,所属・種目コード!$A$3:$B$68,2)))</f>
        <v>岩泉</v>
      </c>
      <c r="K841" s="41" t="e">
        <f>IF($B841="","",(VLOOKUP($B841,所属・種目コード!L824:M924,2)))</f>
        <v>#N/A</v>
      </c>
      <c r="L841" s="38" t="e">
        <f>IF($B841="","",(VLOOKUP($B841,所属・種目コード!$I$3:$J$59,2)))</f>
        <v>#N/A</v>
      </c>
    </row>
    <row r="842" spans="1:12">
      <c r="A842" s="23">
        <v>1784</v>
      </c>
      <c r="B842" s="23">
        <v>1060</v>
      </c>
      <c r="C842" s="23">
        <v>78</v>
      </c>
      <c r="E842" s="23" t="s">
        <v>2111</v>
      </c>
      <c r="F842" s="23" t="s">
        <v>2112</v>
      </c>
      <c r="G842" s="23">
        <v>1</v>
      </c>
      <c r="I842" s="39" t="str">
        <f>IF($B842="","",(VLOOKUP($B842,所属・種目コード!$A$3:$B$68,2)))</f>
        <v>岩泉</v>
      </c>
      <c r="K842" s="41" t="e">
        <f>IF($B842="","",(VLOOKUP($B842,所属・種目コード!L825:M925,2)))</f>
        <v>#N/A</v>
      </c>
      <c r="L842" s="38" t="e">
        <f>IF($B842="","",(VLOOKUP($B842,所属・種目コード!$I$3:$J$59,2)))</f>
        <v>#N/A</v>
      </c>
    </row>
    <row r="843" spans="1:12">
      <c r="A843" s="23">
        <v>1785</v>
      </c>
      <c r="B843" s="23">
        <v>1061</v>
      </c>
      <c r="C843" s="23">
        <v>546</v>
      </c>
      <c r="E843" s="23" t="s">
        <v>2113</v>
      </c>
      <c r="F843" s="23" t="s">
        <v>2114</v>
      </c>
      <c r="G843" s="23">
        <v>1</v>
      </c>
      <c r="I843" s="39" t="str">
        <f>IF($B843="","",(VLOOKUP($B843,所属・種目コード!$A$3:$B$68,2)))</f>
        <v>岩手</v>
      </c>
      <c r="K843" s="41" t="e">
        <f>IF($B843="","",(VLOOKUP($B843,所属・種目コード!L826:M926,2)))</f>
        <v>#N/A</v>
      </c>
      <c r="L843" s="38" t="e">
        <f>IF($B843="","",(VLOOKUP($B843,所属・種目コード!$I$3:$J$59,2)))</f>
        <v>#N/A</v>
      </c>
    </row>
    <row r="844" spans="1:12">
      <c r="A844" s="23">
        <v>1786</v>
      </c>
      <c r="B844" s="23">
        <v>1061</v>
      </c>
      <c r="C844" s="23">
        <v>781</v>
      </c>
      <c r="E844" s="23" t="s">
        <v>2115</v>
      </c>
      <c r="F844" s="23" t="s">
        <v>2116</v>
      </c>
      <c r="G844" s="23">
        <v>1</v>
      </c>
      <c r="I844" s="39" t="str">
        <f>IF($B844="","",(VLOOKUP($B844,所属・種目コード!$A$3:$B$68,2)))</f>
        <v>岩手</v>
      </c>
      <c r="K844" s="41" t="e">
        <f>IF($B844="","",(VLOOKUP($B844,所属・種目コード!L827:M927,2)))</f>
        <v>#N/A</v>
      </c>
      <c r="L844" s="38" t="e">
        <f>IF($B844="","",(VLOOKUP($B844,所属・種目コード!$I$3:$J$59,2)))</f>
        <v>#N/A</v>
      </c>
    </row>
    <row r="845" spans="1:12">
      <c r="A845" s="23">
        <v>1787</v>
      </c>
      <c r="B845" s="23">
        <v>1061</v>
      </c>
      <c r="C845" s="23">
        <v>547</v>
      </c>
      <c r="E845" s="23" t="s">
        <v>2117</v>
      </c>
      <c r="F845" s="23" t="s">
        <v>2118</v>
      </c>
      <c r="G845" s="23">
        <v>1</v>
      </c>
      <c r="I845" s="39" t="str">
        <f>IF($B845="","",(VLOOKUP($B845,所属・種目コード!$A$3:$B$68,2)))</f>
        <v>岩手</v>
      </c>
      <c r="K845" s="41" t="e">
        <f>IF($B845="","",(VLOOKUP($B845,所属・種目コード!L828:M928,2)))</f>
        <v>#N/A</v>
      </c>
      <c r="L845" s="38" t="e">
        <f>IF($B845="","",(VLOOKUP($B845,所属・種目コード!$I$3:$J$59,2)))</f>
        <v>#N/A</v>
      </c>
    </row>
    <row r="846" spans="1:12">
      <c r="A846" s="23">
        <v>1788</v>
      </c>
      <c r="B846" s="23">
        <v>1061</v>
      </c>
      <c r="C846" s="23">
        <v>778</v>
      </c>
      <c r="E846" s="23" t="s">
        <v>2119</v>
      </c>
      <c r="F846" s="23" t="s">
        <v>2120</v>
      </c>
      <c r="G846" s="23">
        <v>1</v>
      </c>
      <c r="I846" s="39" t="str">
        <f>IF($B846="","",(VLOOKUP($B846,所属・種目コード!$A$3:$B$68,2)))</f>
        <v>岩手</v>
      </c>
      <c r="K846" s="41" t="e">
        <f>IF($B846="","",(VLOOKUP($B846,所属・種目コード!L829:M929,2)))</f>
        <v>#N/A</v>
      </c>
      <c r="L846" s="38" t="e">
        <f>IF($B846="","",(VLOOKUP($B846,所属・種目コード!$I$3:$J$59,2)))</f>
        <v>#N/A</v>
      </c>
    </row>
    <row r="847" spans="1:12">
      <c r="A847" s="23">
        <v>1789</v>
      </c>
      <c r="B847" s="23">
        <v>1061</v>
      </c>
      <c r="C847" s="23">
        <v>779</v>
      </c>
      <c r="E847" s="23" t="s">
        <v>2121</v>
      </c>
      <c r="F847" s="23" t="s">
        <v>2122</v>
      </c>
      <c r="G847" s="23">
        <v>1</v>
      </c>
      <c r="I847" s="39" t="str">
        <f>IF($B847="","",(VLOOKUP($B847,所属・種目コード!$A$3:$B$68,2)))</f>
        <v>岩手</v>
      </c>
      <c r="K847" s="41" t="e">
        <f>IF($B847="","",(VLOOKUP($B847,所属・種目コード!L830:M930,2)))</f>
        <v>#N/A</v>
      </c>
      <c r="L847" s="38" t="e">
        <f>IF($B847="","",(VLOOKUP($B847,所属・種目コード!$I$3:$J$59,2)))</f>
        <v>#N/A</v>
      </c>
    </row>
    <row r="848" spans="1:12">
      <c r="A848" s="23">
        <v>1790</v>
      </c>
      <c r="B848" s="23">
        <v>1061</v>
      </c>
      <c r="C848" s="23">
        <v>780</v>
      </c>
      <c r="E848" s="23" t="s">
        <v>2123</v>
      </c>
      <c r="F848" s="23" t="s">
        <v>2124</v>
      </c>
      <c r="G848" s="23">
        <v>1</v>
      </c>
      <c r="I848" s="39" t="str">
        <f>IF($B848="","",(VLOOKUP($B848,所属・種目コード!$A$3:$B$68,2)))</f>
        <v>岩手</v>
      </c>
      <c r="K848" s="41" t="e">
        <f>IF($B848="","",(VLOOKUP($B848,所属・種目コード!L831:M931,2)))</f>
        <v>#N/A</v>
      </c>
      <c r="L848" s="38" t="e">
        <f>IF($B848="","",(VLOOKUP($B848,所属・種目コード!$I$3:$J$59,2)))</f>
        <v>#N/A</v>
      </c>
    </row>
    <row r="849" spans="1:12">
      <c r="A849" s="23">
        <v>1791</v>
      </c>
      <c r="B849" s="23">
        <v>1061</v>
      </c>
      <c r="C849" s="23">
        <v>782</v>
      </c>
      <c r="E849" s="23" t="s">
        <v>2125</v>
      </c>
      <c r="F849" s="23" t="s">
        <v>2126</v>
      </c>
      <c r="G849" s="23">
        <v>1</v>
      </c>
      <c r="I849" s="39" t="str">
        <f>IF($B849="","",(VLOOKUP($B849,所属・種目コード!$A$3:$B$68,2)))</f>
        <v>岩手</v>
      </c>
      <c r="K849" s="41" t="e">
        <f>IF($B849="","",(VLOOKUP($B849,所属・種目コード!L832:M932,2)))</f>
        <v>#N/A</v>
      </c>
      <c r="L849" s="38" t="e">
        <f>IF($B849="","",(VLOOKUP($B849,所属・種目コード!$I$3:$J$59,2)))</f>
        <v>#N/A</v>
      </c>
    </row>
    <row r="850" spans="1:12">
      <c r="A850" s="23">
        <v>1792</v>
      </c>
      <c r="B850" s="23">
        <v>1062</v>
      </c>
      <c r="C850" s="23">
        <v>516</v>
      </c>
      <c r="E850" s="23" t="s">
        <v>2127</v>
      </c>
      <c r="F850" s="23" t="s">
        <v>2128</v>
      </c>
      <c r="G850" s="23">
        <v>2</v>
      </c>
      <c r="I850" s="39" t="str">
        <f>IF($B850="","",(VLOOKUP($B850,所属・種目コード!$A$3:$B$68,2)))</f>
        <v>岩手女</v>
      </c>
      <c r="K850" s="41" t="e">
        <f>IF($B850="","",(VLOOKUP($B850,所属・種目コード!L833:M933,2)))</f>
        <v>#N/A</v>
      </c>
      <c r="L850" s="38" t="e">
        <f>IF($B850="","",(VLOOKUP($B850,所属・種目コード!$I$3:$J$59,2)))</f>
        <v>#N/A</v>
      </c>
    </row>
    <row r="851" spans="1:12">
      <c r="A851" s="23">
        <v>1793</v>
      </c>
      <c r="B851" s="23">
        <v>1062</v>
      </c>
      <c r="C851" s="23">
        <v>517</v>
      </c>
      <c r="E851" s="23" t="s">
        <v>2129</v>
      </c>
      <c r="F851" s="23" t="s">
        <v>2130</v>
      </c>
      <c r="G851" s="23">
        <v>2</v>
      </c>
      <c r="I851" s="39" t="str">
        <f>IF($B851="","",(VLOOKUP($B851,所属・種目コード!$A$3:$B$68,2)))</f>
        <v>岩手女</v>
      </c>
      <c r="K851" s="41" t="e">
        <f>IF($B851="","",(VLOOKUP($B851,所属・種目コード!L834:M934,2)))</f>
        <v>#N/A</v>
      </c>
      <c r="L851" s="38" t="e">
        <f>IF($B851="","",(VLOOKUP($B851,所属・種目コード!$I$3:$J$59,2)))</f>
        <v>#N/A</v>
      </c>
    </row>
    <row r="852" spans="1:12">
      <c r="A852" s="23">
        <v>1794</v>
      </c>
      <c r="B852" s="23">
        <v>1062</v>
      </c>
      <c r="C852" s="23">
        <v>522</v>
      </c>
      <c r="E852" s="23" t="s">
        <v>2131</v>
      </c>
      <c r="F852" s="23" t="s">
        <v>2132</v>
      </c>
      <c r="G852" s="23">
        <v>2</v>
      </c>
      <c r="I852" s="39" t="str">
        <f>IF($B852="","",(VLOOKUP($B852,所属・種目コード!$A$3:$B$68,2)))</f>
        <v>岩手女</v>
      </c>
      <c r="K852" s="41" t="e">
        <f>IF($B852="","",(VLOOKUP($B852,所属・種目コード!L835:M935,2)))</f>
        <v>#N/A</v>
      </c>
      <c r="L852" s="38" t="e">
        <f>IF($B852="","",(VLOOKUP($B852,所属・種目コード!$I$3:$J$59,2)))</f>
        <v>#N/A</v>
      </c>
    </row>
    <row r="853" spans="1:12">
      <c r="A853" s="23">
        <v>1795</v>
      </c>
      <c r="B853" s="23">
        <v>1062</v>
      </c>
      <c r="C853" s="23">
        <v>523</v>
      </c>
      <c r="E853" s="23" t="s">
        <v>2133</v>
      </c>
      <c r="F853" s="23" t="s">
        <v>2134</v>
      </c>
      <c r="G853" s="23">
        <v>2</v>
      </c>
      <c r="I853" s="39" t="str">
        <f>IF($B853="","",(VLOOKUP($B853,所属・種目コード!$A$3:$B$68,2)))</f>
        <v>岩手女</v>
      </c>
      <c r="K853" s="41" t="e">
        <f>IF($B853="","",(VLOOKUP($B853,所属・種目コード!L836:M936,2)))</f>
        <v>#N/A</v>
      </c>
      <c r="L853" s="38" t="e">
        <f>IF($B853="","",(VLOOKUP($B853,所属・種目コード!$I$3:$J$59,2)))</f>
        <v>#N/A</v>
      </c>
    </row>
    <row r="854" spans="1:12">
      <c r="A854" s="23">
        <v>1796</v>
      </c>
      <c r="B854" s="23">
        <v>1062</v>
      </c>
      <c r="C854" s="23">
        <v>524</v>
      </c>
      <c r="E854" s="23" t="s">
        <v>2135</v>
      </c>
      <c r="F854" s="23" t="s">
        <v>2136</v>
      </c>
      <c r="G854" s="23">
        <v>2</v>
      </c>
      <c r="I854" s="39" t="str">
        <f>IF($B854="","",(VLOOKUP($B854,所属・種目コード!$A$3:$B$68,2)))</f>
        <v>岩手女</v>
      </c>
      <c r="K854" s="41" t="e">
        <f>IF($B854="","",(VLOOKUP($B854,所属・種目コード!L837:M937,2)))</f>
        <v>#N/A</v>
      </c>
      <c r="L854" s="38" t="e">
        <f>IF($B854="","",(VLOOKUP($B854,所属・種目コード!$I$3:$J$59,2)))</f>
        <v>#N/A</v>
      </c>
    </row>
    <row r="855" spans="1:12">
      <c r="A855" s="23">
        <v>1797</v>
      </c>
      <c r="B855" s="23">
        <v>1062</v>
      </c>
      <c r="C855" s="23">
        <v>518</v>
      </c>
      <c r="E855" s="23" t="s">
        <v>2137</v>
      </c>
      <c r="F855" s="23" t="s">
        <v>2138</v>
      </c>
      <c r="G855" s="23">
        <v>2</v>
      </c>
      <c r="I855" s="39" t="str">
        <f>IF($B855="","",(VLOOKUP($B855,所属・種目コード!$A$3:$B$68,2)))</f>
        <v>岩手女</v>
      </c>
      <c r="K855" s="41" t="e">
        <f>IF($B855="","",(VLOOKUP($B855,所属・種目コード!L838:M938,2)))</f>
        <v>#N/A</v>
      </c>
      <c r="L855" s="38" t="e">
        <f>IF($B855="","",(VLOOKUP($B855,所属・種目コード!$I$3:$J$59,2)))</f>
        <v>#N/A</v>
      </c>
    </row>
    <row r="856" spans="1:12">
      <c r="A856" s="23">
        <v>1798</v>
      </c>
      <c r="B856" s="23">
        <v>1062</v>
      </c>
      <c r="C856" s="23">
        <v>526</v>
      </c>
      <c r="E856" s="23" t="s">
        <v>2139</v>
      </c>
      <c r="F856" s="23" t="s">
        <v>2140</v>
      </c>
      <c r="G856" s="23">
        <v>2</v>
      </c>
      <c r="I856" s="39" t="str">
        <f>IF($B856="","",(VLOOKUP($B856,所属・種目コード!$A$3:$B$68,2)))</f>
        <v>岩手女</v>
      </c>
      <c r="K856" s="41" t="e">
        <f>IF($B856="","",(VLOOKUP($B856,所属・種目コード!L839:M939,2)))</f>
        <v>#N/A</v>
      </c>
      <c r="L856" s="38" t="e">
        <f>IF($B856="","",(VLOOKUP($B856,所属・種目コード!$I$3:$J$59,2)))</f>
        <v>#N/A</v>
      </c>
    </row>
    <row r="857" spans="1:12">
      <c r="A857" s="23">
        <v>1799</v>
      </c>
      <c r="B857" s="23">
        <v>1062</v>
      </c>
      <c r="C857" s="23">
        <v>519</v>
      </c>
      <c r="E857" s="23" t="s">
        <v>2141</v>
      </c>
      <c r="F857" s="23" t="s">
        <v>2142</v>
      </c>
      <c r="G857" s="23">
        <v>2</v>
      </c>
      <c r="I857" s="39" t="str">
        <f>IF($B857="","",(VLOOKUP($B857,所属・種目コード!$A$3:$B$68,2)))</f>
        <v>岩手女</v>
      </c>
      <c r="K857" s="41" t="e">
        <f>IF($B857="","",(VLOOKUP($B857,所属・種目コード!L840:M940,2)))</f>
        <v>#N/A</v>
      </c>
      <c r="L857" s="38" t="e">
        <f>IF($B857="","",(VLOOKUP($B857,所属・種目コード!$I$3:$J$59,2)))</f>
        <v>#N/A</v>
      </c>
    </row>
    <row r="858" spans="1:12">
      <c r="A858" s="23">
        <v>1800</v>
      </c>
      <c r="B858" s="23">
        <v>1062</v>
      </c>
      <c r="C858" s="23">
        <v>527</v>
      </c>
      <c r="E858" s="23" t="s">
        <v>2143</v>
      </c>
      <c r="F858" s="23" t="s">
        <v>2144</v>
      </c>
      <c r="G858" s="23">
        <v>2</v>
      </c>
      <c r="I858" s="39" t="str">
        <f>IF($B858="","",(VLOOKUP($B858,所属・種目コード!$A$3:$B$68,2)))</f>
        <v>岩手女</v>
      </c>
      <c r="K858" s="41" t="e">
        <f>IF($B858="","",(VLOOKUP($B858,所属・種目コード!L841:M941,2)))</f>
        <v>#N/A</v>
      </c>
      <c r="L858" s="38" t="e">
        <f>IF($B858="","",(VLOOKUP($B858,所属・種目コード!$I$3:$J$59,2)))</f>
        <v>#N/A</v>
      </c>
    </row>
    <row r="859" spans="1:12">
      <c r="A859" s="23">
        <v>1801</v>
      </c>
      <c r="B859" s="23">
        <v>1062</v>
      </c>
      <c r="C859" s="23">
        <v>525</v>
      </c>
      <c r="E859" s="23" t="s">
        <v>2145</v>
      </c>
      <c r="F859" s="23" t="s">
        <v>2146</v>
      </c>
      <c r="G859" s="23">
        <v>2</v>
      </c>
      <c r="I859" s="39" t="str">
        <f>IF($B859="","",(VLOOKUP($B859,所属・種目コード!$A$3:$B$68,2)))</f>
        <v>岩手女</v>
      </c>
      <c r="K859" s="41" t="e">
        <f>IF($B859="","",(VLOOKUP($B859,所属・種目コード!L842:M942,2)))</f>
        <v>#N/A</v>
      </c>
      <c r="L859" s="38" t="e">
        <f>IF($B859="","",(VLOOKUP($B859,所属・種目コード!$I$3:$J$59,2)))</f>
        <v>#N/A</v>
      </c>
    </row>
    <row r="860" spans="1:12">
      <c r="A860" s="23">
        <v>1802</v>
      </c>
      <c r="B860" s="23">
        <v>1062</v>
      </c>
      <c r="C860" s="23">
        <v>520</v>
      </c>
      <c r="E860" s="23" t="s">
        <v>2147</v>
      </c>
      <c r="F860" s="23" t="s">
        <v>2148</v>
      </c>
      <c r="G860" s="23">
        <v>2</v>
      </c>
      <c r="I860" s="39" t="str">
        <f>IF($B860="","",(VLOOKUP($B860,所属・種目コード!$A$3:$B$68,2)))</f>
        <v>岩手女</v>
      </c>
      <c r="K860" s="41" t="e">
        <f>IF($B860="","",(VLOOKUP($B860,所属・種目コード!L843:M943,2)))</f>
        <v>#N/A</v>
      </c>
      <c r="L860" s="38" t="e">
        <f>IF($B860="","",(VLOOKUP($B860,所属・種目コード!$I$3:$J$59,2)))</f>
        <v>#N/A</v>
      </c>
    </row>
    <row r="861" spans="1:12">
      <c r="A861" s="23">
        <v>1803</v>
      </c>
      <c r="B861" s="23">
        <v>1062</v>
      </c>
      <c r="C861" s="23">
        <v>528</v>
      </c>
      <c r="E861" s="23" t="s">
        <v>2149</v>
      </c>
      <c r="F861" s="23" t="s">
        <v>2150</v>
      </c>
      <c r="G861" s="23">
        <v>2</v>
      </c>
      <c r="I861" s="39" t="str">
        <f>IF($B861="","",(VLOOKUP($B861,所属・種目コード!$A$3:$B$68,2)))</f>
        <v>岩手女</v>
      </c>
      <c r="K861" s="41" t="e">
        <f>IF($B861="","",(VLOOKUP($B861,所属・種目コード!L844:M944,2)))</f>
        <v>#N/A</v>
      </c>
      <c r="L861" s="38" t="e">
        <f>IF($B861="","",(VLOOKUP($B861,所属・種目コード!$I$3:$J$59,2)))</f>
        <v>#N/A</v>
      </c>
    </row>
    <row r="862" spans="1:12">
      <c r="A862" s="23">
        <v>1804</v>
      </c>
      <c r="B862" s="23">
        <v>1062</v>
      </c>
      <c r="C862" s="23">
        <v>529</v>
      </c>
      <c r="E862" s="23" t="s">
        <v>2151</v>
      </c>
      <c r="F862" s="23" t="s">
        <v>2152</v>
      </c>
      <c r="G862" s="23">
        <v>2</v>
      </c>
      <c r="I862" s="39" t="str">
        <f>IF($B862="","",(VLOOKUP($B862,所属・種目コード!$A$3:$B$68,2)))</f>
        <v>岩手女</v>
      </c>
      <c r="K862" s="41" t="e">
        <f>IF($B862="","",(VLOOKUP($B862,所属・種目コード!L845:M945,2)))</f>
        <v>#N/A</v>
      </c>
      <c r="L862" s="38" t="e">
        <f>IF($B862="","",(VLOOKUP($B862,所属・種目コード!$I$3:$J$59,2)))</f>
        <v>#N/A</v>
      </c>
    </row>
    <row r="863" spans="1:12">
      <c r="A863" s="23">
        <v>1805</v>
      </c>
      <c r="B863" s="23">
        <v>1062</v>
      </c>
      <c r="C863" s="23">
        <v>521</v>
      </c>
      <c r="E863" s="23" t="s">
        <v>2153</v>
      </c>
      <c r="F863" s="23" t="s">
        <v>2154</v>
      </c>
      <c r="G863" s="23">
        <v>2</v>
      </c>
      <c r="I863" s="39" t="str">
        <f>IF($B863="","",(VLOOKUP($B863,所属・種目コード!$A$3:$B$68,2)))</f>
        <v>岩手女</v>
      </c>
      <c r="K863" s="41" t="e">
        <f>IF($B863="","",(VLOOKUP($B863,所属・種目コード!L846:M946,2)))</f>
        <v>#N/A</v>
      </c>
      <c r="L863" s="38" t="e">
        <f>IF($B863="","",(VLOOKUP($B863,所属・種目コード!$I$3:$J$59,2)))</f>
        <v>#N/A</v>
      </c>
    </row>
    <row r="864" spans="1:12">
      <c r="A864" s="23">
        <v>1806</v>
      </c>
      <c r="B864" s="23">
        <v>1063</v>
      </c>
      <c r="C864" s="23">
        <v>442</v>
      </c>
      <c r="E864" s="23" t="s">
        <v>2155</v>
      </c>
      <c r="F864" s="23" t="s">
        <v>2156</v>
      </c>
      <c r="G864" s="23">
        <v>2</v>
      </c>
      <c r="I864" s="39" t="str">
        <f>IF($B864="","",(VLOOKUP($B864,所属・種目コード!$A$3:$B$68,2)))</f>
        <v>岩谷堂</v>
      </c>
      <c r="K864" s="41" t="e">
        <f>IF($B864="","",(VLOOKUP($B864,所属・種目コード!L847:M947,2)))</f>
        <v>#N/A</v>
      </c>
      <c r="L864" s="38" t="e">
        <f>IF($B864="","",(VLOOKUP($B864,所属・種目コード!$I$3:$J$59,2)))</f>
        <v>#N/A</v>
      </c>
    </row>
    <row r="865" spans="1:12">
      <c r="A865" s="23">
        <v>1807</v>
      </c>
      <c r="B865" s="23">
        <v>1063</v>
      </c>
      <c r="C865" s="23">
        <v>448</v>
      </c>
      <c r="E865" s="23" t="s">
        <v>2157</v>
      </c>
      <c r="F865" s="23" t="s">
        <v>2158</v>
      </c>
      <c r="G865" s="23">
        <v>2</v>
      </c>
      <c r="I865" s="39" t="str">
        <f>IF($B865="","",(VLOOKUP($B865,所属・種目コード!$A$3:$B$68,2)))</f>
        <v>岩谷堂</v>
      </c>
      <c r="K865" s="41" t="e">
        <f>IF($B865="","",(VLOOKUP($B865,所属・種目コード!L848:M948,2)))</f>
        <v>#N/A</v>
      </c>
      <c r="L865" s="38" t="e">
        <f>IF($B865="","",(VLOOKUP($B865,所属・種目コード!$I$3:$J$59,2)))</f>
        <v>#N/A</v>
      </c>
    </row>
    <row r="866" spans="1:12">
      <c r="A866" s="23">
        <v>1808</v>
      </c>
      <c r="B866" s="23">
        <v>1063</v>
      </c>
      <c r="C866" s="23">
        <v>616</v>
      </c>
      <c r="E866" s="23" t="s">
        <v>2159</v>
      </c>
      <c r="F866" s="23" t="s">
        <v>2160</v>
      </c>
      <c r="G866" s="23">
        <v>1</v>
      </c>
      <c r="I866" s="39" t="str">
        <f>IF($B866="","",(VLOOKUP($B866,所属・種目コード!$A$3:$B$68,2)))</f>
        <v>岩谷堂</v>
      </c>
      <c r="K866" s="41" t="e">
        <f>IF($B866="","",(VLOOKUP($B866,所属・種目コード!L849:M949,2)))</f>
        <v>#N/A</v>
      </c>
      <c r="L866" s="38" t="e">
        <f>IF($B866="","",(VLOOKUP($B866,所属・種目コード!$I$3:$J$59,2)))</f>
        <v>#N/A</v>
      </c>
    </row>
    <row r="867" spans="1:12">
      <c r="A867" s="23">
        <v>1809</v>
      </c>
      <c r="B867" s="23">
        <v>1063</v>
      </c>
      <c r="C867" s="23">
        <v>449</v>
      </c>
      <c r="E867" s="23" t="s">
        <v>2161</v>
      </c>
      <c r="F867" s="23" t="s">
        <v>2162</v>
      </c>
      <c r="G867" s="23">
        <v>2</v>
      </c>
      <c r="I867" s="39" t="str">
        <f>IF($B867="","",(VLOOKUP($B867,所属・種目コード!$A$3:$B$68,2)))</f>
        <v>岩谷堂</v>
      </c>
      <c r="K867" s="41" t="e">
        <f>IF($B867="","",(VLOOKUP($B867,所属・種目コード!L850:M950,2)))</f>
        <v>#N/A</v>
      </c>
      <c r="L867" s="38" t="e">
        <f>IF($B867="","",(VLOOKUP($B867,所属・種目コード!$I$3:$J$59,2)))</f>
        <v>#N/A</v>
      </c>
    </row>
    <row r="868" spans="1:12">
      <c r="A868" s="23">
        <v>1810</v>
      </c>
      <c r="B868" s="23">
        <v>1063</v>
      </c>
      <c r="C868" s="23">
        <v>615</v>
      </c>
      <c r="E868" s="23" t="s">
        <v>2163</v>
      </c>
      <c r="F868" s="23" t="s">
        <v>2164</v>
      </c>
      <c r="G868" s="23">
        <v>2</v>
      </c>
      <c r="I868" s="39" t="str">
        <f>IF($B868="","",(VLOOKUP($B868,所属・種目コード!$A$3:$B$68,2)))</f>
        <v>岩谷堂</v>
      </c>
      <c r="K868" s="41" t="e">
        <f>IF($B868="","",(VLOOKUP($B868,所属・種目コード!L851:M951,2)))</f>
        <v>#N/A</v>
      </c>
      <c r="L868" s="38" t="e">
        <f>IF($B868="","",(VLOOKUP($B868,所属・種目コード!$I$3:$J$59,2)))</f>
        <v>#N/A</v>
      </c>
    </row>
    <row r="869" spans="1:12">
      <c r="A869" s="23">
        <v>1811</v>
      </c>
      <c r="B869" s="23">
        <v>1063</v>
      </c>
      <c r="C869" s="23">
        <v>616</v>
      </c>
      <c r="E869" s="23" t="s">
        <v>2165</v>
      </c>
      <c r="F869" s="23" t="s">
        <v>2166</v>
      </c>
      <c r="G869" s="23">
        <v>2</v>
      </c>
      <c r="I869" s="39" t="str">
        <f>IF($B869="","",(VLOOKUP($B869,所属・種目コード!$A$3:$B$68,2)))</f>
        <v>岩谷堂</v>
      </c>
      <c r="K869" s="41" t="e">
        <f>IF($B869="","",(VLOOKUP($B869,所属・種目コード!L852:M952,2)))</f>
        <v>#N/A</v>
      </c>
      <c r="L869" s="38" t="e">
        <f>IF($B869="","",(VLOOKUP($B869,所属・種目コード!$I$3:$J$59,2)))</f>
        <v>#N/A</v>
      </c>
    </row>
    <row r="870" spans="1:12">
      <c r="A870" s="23">
        <v>1812</v>
      </c>
      <c r="B870" s="23">
        <v>1063</v>
      </c>
      <c r="C870" s="23">
        <v>450</v>
      </c>
      <c r="E870" s="23" t="s">
        <v>2167</v>
      </c>
      <c r="F870" s="23" t="s">
        <v>2168</v>
      </c>
      <c r="G870" s="23">
        <v>2</v>
      </c>
      <c r="I870" s="39" t="str">
        <f>IF($B870="","",(VLOOKUP($B870,所属・種目コード!$A$3:$B$68,2)))</f>
        <v>岩谷堂</v>
      </c>
      <c r="K870" s="41" t="e">
        <f>IF($B870="","",(VLOOKUP($B870,所属・種目コード!L853:M953,2)))</f>
        <v>#N/A</v>
      </c>
      <c r="L870" s="38" t="e">
        <f>IF($B870="","",(VLOOKUP($B870,所属・種目コード!$I$3:$J$59,2)))</f>
        <v>#N/A</v>
      </c>
    </row>
    <row r="871" spans="1:12">
      <c r="A871" s="23">
        <v>1813</v>
      </c>
      <c r="B871" s="23">
        <v>1063</v>
      </c>
      <c r="C871" s="23">
        <v>443</v>
      </c>
      <c r="E871" s="23" t="s">
        <v>2169</v>
      </c>
      <c r="F871" s="23" t="s">
        <v>2170</v>
      </c>
      <c r="G871" s="23">
        <v>2</v>
      </c>
      <c r="I871" s="39" t="str">
        <f>IF($B871="","",(VLOOKUP($B871,所属・種目コード!$A$3:$B$68,2)))</f>
        <v>岩谷堂</v>
      </c>
      <c r="K871" s="41" t="e">
        <f>IF($B871="","",(VLOOKUP($B871,所属・種目コード!L854:M954,2)))</f>
        <v>#N/A</v>
      </c>
      <c r="L871" s="38" t="e">
        <f>IF($B871="","",(VLOOKUP($B871,所属・種目コード!$I$3:$J$59,2)))</f>
        <v>#N/A</v>
      </c>
    </row>
    <row r="872" spans="1:12">
      <c r="A872" s="23">
        <v>1814</v>
      </c>
      <c r="B872" s="23">
        <v>1063</v>
      </c>
      <c r="C872" s="23">
        <v>619</v>
      </c>
      <c r="E872" s="23" t="s">
        <v>2171</v>
      </c>
      <c r="F872" s="23" t="s">
        <v>2172</v>
      </c>
      <c r="G872" s="23">
        <v>1</v>
      </c>
      <c r="I872" s="39" t="str">
        <f>IF($B872="","",(VLOOKUP($B872,所属・種目コード!$A$3:$B$68,2)))</f>
        <v>岩谷堂</v>
      </c>
      <c r="K872" s="41" t="e">
        <f>IF($B872="","",(VLOOKUP($B872,所属・種目コード!L855:M955,2)))</f>
        <v>#N/A</v>
      </c>
      <c r="L872" s="38" t="e">
        <f>IF($B872="","",(VLOOKUP($B872,所属・種目コード!$I$3:$J$59,2)))</f>
        <v>#N/A</v>
      </c>
    </row>
    <row r="873" spans="1:12">
      <c r="A873" s="23">
        <v>1815</v>
      </c>
      <c r="B873" s="23">
        <v>1063</v>
      </c>
      <c r="C873" s="23">
        <v>444</v>
      </c>
      <c r="E873" s="23" t="s">
        <v>2173</v>
      </c>
      <c r="F873" s="23" t="s">
        <v>2174</v>
      </c>
      <c r="G873" s="23">
        <v>2</v>
      </c>
      <c r="I873" s="39" t="str">
        <f>IF($B873="","",(VLOOKUP($B873,所属・種目コード!$A$3:$B$68,2)))</f>
        <v>岩谷堂</v>
      </c>
      <c r="K873" s="41" t="e">
        <f>IF($B873="","",(VLOOKUP($B873,所属・種目コード!L856:M956,2)))</f>
        <v>#N/A</v>
      </c>
      <c r="L873" s="38" t="e">
        <f>IF($B873="","",(VLOOKUP($B873,所属・種目コード!$I$3:$J$59,2)))</f>
        <v>#N/A</v>
      </c>
    </row>
    <row r="874" spans="1:12">
      <c r="A874" s="23">
        <v>1816</v>
      </c>
      <c r="B874" s="23">
        <v>1063</v>
      </c>
      <c r="C874" s="23">
        <v>620</v>
      </c>
      <c r="E874" s="23" t="s">
        <v>2175</v>
      </c>
      <c r="F874" s="23" t="s">
        <v>2176</v>
      </c>
      <c r="G874" s="23">
        <v>1</v>
      </c>
      <c r="I874" s="39" t="str">
        <f>IF($B874="","",(VLOOKUP($B874,所属・種目コード!$A$3:$B$68,2)))</f>
        <v>岩谷堂</v>
      </c>
      <c r="K874" s="41" t="e">
        <f>IF($B874="","",(VLOOKUP($B874,所属・種目コード!L857:M957,2)))</f>
        <v>#N/A</v>
      </c>
      <c r="L874" s="38" t="e">
        <f>IF($B874="","",(VLOOKUP($B874,所属・種目コード!$I$3:$J$59,2)))</f>
        <v>#N/A</v>
      </c>
    </row>
    <row r="875" spans="1:12">
      <c r="A875" s="23">
        <v>1817</v>
      </c>
      <c r="B875" s="23">
        <v>1063</v>
      </c>
      <c r="C875" s="23">
        <v>617</v>
      </c>
      <c r="E875" s="23" t="s">
        <v>2177</v>
      </c>
      <c r="F875" s="23" t="s">
        <v>2178</v>
      </c>
      <c r="G875" s="23">
        <v>1</v>
      </c>
      <c r="I875" s="39" t="str">
        <f>IF($B875="","",(VLOOKUP($B875,所属・種目コード!$A$3:$B$68,2)))</f>
        <v>岩谷堂</v>
      </c>
      <c r="K875" s="41" t="e">
        <f>IF($B875="","",(VLOOKUP($B875,所属・種目コード!L858:M958,2)))</f>
        <v>#N/A</v>
      </c>
      <c r="L875" s="38" t="e">
        <f>IF($B875="","",(VLOOKUP($B875,所属・種目コード!$I$3:$J$59,2)))</f>
        <v>#N/A</v>
      </c>
    </row>
    <row r="876" spans="1:12">
      <c r="A876" s="23">
        <v>1818</v>
      </c>
      <c r="B876" s="23">
        <v>1063</v>
      </c>
      <c r="C876" s="23">
        <v>451</v>
      </c>
      <c r="E876" s="23" t="s">
        <v>2179</v>
      </c>
      <c r="F876" s="23" t="s">
        <v>2180</v>
      </c>
      <c r="G876" s="23">
        <v>2</v>
      </c>
      <c r="I876" s="39" t="str">
        <f>IF($B876="","",(VLOOKUP($B876,所属・種目コード!$A$3:$B$68,2)))</f>
        <v>岩谷堂</v>
      </c>
      <c r="K876" s="41" t="e">
        <f>IF($B876="","",(VLOOKUP($B876,所属・種目コード!L859:M959,2)))</f>
        <v>#N/A</v>
      </c>
      <c r="L876" s="38" t="e">
        <f>IF($B876="","",(VLOOKUP($B876,所属・種目コード!$I$3:$J$59,2)))</f>
        <v>#N/A</v>
      </c>
    </row>
    <row r="877" spans="1:12">
      <c r="A877" s="23">
        <v>1819</v>
      </c>
      <c r="B877" s="23">
        <v>1063</v>
      </c>
      <c r="C877" s="23">
        <v>445</v>
      </c>
      <c r="E877" s="23" t="s">
        <v>2181</v>
      </c>
      <c r="F877" s="23" t="s">
        <v>2182</v>
      </c>
      <c r="G877" s="23">
        <v>2</v>
      </c>
      <c r="I877" s="39" t="str">
        <f>IF($B877="","",(VLOOKUP($B877,所属・種目コード!$A$3:$B$68,2)))</f>
        <v>岩谷堂</v>
      </c>
      <c r="K877" s="41" t="e">
        <f>IF($B877="","",(VLOOKUP($B877,所属・種目コード!L860:M960,2)))</f>
        <v>#N/A</v>
      </c>
      <c r="L877" s="38" t="e">
        <f>IF($B877="","",(VLOOKUP($B877,所属・種目コード!$I$3:$J$59,2)))</f>
        <v>#N/A</v>
      </c>
    </row>
    <row r="878" spans="1:12">
      <c r="A878" s="23">
        <v>1820</v>
      </c>
      <c r="B878" s="23">
        <v>1063</v>
      </c>
      <c r="C878" s="23">
        <v>452</v>
      </c>
      <c r="E878" s="23" t="s">
        <v>2183</v>
      </c>
      <c r="F878" s="23" t="s">
        <v>2184</v>
      </c>
      <c r="G878" s="23">
        <v>2</v>
      </c>
      <c r="I878" s="39" t="str">
        <f>IF($B878="","",(VLOOKUP($B878,所属・種目コード!$A$3:$B$68,2)))</f>
        <v>岩谷堂</v>
      </c>
      <c r="K878" s="41" t="e">
        <f>IF($B878="","",(VLOOKUP($B878,所属・種目コード!L861:M961,2)))</f>
        <v>#N/A</v>
      </c>
      <c r="L878" s="38" t="e">
        <f>IF($B878="","",(VLOOKUP($B878,所属・種目コード!$I$3:$J$59,2)))</f>
        <v>#N/A</v>
      </c>
    </row>
    <row r="879" spans="1:12">
      <c r="A879" s="23">
        <v>1821</v>
      </c>
      <c r="B879" s="23">
        <v>1063</v>
      </c>
      <c r="C879" s="23">
        <v>446</v>
      </c>
      <c r="E879" s="23" t="s">
        <v>2185</v>
      </c>
      <c r="F879" s="23" t="s">
        <v>2186</v>
      </c>
      <c r="G879" s="23">
        <v>2</v>
      </c>
      <c r="I879" s="39" t="str">
        <f>IF($B879="","",(VLOOKUP($B879,所属・種目コード!$A$3:$B$68,2)))</f>
        <v>岩谷堂</v>
      </c>
      <c r="K879" s="41" t="e">
        <f>IF($B879="","",(VLOOKUP($B879,所属・種目コード!L862:M962,2)))</f>
        <v>#N/A</v>
      </c>
      <c r="L879" s="38" t="e">
        <f>IF($B879="","",(VLOOKUP($B879,所属・種目コード!$I$3:$J$59,2)))</f>
        <v>#N/A</v>
      </c>
    </row>
    <row r="880" spans="1:12">
      <c r="A880" s="23">
        <v>1822</v>
      </c>
      <c r="B880" s="23">
        <v>1063</v>
      </c>
      <c r="C880" s="23">
        <v>617</v>
      </c>
      <c r="E880" s="23" t="s">
        <v>2187</v>
      </c>
      <c r="F880" s="23" t="s">
        <v>2188</v>
      </c>
      <c r="G880" s="23">
        <v>2</v>
      </c>
      <c r="I880" s="39" t="str">
        <f>IF($B880="","",(VLOOKUP($B880,所属・種目コード!$A$3:$B$68,2)))</f>
        <v>岩谷堂</v>
      </c>
      <c r="K880" s="41" t="e">
        <f>IF($B880="","",(VLOOKUP($B880,所属・種目コード!L863:M963,2)))</f>
        <v>#N/A</v>
      </c>
      <c r="L880" s="38" t="e">
        <f>IF($B880="","",(VLOOKUP($B880,所属・種目コード!$I$3:$J$59,2)))</f>
        <v>#N/A</v>
      </c>
    </row>
    <row r="881" spans="1:12">
      <c r="A881" s="23">
        <v>1823</v>
      </c>
      <c r="B881" s="23">
        <v>1063</v>
      </c>
      <c r="C881" s="23">
        <v>618</v>
      </c>
      <c r="E881" s="23" t="s">
        <v>2189</v>
      </c>
      <c r="F881" s="23" t="s">
        <v>2190</v>
      </c>
      <c r="G881" s="23">
        <v>1</v>
      </c>
      <c r="I881" s="39" t="str">
        <f>IF($B881="","",(VLOOKUP($B881,所属・種目コード!$A$3:$B$68,2)))</f>
        <v>岩谷堂</v>
      </c>
      <c r="K881" s="41" t="e">
        <f>IF($B881="","",(VLOOKUP($B881,所属・種目コード!L864:M964,2)))</f>
        <v>#N/A</v>
      </c>
      <c r="L881" s="38" t="e">
        <f>IF($B881="","",(VLOOKUP($B881,所属・種目コード!$I$3:$J$59,2)))</f>
        <v>#N/A</v>
      </c>
    </row>
    <row r="882" spans="1:12">
      <c r="A882" s="23">
        <v>1824</v>
      </c>
      <c r="B882" s="23">
        <v>1063</v>
      </c>
      <c r="C882" s="23">
        <v>447</v>
      </c>
      <c r="E882" s="23" t="s">
        <v>2191</v>
      </c>
      <c r="F882" s="23" t="s">
        <v>2192</v>
      </c>
      <c r="G882" s="23">
        <v>2</v>
      </c>
      <c r="I882" s="39" t="str">
        <f>IF($B882="","",(VLOOKUP($B882,所属・種目コード!$A$3:$B$68,2)))</f>
        <v>岩谷堂</v>
      </c>
      <c r="K882" s="41" t="e">
        <f>IF($B882="","",(VLOOKUP($B882,所属・種目コード!L865:M965,2)))</f>
        <v>#N/A</v>
      </c>
      <c r="L882" s="38" t="e">
        <f>IF($B882="","",(VLOOKUP($B882,所属・種目コード!$I$3:$J$59,2)))</f>
        <v>#N/A</v>
      </c>
    </row>
    <row r="883" spans="1:12">
      <c r="A883" s="23">
        <v>1825</v>
      </c>
      <c r="B883" s="23">
        <v>1063</v>
      </c>
      <c r="C883" s="23">
        <v>618</v>
      </c>
      <c r="E883" s="23" t="s">
        <v>2193</v>
      </c>
      <c r="F883" s="23" t="s">
        <v>2194</v>
      </c>
      <c r="G883" s="23">
        <v>2</v>
      </c>
      <c r="I883" s="39" t="str">
        <f>IF($B883="","",(VLOOKUP($B883,所属・種目コード!$A$3:$B$68,2)))</f>
        <v>岩谷堂</v>
      </c>
      <c r="K883" s="41" t="e">
        <f>IF($B883="","",(VLOOKUP($B883,所属・種目コード!L866:M966,2)))</f>
        <v>#N/A</v>
      </c>
      <c r="L883" s="38" t="e">
        <f>IF($B883="","",(VLOOKUP($B883,所属・種目コード!$I$3:$J$59,2)))</f>
        <v>#N/A</v>
      </c>
    </row>
    <row r="884" spans="1:12">
      <c r="A884" s="23">
        <v>1826</v>
      </c>
      <c r="B884" s="23">
        <v>1064</v>
      </c>
      <c r="C884" s="23">
        <v>425</v>
      </c>
      <c r="E884" s="23" t="s">
        <v>563</v>
      </c>
      <c r="F884" s="23" t="s">
        <v>2195</v>
      </c>
      <c r="G884" s="23">
        <v>2</v>
      </c>
      <c r="I884" s="39" t="str">
        <f>IF($B884="","",(VLOOKUP($B884,所属・種目コード!$A$3:$B$68,2)))</f>
        <v>大船渡</v>
      </c>
      <c r="K884" s="41" t="e">
        <f>IF($B884="","",(VLOOKUP($B884,所属・種目コード!L867:M967,2)))</f>
        <v>#N/A</v>
      </c>
      <c r="L884" s="38" t="e">
        <f>IF($B884="","",(VLOOKUP($B884,所属・種目コード!$I$3:$J$59,2)))</f>
        <v>#N/A</v>
      </c>
    </row>
    <row r="885" spans="1:12">
      <c r="A885" s="23">
        <v>1827</v>
      </c>
      <c r="B885" s="23">
        <v>1064</v>
      </c>
      <c r="C885" s="23">
        <v>586</v>
      </c>
      <c r="E885" s="23" t="s">
        <v>2196</v>
      </c>
      <c r="F885" s="23" t="s">
        <v>2197</v>
      </c>
      <c r="G885" s="23">
        <v>1</v>
      </c>
      <c r="I885" s="39" t="str">
        <f>IF($B885="","",(VLOOKUP($B885,所属・種目コード!$A$3:$B$68,2)))</f>
        <v>大船渡</v>
      </c>
      <c r="K885" s="41" t="e">
        <f>IF($B885="","",(VLOOKUP($B885,所属・種目コード!L868:M968,2)))</f>
        <v>#N/A</v>
      </c>
      <c r="L885" s="38" t="e">
        <f>IF($B885="","",(VLOOKUP($B885,所属・種目コード!$I$3:$J$59,2)))</f>
        <v>#N/A</v>
      </c>
    </row>
    <row r="886" spans="1:12">
      <c r="A886" s="23">
        <v>1828</v>
      </c>
      <c r="B886" s="23">
        <v>1064</v>
      </c>
      <c r="C886" s="23">
        <v>671</v>
      </c>
      <c r="E886" s="23" t="s">
        <v>2198</v>
      </c>
      <c r="F886" s="23" t="s">
        <v>2199</v>
      </c>
      <c r="G886" s="23">
        <v>2</v>
      </c>
      <c r="I886" s="39" t="str">
        <f>IF($B886="","",(VLOOKUP($B886,所属・種目コード!$A$3:$B$68,2)))</f>
        <v>大船渡</v>
      </c>
      <c r="K886" s="41" t="e">
        <f>IF($B886="","",(VLOOKUP($B886,所属・種目コード!L869:M969,2)))</f>
        <v>#N/A</v>
      </c>
      <c r="L886" s="38" t="e">
        <f>IF($B886="","",(VLOOKUP($B886,所属・種目コード!$I$3:$J$59,2)))</f>
        <v>#N/A</v>
      </c>
    </row>
    <row r="887" spans="1:12">
      <c r="A887" s="23">
        <v>1829</v>
      </c>
      <c r="B887" s="23">
        <v>1064</v>
      </c>
      <c r="C887" s="23">
        <v>420</v>
      </c>
      <c r="E887" s="23" t="s">
        <v>559</v>
      </c>
      <c r="F887" s="23" t="s">
        <v>2200</v>
      </c>
      <c r="G887" s="23">
        <v>2</v>
      </c>
      <c r="I887" s="39" t="str">
        <f>IF($B887="","",(VLOOKUP($B887,所属・種目コード!$A$3:$B$68,2)))</f>
        <v>大船渡</v>
      </c>
      <c r="K887" s="41" t="e">
        <f>IF($B887="","",(VLOOKUP($B887,所属・種目コード!L870:M970,2)))</f>
        <v>#N/A</v>
      </c>
      <c r="L887" s="38" t="e">
        <f>IF($B887="","",(VLOOKUP($B887,所属・種目コード!$I$3:$J$59,2)))</f>
        <v>#N/A</v>
      </c>
    </row>
    <row r="888" spans="1:12">
      <c r="A888" s="23">
        <v>1830</v>
      </c>
      <c r="B888" s="23">
        <v>1064</v>
      </c>
      <c r="C888" s="23">
        <v>672</v>
      </c>
      <c r="E888" s="23" t="s">
        <v>2201</v>
      </c>
      <c r="F888" s="23" t="s">
        <v>2202</v>
      </c>
      <c r="G888" s="23">
        <v>2</v>
      </c>
      <c r="I888" s="39" t="str">
        <f>IF($B888="","",(VLOOKUP($B888,所属・種目コード!$A$3:$B$68,2)))</f>
        <v>大船渡</v>
      </c>
      <c r="K888" s="41" t="e">
        <f>IF($B888="","",(VLOOKUP($B888,所属・種目コード!L871:M971,2)))</f>
        <v>#N/A</v>
      </c>
      <c r="L888" s="38" t="e">
        <f>IF($B888="","",(VLOOKUP($B888,所属・種目コード!$I$3:$J$59,2)))</f>
        <v>#N/A</v>
      </c>
    </row>
    <row r="889" spans="1:12">
      <c r="A889" s="23">
        <v>1831</v>
      </c>
      <c r="B889" s="23">
        <v>1064</v>
      </c>
      <c r="C889" s="23">
        <v>587</v>
      </c>
      <c r="E889" s="23" t="s">
        <v>2203</v>
      </c>
      <c r="F889" s="23" t="s">
        <v>2204</v>
      </c>
      <c r="G889" s="23">
        <v>1</v>
      </c>
      <c r="I889" s="39" t="str">
        <f>IF($B889="","",(VLOOKUP($B889,所属・種目コード!$A$3:$B$68,2)))</f>
        <v>大船渡</v>
      </c>
      <c r="K889" s="41" t="e">
        <f>IF($B889="","",(VLOOKUP($B889,所属・種目コード!L872:M972,2)))</f>
        <v>#N/A</v>
      </c>
      <c r="L889" s="38" t="e">
        <f>IF($B889="","",(VLOOKUP($B889,所属・種目コード!$I$3:$J$59,2)))</f>
        <v>#N/A</v>
      </c>
    </row>
    <row r="890" spans="1:12">
      <c r="A890" s="23">
        <v>1832</v>
      </c>
      <c r="B890" s="23">
        <v>1064</v>
      </c>
      <c r="C890" s="23">
        <v>723</v>
      </c>
      <c r="E890" s="23" t="s">
        <v>2205</v>
      </c>
      <c r="F890" s="23" t="s">
        <v>2206</v>
      </c>
      <c r="G890" s="23">
        <v>1</v>
      </c>
      <c r="I890" s="39" t="str">
        <f>IF($B890="","",(VLOOKUP($B890,所属・種目コード!$A$3:$B$68,2)))</f>
        <v>大船渡</v>
      </c>
      <c r="K890" s="41" t="e">
        <f>IF($B890="","",(VLOOKUP($B890,所属・種目コード!L873:M973,2)))</f>
        <v>#N/A</v>
      </c>
      <c r="L890" s="38" t="e">
        <f>IF($B890="","",(VLOOKUP($B890,所属・種目コード!$I$3:$J$59,2)))</f>
        <v>#N/A</v>
      </c>
    </row>
    <row r="891" spans="1:12">
      <c r="A891" s="23">
        <v>1833</v>
      </c>
      <c r="B891" s="23">
        <v>1064</v>
      </c>
      <c r="C891" s="23">
        <v>421</v>
      </c>
      <c r="E891" s="23" t="s">
        <v>560</v>
      </c>
      <c r="F891" s="23" t="s">
        <v>2207</v>
      </c>
      <c r="G891" s="23">
        <v>2</v>
      </c>
      <c r="I891" s="39" t="str">
        <f>IF($B891="","",(VLOOKUP($B891,所属・種目コード!$A$3:$B$68,2)))</f>
        <v>大船渡</v>
      </c>
      <c r="K891" s="41" t="e">
        <f>IF($B891="","",(VLOOKUP($B891,所属・種目コード!L874:M974,2)))</f>
        <v>#N/A</v>
      </c>
      <c r="L891" s="38" t="e">
        <f>IF($B891="","",(VLOOKUP($B891,所属・種目コード!$I$3:$J$59,2)))</f>
        <v>#N/A</v>
      </c>
    </row>
    <row r="892" spans="1:12">
      <c r="A892" s="23">
        <v>1834</v>
      </c>
      <c r="B892" s="23">
        <v>1064</v>
      </c>
      <c r="C892" s="23">
        <v>498</v>
      </c>
      <c r="E892" s="23" t="s">
        <v>2208</v>
      </c>
      <c r="F892" s="23" t="s">
        <v>2209</v>
      </c>
      <c r="G892" s="23">
        <v>2</v>
      </c>
      <c r="I892" s="39" t="str">
        <f>IF($B892="","",(VLOOKUP($B892,所属・種目コード!$A$3:$B$68,2)))</f>
        <v>大船渡</v>
      </c>
      <c r="K892" s="41" t="e">
        <f>IF($B892="","",(VLOOKUP($B892,所属・種目コード!L875:M975,2)))</f>
        <v>#N/A</v>
      </c>
      <c r="L892" s="38" t="e">
        <f>IF($B892="","",(VLOOKUP($B892,所属・種目コード!$I$3:$J$59,2)))</f>
        <v>#N/A</v>
      </c>
    </row>
    <row r="893" spans="1:12">
      <c r="A893" s="23">
        <v>1835</v>
      </c>
      <c r="B893" s="23">
        <v>1064</v>
      </c>
      <c r="C893" s="23">
        <v>422</v>
      </c>
      <c r="E893" s="23" t="s">
        <v>561</v>
      </c>
      <c r="F893" s="23" t="s">
        <v>2210</v>
      </c>
      <c r="G893" s="23">
        <v>2</v>
      </c>
      <c r="I893" s="39" t="str">
        <f>IF($B893="","",(VLOOKUP($B893,所属・種目コード!$A$3:$B$68,2)))</f>
        <v>大船渡</v>
      </c>
      <c r="K893" s="41" t="e">
        <f>IF($B893="","",(VLOOKUP($B893,所属・種目コード!L876:M976,2)))</f>
        <v>#N/A</v>
      </c>
      <c r="L893" s="38" t="e">
        <f>IF($B893="","",(VLOOKUP($B893,所属・種目コード!$I$3:$J$59,2)))</f>
        <v>#N/A</v>
      </c>
    </row>
    <row r="894" spans="1:12">
      <c r="A894" s="23">
        <v>1836</v>
      </c>
      <c r="B894" s="23">
        <v>1064</v>
      </c>
      <c r="C894" s="23">
        <v>588</v>
      </c>
      <c r="E894" s="23" t="s">
        <v>2211</v>
      </c>
      <c r="F894" s="23" t="s">
        <v>2212</v>
      </c>
      <c r="G894" s="23">
        <v>1</v>
      </c>
      <c r="I894" s="39" t="str">
        <f>IF($B894="","",(VLOOKUP($B894,所属・種目コード!$A$3:$B$68,2)))</f>
        <v>大船渡</v>
      </c>
      <c r="K894" s="41" t="e">
        <f>IF($B894="","",(VLOOKUP($B894,所属・種目コード!L877:M977,2)))</f>
        <v>#N/A</v>
      </c>
      <c r="L894" s="38" t="e">
        <f>IF($B894="","",(VLOOKUP($B894,所属・種目コード!$I$3:$J$59,2)))</f>
        <v>#N/A</v>
      </c>
    </row>
    <row r="895" spans="1:12">
      <c r="A895" s="23">
        <v>1837</v>
      </c>
      <c r="B895" s="23">
        <v>1064</v>
      </c>
      <c r="C895" s="23">
        <v>673</v>
      </c>
      <c r="E895" s="23" t="s">
        <v>2213</v>
      </c>
      <c r="F895" s="23" t="s">
        <v>2214</v>
      </c>
      <c r="G895" s="23">
        <v>2</v>
      </c>
      <c r="I895" s="39" t="str">
        <f>IF($B895="","",(VLOOKUP($B895,所属・種目コード!$A$3:$B$68,2)))</f>
        <v>大船渡</v>
      </c>
      <c r="K895" s="41" t="e">
        <f>IF($B895="","",(VLOOKUP($B895,所属・種目コード!L878:M978,2)))</f>
        <v>#N/A</v>
      </c>
      <c r="L895" s="38" t="e">
        <f>IF($B895="","",(VLOOKUP($B895,所属・種目コード!$I$3:$J$59,2)))</f>
        <v>#N/A</v>
      </c>
    </row>
    <row r="896" spans="1:12">
      <c r="A896" s="23">
        <v>1838</v>
      </c>
      <c r="B896" s="23">
        <v>1064</v>
      </c>
      <c r="C896" s="23">
        <v>590</v>
      </c>
      <c r="E896" s="23" t="s">
        <v>2215</v>
      </c>
      <c r="F896" s="23" t="s">
        <v>2216</v>
      </c>
      <c r="G896" s="23">
        <v>1</v>
      </c>
      <c r="I896" s="39" t="str">
        <f>IF($B896="","",(VLOOKUP($B896,所属・種目コード!$A$3:$B$68,2)))</f>
        <v>大船渡</v>
      </c>
      <c r="K896" s="41" t="e">
        <f>IF($B896="","",(VLOOKUP($B896,所属・種目コード!L879:M979,2)))</f>
        <v>#N/A</v>
      </c>
      <c r="L896" s="38" t="e">
        <f>IF($B896="","",(VLOOKUP($B896,所属・種目コード!$I$3:$J$59,2)))</f>
        <v>#N/A</v>
      </c>
    </row>
    <row r="897" spans="1:12">
      <c r="A897" s="23">
        <v>1839</v>
      </c>
      <c r="B897" s="23">
        <v>1064</v>
      </c>
      <c r="C897" s="23">
        <v>923</v>
      </c>
      <c r="E897" s="23" t="s">
        <v>2217</v>
      </c>
      <c r="F897" s="23" t="s">
        <v>2218</v>
      </c>
      <c r="G897" s="23">
        <v>1</v>
      </c>
      <c r="I897" s="39" t="str">
        <f>IF($B897="","",(VLOOKUP($B897,所属・種目コード!$A$3:$B$68,2)))</f>
        <v>大船渡</v>
      </c>
      <c r="K897" s="41" t="e">
        <f>IF($B897="","",(VLOOKUP($B897,所属・種目コード!L880:M980,2)))</f>
        <v>#N/A</v>
      </c>
      <c r="L897" s="38" t="e">
        <f>IF($B897="","",(VLOOKUP($B897,所属・種目コード!$I$3:$J$59,2)))</f>
        <v>#N/A</v>
      </c>
    </row>
    <row r="898" spans="1:12">
      <c r="A898" s="23">
        <v>1840</v>
      </c>
      <c r="B898" s="23">
        <v>1064</v>
      </c>
      <c r="C898" s="23">
        <v>415</v>
      </c>
      <c r="E898" s="23" t="s">
        <v>2219</v>
      </c>
      <c r="F898" s="23" t="s">
        <v>2220</v>
      </c>
      <c r="G898" s="23">
        <v>2</v>
      </c>
      <c r="I898" s="39" t="str">
        <f>IF($B898="","",(VLOOKUP($B898,所属・種目コード!$A$3:$B$68,2)))</f>
        <v>大船渡</v>
      </c>
      <c r="K898" s="41" t="e">
        <f>IF($B898="","",(VLOOKUP($B898,所属・種目コード!L881:M981,2)))</f>
        <v>#N/A</v>
      </c>
      <c r="L898" s="38" t="e">
        <f>IF($B898="","",(VLOOKUP($B898,所属・種目コード!$I$3:$J$59,2)))</f>
        <v>#N/A</v>
      </c>
    </row>
    <row r="899" spans="1:12">
      <c r="A899" s="23">
        <v>1841</v>
      </c>
      <c r="B899" s="23">
        <v>1064</v>
      </c>
      <c r="C899" s="23">
        <v>591</v>
      </c>
      <c r="E899" s="23" t="s">
        <v>2221</v>
      </c>
      <c r="F899" s="23" t="s">
        <v>2222</v>
      </c>
      <c r="G899" s="23">
        <v>1</v>
      </c>
      <c r="I899" s="39" t="str">
        <f>IF($B899="","",(VLOOKUP($B899,所属・種目コード!$A$3:$B$68,2)))</f>
        <v>大船渡</v>
      </c>
      <c r="K899" s="41" t="e">
        <f>IF($B899="","",(VLOOKUP($B899,所属・種目コード!L882:M982,2)))</f>
        <v>#N/A</v>
      </c>
      <c r="L899" s="38" t="e">
        <f>IF($B899="","",(VLOOKUP($B899,所属・種目コード!$I$3:$J$59,2)))</f>
        <v>#N/A</v>
      </c>
    </row>
    <row r="900" spans="1:12">
      <c r="A900" s="23">
        <v>1842</v>
      </c>
      <c r="B900" s="23">
        <v>1064</v>
      </c>
      <c r="C900" s="23">
        <v>423</v>
      </c>
      <c r="E900" s="23" t="s">
        <v>562</v>
      </c>
      <c r="F900" s="23" t="s">
        <v>2223</v>
      </c>
      <c r="G900" s="23">
        <v>2</v>
      </c>
      <c r="I900" s="39" t="str">
        <f>IF($B900="","",(VLOOKUP($B900,所属・種目コード!$A$3:$B$68,2)))</f>
        <v>大船渡</v>
      </c>
      <c r="K900" s="41" t="e">
        <f>IF($B900="","",(VLOOKUP($B900,所属・種目コード!L883:M983,2)))</f>
        <v>#N/A</v>
      </c>
      <c r="L900" s="38" t="e">
        <f>IF($B900="","",(VLOOKUP($B900,所属・種目コード!$I$3:$J$59,2)))</f>
        <v>#N/A</v>
      </c>
    </row>
    <row r="901" spans="1:12">
      <c r="A901" s="23">
        <v>1843</v>
      </c>
      <c r="B901" s="23">
        <v>1064</v>
      </c>
      <c r="C901" s="23">
        <v>416</v>
      </c>
      <c r="E901" s="23" t="s">
        <v>2224</v>
      </c>
      <c r="F901" s="23" t="s">
        <v>2225</v>
      </c>
      <c r="G901" s="23">
        <v>2</v>
      </c>
      <c r="I901" s="39" t="str">
        <f>IF($B901="","",(VLOOKUP($B901,所属・種目コード!$A$3:$B$68,2)))</f>
        <v>大船渡</v>
      </c>
      <c r="K901" s="41" t="e">
        <f>IF($B901="","",(VLOOKUP($B901,所属・種目コード!L884:M984,2)))</f>
        <v>#N/A</v>
      </c>
      <c r="L901" s="38" t="e">
        <f>IF($B901="","",(VLOOKUP($B901,所属・種目コード!$I$3:$J$59,2)))</f>
        <v>#N/A</v>
      </c>
    </row>
    <row r="902" spans="1:12">
      <c r="A902" s="23">
        <v>1844</v>
      </c>
      <c r="B902" s="23">
        <v>1064</v>
      </c>
      <c r="C902" s="23">
        <v>424</v>
      </c>
      <c r="E902" s="23" t="s">
        <v>2226</v>
      </c>
      <c r="F902" s="23" t="s">
        <v>2227</v>
      </c>
      <c r="G902" s="23">
        <v>2</v>
      </c>
      <c r="I902" s="39" t="str">
        <f>IF($B902="","",(VLOOKUP($B902,所属・種目コード!$A$3:$B$68,2)))</f>
        <v>大船渡</v>
      </c>
      <c r="K902" s="41" t="e">
        <f>IF($B902="","",(VLOOKUP($B902,所属・種目コード!L885:M985,2)))</f>
        <v>#N/A</v>
      </c>
      <c r="L902" s="38" t="e">
        <f>IF($B902="","",(VLOOKUP($B902,所属・種目コード!$I$3:$J$59,2)))</f>
        <v>#N/A</v>
      </c>
    </row>
    <row r="903" spans="1:12">
      <c r="A903" s="23">
        <v>1845</v>
      </c>
      <c r="B903" s="23">
        <v>1064</v>
      </c>
      <c r="C903" s="23">
        <v>589</v>
      </c>
      <c r="E903" s="23" t="s">
        <v>2228</v>
      </c>
      <c r="F903" s="23" t="s">
        <v>2229</v>
      </c>
      <c r="G903" s="23">
        <v>1</v>
      </c>
      <c r="I903" s="39" t="str">
        <f>IF($B903="","",(VLOOKUP($B903,所属・種目コード!$A$3:$B$68,2)))</f>
        <v>大船渡</v>
      </c>
      <c r="K903" s="41" t="e">
        <f>IF($B903="","",(VLOOKUP($B903,所属・種目コード!L886:M986,2)))</f>
        <v>#N/A</v>
      </c>
      <c r="L903" s="38" t="e">
        <f>IF($B903="","",(VLOOKUP($B903,所属・種目コード!$I$3:$J$59,2)))</f>
        <v>#N/A</v>
      </c>
    </row>
    <row r="904" spans="1:12">
      <c r="A904" s="23">
        <v>1846</v>
      </c>
      <c r="B904" s="23">
        <v>1064</v>
      </c>
      <c r="C904" s="23">
        <v>592</v>
      </c>
      <c r="E904" s="23" t="s">
        <v>2230</v>
      </c>
      <c r="F904" s="23" t="s">
        <v>2231</v>
      </c>
      <c r="G904" s="23">
        <v>1</v>
      </c>
      <c r="I904" s="39" t="str">
        <f>IF($B904="","",(VLOOKUP($B904,所属・種目コード!$A$3:$B$68,2)))</f>
        <v>大船渡</v>
      </c>
      <c r="K904" s="41" t="e">
        <f>IF($B904="","",(VLOOKUP($B904,所属・種目コード!L887:M987,2)))</f>
        <v>#N/A</v>
      </c>
      <c r="L904" s="38" t="e">
        <f>IF($B904="","",(VLOOKUP($B904,所属・種目コード!$I$3:$J$59,2)))</f>
        <v>#N/A</v>
      </c>
    </row>
    <row r="905" spans="1:12">
      <c r="A905" s="23">
        <v>1847</v>
      </c>
      <c r="B905" s="23">
        <v>1064</v>
      </c>
      <c r="C905" s="23">
        <v>417</v>
      </c>
      <c r="E905" s="23" t="s">
        <v>2232</v>
      </c>
      <c r="F905" s="23" t="s">
        <v>2233</v>
      </c>
      <c r="G905" s="23">
        <v>2</v>
      </c>
      <c r="I905" s="39" t="str">
        <f>IF($B905="","",(VLOOKUP($B905,所属・種目コード!$A$3:$B$68,2)))</f>
        <v>大船渡</v>
      </c>
      <c r="K905" s="41" t="e">
        <f>IF($B905="","",(VLOOKUP($B905,所属・種目コード!L888:M988,2)))</f>
        <v>#N/A</v>
      </c>
      <c r="L905" s="38" t="e">
        <f>IF($B905="","",(VLOOKUP($B905,所属・種目コード!$I$3:$J$59,2)))</f>
        <v>#N/A</v>
      </c>
    </row>
    <row r="906" spans="1:12">
      <c r="A906" s="23">
        <v>1848</v>
      </c>
      <c r="B906" s="23">
        <v>1064</v>
      </c>
      <c r="C906" s="23">
        <v>722</v>
      </c>
      <c r="E906" s="23" t="s">
        <v>2234</v>
      </c>
      <c r="F906" s="23" t="s">
        <v>2235</v>
      </c>
      <c r="G906" s="23">
        <v>1</v>
      </c>
      <c r="I906" s="39" t="str">
        <f>IF($B906="","",(VLOOKUP($B906,所属・種目コード!$A$3:$B$68,2)))</f>
        <v>大船渡</v>
      </c>
      <c r="K906" s="41" t="e">
        <f>IF($B906="","",(VLOOKUP($B906,所属・種目コード!L889:M989,2)))</f>
        <v>#N/A</v>
      </c>
      <c r="L906" s="38" t="e">
        <f>IF($B906="","",(VLOOKUP($B906,所属・種目コード!$I$3:$J$59,2)))</f>
        <v>#N/A</v>
      </c>
    </row>
    <row r="907" spans="1:12">
      <c r="A907" s="23">
        <v>1849</v>
      </c>
      <c r="B907" s="23">
        <v>1064</v>
      </c>
      <c r="C907" s="23">
        <v>674</v>
      </c>
      <c r="E907" s="23" t="s">
        <v>564</v>
      </c>
      <c r="F907" s="23" t="s">
        <v>2236</v>
      </c>
      <c r="G907" s="23">
        <v>2</v>
      </c>
      <c r="I907" s="39" t="str">
        <f>IF($B907="","",(VLOOKUP($B907,所属・種目コード!$A$3:$B$68,2)))</f>
        <v>大船渡</v>
      </c>
      <c r="K907" s="41" t="e">
        <f>IF($B907="","",(VLOOKUP($B907,所属・種目コード!L890:M990,2)))</f>
        <v>#N/A</v>
      </c>
      <c r="L907" s="38" t="e">
        <f>IF($B907="","",(VLOOKUP($B907,所属・種目コード!$I$3:$J$59,2)))</f>
        <v>#N/A</v>
      </c>
    </row>
    <row r="908" spans="1:12">
      <c r="A908" s="23">
        <v>1850</v>
      </c>
      <c r="B908" s="23">
        <v>1064</v>
      </c>
      <c r="C908" s="23">
        <v>418</v>
      </c>
      <c r="E908" s="23" t="s">
        <v>2237</v>
      </c>
      <c r="F908" s="23" t="s">
        <v>2238</v>
      </c>
      <c r="G908" s="23">
        <v>2</v>
      </c>
      <c r="I908" s="39" t="str">
        <f>IF($B908="","",(VLOOKUP($B908,所属・種目コード!$A$3:$B$68,2)))</f>
        <v>大船渡</v>
      </c>
      <c r="K908" s="41" t="e">
        <f>IF($B908="","",(VLOOKUP($B908,所属・種目コード!L891:M991,2)))</f>
        <v>#N/A</v>
      </c>
      <c r="L908" s="38" t="e">
        <f>IF($B908="","",(VLOOKUP($B908,所属・種目コード!$I$3:$J$59,2)))</f>
        <v>#N/A</v>
      </c>
    </row>
    <row r="909" spans="1:12">
      <c r="A909" s="23">
        <v>1851</v>
      </c>
      <c r="B909" s="23">
        <v>1064</v>
      </c>
      <c r="C909" s="23">
        <v>675</v>
      </c>
      <c r="E909" s="23" t="s">
        <v>2239</v>
      </c>
      <c r="F909" s="23" t="s">
        <v>2240</v>
      </c>
      <c r="G909" s="23">
        <v>2</v>
      </c>
      <c r="I909" s="39" t="str">
        <f>IF($B909="","",(VLOOKUP($B909,所属・種目コード!$A$3:$B$68,2)))</f>
        <v>大船渡</v>
      </c>
      <c r="K909" s="41" t="e">
        <f>IF($B909="","",(VLOOKUP($B909,所属・種目コード!L892:M992,2)))</f>
        <v>#N/A</v>
      </c>
      <c r="L909" s="38" t="e">
        <f>IF($B909="","",(VLOOKUP($B909,所属・種目コード!$I$3:$J$59,2)))</f>
        <v>#N/A</v>
      </c>
    </row>
    <row r="910" spans="1:12">
      <c r="A910" s="23">
        <v>1852</v>
      </c>
      <c r="B910" s="23">
        <v>1064</v>
      </c>
      <c r="C910" s="23">
        <v>676</v>
      </c>
      <c r="E910" s="23" t="s">
        <v>2241</v>
      </c>
      <c r="F910" s="23" t="s">
        <v>2242</v>
      </c>
      <c r="G910" s="23">
        <v>2</v>
      </c>
      <c r="I910" s="39" t="str">
        <f>IF($B910="","",(VLOOKUP($B910,所属・種目コード!$A$3:$B$68,2)))</f>
        <v>大船渡</v>
      </c>
      <c r="K910" s="41" t="e">
        <f>IF($B910="","",(VLOOKUP($B910,所属・種目コード!L893:M993,2)))</f>
        <v>#N/A</v>
      </c>
      <c r="L910" s="38" t="e">
        <f>IF($B910="","",(VLOOKUP($B910,所属・種目コード!$I$3:$J$59,2)))</f>
        <v>#N/A</v>
      </c>
    </row>
    <row r="911" spans="1:12">
      <c r="A911" s="23">
        <v>1853</v>
      </c>
      <c r="B911" s="23">
        <v>1064</v>
      </c>
      <c r="C911" s="23">
        <v>924</v>
      </c>
      <c r="E911" s="23" t="s">
        <v>2243</v>
      </c>
      <c r="F911" s="23" t="s">
        <v>2244</v>
      </c>
      <c r="G911" s="23">
        <v>1</v>
      </c>
      <c r="I911" s="39" t="str">
        <f>IF($B911="","",(VLOOKUP($B911,所属・種目コード!$A$3:$B$68,2)))</f>
        <v>大船渡</v>
      </c>
      <c r="K911" s="41" t="e">
        <f>IF($B911="","",(VLOOKUP($B911,所属・種目コード!L894:M994,2)))</f>
        <v>#N/A</v>
      </c>
      <c r="L911" s="38" t="e">
        <f>IF($B911="","",(VLOOKUP($B911,所属・種目コード!$I$3:$J$59,2)))</f>
        <v>#N/A</v>
      </c>
    </row>
    <row r="912" spans="1:12">
      <c r="A912" s="23">
        <v>1854</v>
      </c>
      <c r="B912" s="23">
        <v>1064</v>
      </c>
      <c r="C912" s="23">
        <v>419</v>
      </c>
      <c r="E912" s="23" t="s">
        <v>2245</v>
      </c>
      <c r="F912" s="23" t="s">
        <v>2246</v>
      </c>
      <c r="G912" s="23">
        <v>2</v>
      </c>
      <c r="I912" s="39" t="str">
        <f>IF($B912="","",(VLOOKUP($B912,所属・種目コード!$A$3:$B$68,2)))</f>
        <v>大船渡</v>
      </c>
      <c r="K912" s="41" t="e">
        <f>IF($B912="","",(VLOOKUP($B912,所属・種目コード!L895:M995,2)))</f>
        <v>#N/A</v>
      </c>
      <c r="L912" s="38" t="e">
        <f>IF($B912="","",(VLOOKUP($B912,所属・種目コード!$I$3:$J$59,2)))</f>
        <v>#N/A</v>
      </c>
    </row>
    <row r="913" spans="1:12">
      <c r="A913" s="23">
        <v>1855</v>
      </c>
      <c r="B913" s="23">
        <v>1064</v>
      </c>
      <c r="C913" s="23">
        <v>724</v>
      </c>
      <c r="E913" s="23" t="s">
        <v>2247</v>
      </c>
      <c r="F913" s="23" t="s">
        <v>2248</v>
      </c>
      <c r="G913" s="23">
        <v>1</v>
      </c>
      <c r="I913" s="39" t="str">
        <f>IF($B913="","",(VLOOKUP($B913,所属・種目コード!$A$3:$B$68,2)))</f>
        <v>大船渡</v>
      </c>
      <c r="K913" s="41" t="e">
        <f>IF($B913="","",(VLOOKUP($B913,所属・種目コード!L896:M996,2)))</f>
        <v>#N/A</v>
      </c>
      <c r="L913" s="38" t="e">
        <f>IF($B913="","",(VLOOKUP($B913,所属・種目コード!$I$3:$J$59,2)))</f>
        <v>#N/A</v>
      </c>
    </row>
    <row r="914" spans="1:12">
      <c r="A914" s="23">
        <v>1856</v>
      </c>
      <c r="B914" s="23">
        <v>1064</v>
      </c>
      <c r="C914" s="23">
        <v>593</v>
      </c>
      <c r="E914" s="23" t="s">
        <v>2249</v>
      </c>
      <c r="F914" s="23" t="s">
        <v>2250</v>
      </c>
      <c r="G914" s="23">
        <v>1</v>
      </c>
      <c r="I914" s="39" t="str">
        <f>IF($B914="","",(VLOOKUP($B914,所属・種目コード!$A$3:$B$68,2)))</f>
        <v>大船渡</v>
      </c>
      <c r="K914" s="41" t="e">
        <f>IF($B914="","",(VLOOKUP($B914,所属・種目コード!L897:M997,2)))</f>
        <v>#N/A</v>
      </c>
      <c r="L914" s="38" t="e">
        <f>IF($B914="","",(VLOOKUP($B914,所属・種目コード!$I$3:$J$59,2)))</f>
        <v>#N/A</v>
      </c>
    </row>
    <row r="915" spans="1:12">
      <c r="A915" s="23">
        <v>1857</v>
      </c>
      <c r="B915" s="23">
        <v>1064</v>
      </c>
      <c r="C915" s="23">
        <v>725</v>
      </c>
      <c r="E915" s="23" t="s">
        <v>2251</v>
      </c>
      <c r="F915" s="23" t="s">
        <v>2252</v>
      </c>
      <c r="G915" s="23">
        <v>1</v>
      </c>
      <c r="I915" s="39" t="str">
        <f>IF($B915="","",(VLOOKUP($B915,所属・種目コード!$A$3:$B$68,2)))</f>
        <v>大船渡</v>
      </c>
      <c r="K915" s="41" t="e">
        <f>IF($B915="","",(VLOOKUP($B915,所属・種目コード!L898:M998,2)))</f>
        <v>#N/A</v>
      </c>
      <c r="L915" s="38" t="e">
        <f>IF($B915="","",(VLOOKUP($B915,所属・種目コード!$I$3:$J$59,2)))</f>
        <v>#N/A</v>
      </c>
    </row>
    <row r="916" spans="1:12">
      <c r="A916" s="23">
        <v>1858</v>
      </c>
      <c r="B916" s="23">
        <v>1065</v>
      </c>
      <c r="C916" s="23">
        <v>574</v>
      </c>
      <c r="E916" s="23" t="s">
        <v>2253</v>
      </c>
      <c r="F916" s="23" t="s">
        <v>2254</v>
      </c>
      <c r="G916" s="23">
        <v>2</v>
      </c>
      <c r="I916" s="39" t="str">
        <f>IF($B916="","",(VLOOKUP($B916,所属・種目コード!$A$3:$B$68,2)))</f>
        <v>大船渡東</v>
      </c>
      <c r="K916" s="41" t="e">
        <f>IF($B916="","",(VLOOKUP($B916,所属・種目コード!L899:M999,2)))</f>
        <v>#N/A</v>
      </c>
      <c r="L916" s="38" t="e">
        <f>IF($B916="","",(VLOOKUP($B916,所属・種目コード!$I$3:$J$59,2)))</f>
        <v>#N/A</v>
      </c>
    </row>
    <row r="917" spans="1:12">
      <c r="A917" s="23">
        <v>1859</v>
      </c>
      <c r="B917" s="23">
        <v>1065</v>
      </c>
      <c r="C917" s="23">
        <v>86</v>
      </c>
      <c r="E917" s="23" t="s">
        <v>2255</v>
      </c>
      <c r="F917" s="23" t="s">
        <v>2256</v>
      </c>
      <c r="G917" s="23">
        <v>1</v>
      </c>
      <c r="I917" s="39" t="str">
        <f>IF($B917="","",(VLOOKUP($B917,所属・種目コード!$A$3:$B$68,2)))</f>
        <v>大船渡東</v>
      </c>
      <c r="K917" s="41" t="e">
        <f>IF($B917="","",(VLOOKUP($B917,所属・種目コード!L900:M1000,2)))</f>
        <v>#N/A</v>
      </c>
      <c r="L917" s="38" t="e">
        <f>IF($B917="","",(VLOOKUP($B917,所属・種目コード!$I$3:$J$59,2)))</f>
        <v>#N/A</v>
      </c>
    </row>
    <row r="918" spans="1:12">
      <c r="A918" s="23">
        <v>1860</v>
      </c>
      <c r="B918" s="23">
        <v>1065</v>
      </c>
      <c r="C918" s="23">
        <v>46</v>
      </c>
      <c r="E918" s="23" t="s">
        <v>2257</v>
      </c>
      <c r="F918" s="23" t="s">
        <v>2258</v>
      </c>
      <c r="G918" s="23">
        <v>2</v>
      </c>
      <c r="I918" s="39" t="str">
        <f>IF($B918="","",(VLOOKUP($B918,所属・種目コード!$A$3:$B$68,2)))</f>
        <v>大船渡東</v>
      </c>
      <c r="K918" s="41" t="e">
        <f>IF($B918="","",(VLOOKUP($B918,所属・種目コード!L901:M1001,2)))</f>
        <v>#N/A</v>
      </c>
      <c r="L918" s="38" t="e">
        <f>IF($B918="","",(VLOOKUP($B918,所属・種目コード!$I$3:$J$59,2)))</f>
        <v>#N/A</v>
      </c>
    </row>
    <row r="919" spans="1:12">
      <c r="A919" s="23">
        <v>1861</v>
      </c>
      <c r="B919" s="23">
        <v>1065</v>
      </c>
      <c r="C919" s="23">
        <v>575</v>
      </c>
      <c r="E919" s="23" t="s">
        <v>2259</v>
      </c>
      <c r="F919" s="23" t="s">
        <v>2260</v>
      </c>
      <c r="G919" s="23">
        <v>2</v>
      </c>
      <c r="I919" s="39" t="str">
        <f>IF($B919="","",(VLOOKUP($B919,所属・種目コード!$A$3:$B$68,2)))</f>
        <v>大船渡東</v>
      </c>
      <c r="K919" s="41" t="e">
        <f>IF($B919="","",(VLOOKUP($B919,所属・種目コード!L902:M1002,2)))</f>
        <v>#N/A</v>
      </c>
      <c r="L919" s="38" t="e">
        <f>IF($B919="","",(VLOOKUP($B919,所属・種目コード!$I$3:$J$59,2)))</f>
        <v>#N/A</v>
      </c>
    </row>
    <row r="920" spans="1:12">
      <c r="A920" s="23">
        <v>1862</v>
      </c>
      <c r="B920" s="23">
        <v>1065</v>
      </c>
      <c r="C920" s="23">
        <v>87</v>
      </c>
      <c r="E920" s="23" t="s">
        <v>2261</v>
      </c>
      <c r="F920" s="23" t="s">
        <v>2262</v>
      </c>
      <c r="G920" s="23">
        <v>1</v>
      </c>
      <c r="I920" s="39" t="str">
        <f>IF($B920="","",(VLOOKUP($B920,所属・種目コード!$A$3:$B$68,2)))</f>
        <v>大船渡東</v>
      </c>
      <c r="K920" s="41" t="e">
        <f>IF($B920="","",(VLOOKUP($B920,所属・種目コード!L903:M1003,2)))</f>
        <v>#N/A</v>
      </c>
      <c r="L920" s="38" t="e">
        <f>IF($B920="","",(VLOOKUP($B920,所属・種目コード!$I$3:$J$59,2)))</f>
        <v>#N/A</v>
      </c>
    </row>
    <row r="921" spans="1:12">
      <c r="A921" s="23">
        <v>1863</v>
      </c>
      <c r="B921" s="23">
        <v>1065</v>
      </c>
      <c r="C921" s="23">
        <v>88</v>
      </c>
      <c r="E921" s="23" t="s">
        <v>2263</v>
      </c>
      <c r="F921" s="23" t="s">
        <v>2264</v>
      </c>
      <c r="G921" s="23">
        <v>1</v>
      </c>
      <c r="I921" s="39" t="str">
        <f>IF($B921="","",(VLOOKUP($B921,所属・種目コード!$A$3:$B$68,2)))</f>
        <v>大船渡東</v>
      </c>
      <c r="K921" s="41" t="e">
        <f>IF($B921="","",(VLOOKUP($B921,所属・種目コード!L904:M1004,2)))</f>
        <v>#N/A</v>
      </c>
      <c r="L921" s="38" t="e">
        <f>IF($B921="","",(VLOOKUP($B921,所属・種目コード!$I$3:$J$59,2)))</f>
        <v>#N/A</v>
      </c>
    </row>
    <row r="922" spans="1:12">
      <c r="A922" s="23">
        <v>1864</v>
      </c>
      <c r="B922" s="23">
        <v>1065</v>
      </c>
      <c r="C922" s="23">
        <v>47</v>
      </c>
      <c r="E922" s="23" t="s">
        <v>2265</v>
      </c>
      <c r="F922" s="23" t="s">
        <v>2266</v>
      </c>
      <c r="G922" s="23">
        <v>2</v>
      </c>
      <c r="I922" s="39" t="str">
        <f>IF($B922="","",(VLOOKUP($B922,所属・種目コード!$A$3:$B$68,2)))</f>
        <v>大船渡東</v>
      </c>
      <c r="K922" s="41" t="e">
        <f>IF($B922="","",(VLOOKUP($B922,所属・種目コード!L905:M1005,2)))</f>
        <v>#N/A</v>
      </c>
      <c r="L922" s="38" t="e">
        <f>IF($B922="","",(VLOOKUP($B922,所属・種目コード!$I$3:$J$59,2)))</f>
        <v>#N/A</v>
      </c>
    </row>
    <row r="923" spans="1:12">
      <c r="A923" s="23">
        <v>1865</v>
      </c>
      <c r="B923" s="23">
        <v>1065</v>
      </c>
      <c r="C923" s="23">
        <v>571</v>
      </c>
      <c r="E923" s="23" t="s">
        <v>2267</v>
      </c>
      <c r="F923" s="23" t="s">
        <v>2268</v>
      </c>
      <c r="G923" s="23">
        <v>2</v>
      </c>
      <c r="I923" s="39" t="str">
        <f>IF($B923="","",(VLOOKUP($B923,所属・種目コード!$A$3:$B$68,2)))</f>
        <v>大船渡東</v>
      </c>
      <c r="K923" s="41" t="e">
        <f>IF($B923="","",(VLOOKUP($B923,所属・種目コード!L906:M1006,2)))</f>
        <v>#N/A</v>
      </c>
      <c r="L923" s="38" t="e">
        <f>IF($B923="","",(VLOOKUP($B923,所属・種目コード!$I$3:$J$59,2)))</f>
        <v>#N/A</v>
      </c>
    </row>
    <row r="924" spans="1:12">
      <c r="A924" s="23">
        <v>1866</v>
      </c>
      <c r="B924" s="23">
        <v>1065</v>
      </c>
      <c r="C924" s="23">
        <v>48</v>
      </c>
      <c r="E924" s="23" t="s">
        <v>2269</v>
      </c>
      <c r="F924" s="23" t="s">
        <v>2270</v>
      </c>
      <c r="G924" s="23">
        <v>2</v>
      </c>
      <c r="I924" s="39" t="str">
        <f>IF($B924="","",(VLOOKUP($B924,所属・種目コード!$A$3:$B$68,2)))</f>
        <v>大船渡東</v>
      </c>
      <c r="K924" s="41" t="e">
        <f>IF($B924="","",(VLOOKUP($B924,所属・種目コード!L907:M1007,2)))</f>
        <v>#N/A</v>
      </c>
      <c r="L924" s="38" t="e">
        <f>IF($B924="","",(VLOOKUP($B924,所属・種目コード!$I$3:$J$59,2)))</f>
        <v>#N/A</v>
      </c>
    </row>
    <row r="925" spans="1:12">
      <c r="A925" s="23">
        <v>1867</v>
      </c>
      <c r="B925" s="23">
        <v>1065</v>
      </c>
      <c r="C925" s="23">
        <v>79</v>
      </c>
      <c r="E925" s="23" t="s">
        <v>2271</v>
      </c>
      <c r="F925" s="23" t="s">
        <v>2272</v>
      </c>
      <c r="G925" s="23">
        <v>1</v>
      </c>
      <c r="I925" s="39" t="str">
        <f>IF($B925="","",(VLOOKUP($B925,所属・種目コード!$A$3:$B$68,2)))</f>
        <v>大船渡東</v>
      </c>
      <c r="K925" s="41" t="e">
        <f>IF($B925="","",(VLOOKUP($B925,所属・種目コード!L908:M1008,2)))</f>
        <v>#N/A</v>
      </c>
      <c r="L925" s="38" t="e">
        <f>IF($B925="","",(VLOOKUP($B925,所属・種目コード!$I$3:$J$59,2)))</f>
        <v>#N/A</v>
      </c>
    </row>
    <row r="926" spans="1:12">
      <c r="A926" s="23">
        <v>1868</v>
      </c>
      <c r="B926" s="23">
        <v>1065</v>
      </c>
      <c r="C926" s="23">
        <v>80</v>
      </c>
      <c r="E926" s="23" t="s">
        <v>2273</v>
      </c>
      <c r="F926" s="23" t="s">
        <v>2274</v>
      </c>
      <c r="G926" s="23">
        <v>1</v>
      </c>
      <c r="I926" s="39" t="str">
        <f>IF($B926="","",(VLOOKUP($B926,所属・種目コード!$A$3:$B$68,2)))</f>
        <v>大船渡東</v>
      </c>
      <c r="K926" s="41" t="e">
        <f>IF($B926="","",(VLOOKUP($B926,所属・種目コード!L909:M1009,2)))</f>
        <v>#N/A</v>
      </c>
      <c r="L926" s="38" t="e">
        <f>IF($B926="","",(VLOOKUP($B926,所属・種目コード!$I$3:$J$59,2)))</f>
        <v>#N/A</v>
      </c>
    </row>
    <row r="927" spans="1:12">
      <c r="A927" s="23">
        <v>1869</v>
      </c>
      <c r="B927" s="23">
        <v>1065</v>
      </c>
      <c r="C927" s="23">
        <v>81</v>
      </c>
      <c r="E927" s="23" t="s">
        <v>2275</v>
      </c>
      <c r="F927" s="23" t="s">
        <v>2276</v>
      </c>
      <c r="G927" s="23">
        <v>1</v>
      </c>
      <c r="I927" s="39" t="str">
        <f>IF($B927="","",(VLOOKUP($B927,所属・種目コード!$A$3:$B$68,2)))</f>
        <v>大船渡東</v>
      </c>
      <c r="K927" s="41" t="e">
        <f>IF($B927="","",(VLOOKUP($B927,所属・種目コード!L910:M1010,2)))</f>
        <v>#N/A</v>
      </c>
      <c r="L927" s="38" t="e">
        <f>IF($B927="","",(VLOOKUP($B927,所属・種目コード!$I$3:$J$59,2)))</f>
        <v>#N/A</v>
      </c>
    </row>
    <row r="928" spans="1:12">
      <c r="A928" s="23">
        <v>1870</v>
      </c>
      <c r="B928" s="23">
        <v>1065</v>
      </c>
      <c r="C928" s="23">
        <v>82</v>
      </c>
      <c r="E928" s="23" t="s">
        <v>2277</v>
      </c>
      <c r="F928" s="23" t="s">
        <v>2278</v>
      </c>
      <c r="G928" s="23">
        <v>1</v>
      </c>
      <c r="I928" s="39" t="str">
        <f>IF($B928="","",(VLOOKUP($B928,所属・種目コード!$A$3:$B$68,2)))</f>
        <v>大船渡東</v>
      </c>
      <c r="K928" s="41" t="e">
        <f>IF($B928="","",(VLOOKUP($B928,所属・種目コード!L911:M1011,2)))</f>
        <v>#N/A</v>
      </c>
      <c r="L928" s="38" t="e">
        <f>IF($B928="","",(VLOOKUP($B928,所属・種目コード!$I$3:$J$59,2)))</f>
        <v>#N/A</v>
      </c>
    </row>
    <row r="929" spans="1:12">
      <c r="A929" s="23">
        <v>1871</v>
      </c>
      <c r="B929" s="23">
        <v>1065</v>
      </c>
      <c r="C929" s="23">
        <v>89</v>
      </c>
      <c r="E929" s="23" t="s">
        <v>2279</v>
      </c>
      <c r="F929" s="23" t="s">
        <v>2280</v>
      </c>
      <c r="G929" s="23">
        <v>1</v>
      </c>
      <c r="I929" s="39" t="str">
        <f>IF($B929="","",(VLOOKUP($B929,所属・種目コード!$A$3:$B$68,2)))</f>
        <v>大船渡東</v>
      </c>
      <c r="K929" s="41" t="e">
        <f>IF($B929="","",(VLOOKUP($B929,所属・種目コード!L912:M1012,2)))</f>
        <v>#N/A</v>
      </c>
      <c r="L929" s="38" t="e">
        <f>IF($B929="","",(VLOOKUP($B929,所属・種目コード!$I$3:$J$59,2)))</f>
        <v>#N/A</v>
      </c>
    </row>
    <row r="930" spans="1:12">
      <c r="A930" s="23">
        <v>1872</v>
      </c>
      <c r="B930" s="23">
        <v>1065</v>
      </c>
      <c r="C930" s="23">
        <v>576</v>
      </c>
      <c r="E930" s="23" t="s">
        <v>2281</v>
      </c>
      <c r="F930" s="23" t="s">
        <v>2282</v>
      </c>
      <c r="G930" s="23">
        <v>2</v>
      </c>
      <c r="I930" s="39" t="str">
        <f>IF($B930="","",(VLOOKUP($B930,所属・種目コード!$A$3:$B$68,2)))</f>
        <v>大船渡東</v>
      </c>
      <c r="K930" s="41" t="e">
        <f>IF($B930="","",(VLOOKUP($B930,所属・種目コード!L913:M1013,2)))</f>
        <v>#N/A</v>
      </c>
      <c r="L930" s="38" t="e">
        <f>IF($B930="","",(VLOOKUP($B930,所属・種目コード!$I$3:$J$59,2)))</f>
        <v>#N/A</v>
      </c>
    </row>
    <row r="931" spans="1:12">
      <c r="A931" s="23">
        <v>1873</v>
      </c>
      <c r="B931" s="23">
        <v>1065</v>
      </c>
      <c r="C931" s="23">
        <v>49</v>
      </c>
      <c r="E931" s="23" t="s">
        <v>2283</v>
      </c>
      <c r="F931" s="23" t="s">
        <v>2284</v>
      </c>
      <c r="G931" s="23">
        <v>2</v>
      </c>
      <c r="I931" s="39" t="str">
        <f>IF($B931="","",(VLOOKUP($B931,所属・種目コード!$A$3:$B$68,2)))</f>
        <v>大船渡東</v>
      </c>
      <c r="K931" s="41" t="e">
        <f>IF($B931="","",(VLOOKUP($B931,所属・種目コード!L914:M1014,2)))</f>
        <v>#N/A</v>
      </c>
      <c r="L931" s="38" t="e">
        <f>IF($B931="","",(VLOOKUP($B931,所属・種目コード!$I$3:$J$59,2)))</f>
        <v>#N/A</v>
      </c>
    </row>
    <row r="932" spans="1:12">
      <c r="A932" s="23">
        <v>1874</v>
      </c>
      <c r="B932" s="23">
        <v>1065</v>
      </c>
      <c r="C932" s="23">
        <v>43</v>
      </c>
      <c r="E932" s="23" t="s">
        <v>2285</v>
      </c>
      <c r="F932" s="23" t="s">
        <v>2286</v>
      </c>
      <c r="G932" s="23">
        <v>2</v>
      </c>
      <c r="I932" s="39" t="str">
        <f>IF($B932="","",(VLOOKUP($B932,所属・種目コード!$A$3:$B$68,2)))</f>
        <v>大船渡東</v>
      </c>
      <c r="K932" s="41" t="e">
        <f>IF($B932="","",(VLOOKUP($B932,所属・種目コード!L915:M1015,2)))</f>
        <v>#N/A</v>
      </c>
      <c r="L932" s="38" t="e">
        <f>IF($B932="","",(VLOOKUP($B932,所属・種目コード!$I$3:$J$59,2)))</f>
        <v>#N/A</v>
      </c>
    </row>
    <row r="933" spans="1:12">
      <c r="A933" s="23">
        <v>1875</v>
      </c>
      <c r="B933" s="23">
        <v>1065</v>
      </c>
      <c r="C933" s="23">
        <v>83</v>
      </c>
      <c r="E933" s="23" t="s">
        <v>2287</v>
      </c>
      <c r="F933" s="23" t="s">
        <v>2288</v>
      </c>
      <c r="G933" s="23">
        <v>1</v>
      </c>
      <c r="I933" s="39" t="str">
        <f>IF($B933="","",(VLOOKUP($B933,所属・種目コード!$A$3:$B$68,2)))</f>
        <v>大船渡東</v>
      </c>
      <c r="K933" s="41" t="e">
        <f>IF($B933="","",(VLOOKUP($B933,所属・種目コード!L916:M1016,2)))</f>
        <v>#N/A</v>
      </c>
      <c r="L933" s="38" t="e">
        <f>IF($B933="","",(VLOOKUP($B933,所属・種目コード!$I$3:$J$59,2)))</f>
        <v>#N/A</v>
      </c>
    </row>
    <row r="934" spans="1:12">
      <c r="A934" s="23">
        <v>1876</v>
      </c>
      <c r="B934" s="23">
        <v>1065</v>
      </c>
      <c r="C934" s="23">
        <v>545</v>
      </c>
      <c r="E934" s="23" t="s">
        <v>2289</v>
      </c>
      <c r="F934" s="23" t="s">
        <v>2290</v>
      </c>
      <c r="G934" s="23">
        <v>1</v>
      </c>
      <c r="I934" s="39" t="str">
        <f>IF($B934="","",(VLOOKUP($B934,所属・種目コード!$A$3:$B$68,2)))</f>
        <v>大船渡東</v>
      </c>
      <c r="K934" s="41" t="e">
        <f>IF($B934="","",(VLOOKUP($B934,所属・種目コード!L917:M1017,2)))</f>
        <v>#N/A</v>
      </c>
      <c r="L934" s="38" t="e">
        <f>IF($B934="","",(VLOOKUP($B934,所属・種目コード!$I$3:$J$59,2)))</f>
        <v>#N/A</v>
      </c>
    </row>
    <row r="935" spans="1:12">
      <c r="A935" s="23">
        <v>1877</v>
      </c>
      <c r="B935" s="23">
        <v>1065</v>
      </c>
      <c r="C935" s="23">
        <v>44</v>
      </c>
      <c r="E935" s="23" t="s">
        <v>2291</v>
      </c>
      <c r="F935" s="23" t="s">
        <v>2292</v>
      </c>
      <c r="G935" s="23">
        <v>2</v>
      </c>
      <c r="I935" s="39" t="str">
        <f>IF($B935="","",(VLOOKUP($B935,所属・種目コード!$A$3:$B$68,2)))</f>
        <v>大船渡東</v>
      </c>
      <c r="K935" s="41" t="e">
        <f>IF($B935="","",(VLOOKUP($B935,所属・種目コード!L918:M1018,2)))</f>
        <v>#N/A</v>
      </c>
      <c r="L935" s="38" t="e">
        <f>IF($B935="","",(VLOOKUP($B935,所属・種目コード!$I$3:$J$59,2)))</f>
        <v>#N/A</v>
      </c>
    </row>
    <row r="936" spans="1:12">
      <c r="A936" s="23">
        <v>1878</v>
      </c>
      <c r="B936" s="23">
        <v>1065</v>
      </c>
      <c r="C936" s="23">
        <v>84</v>
      </c>
      <c r="E936" s="23" t="s">
        <v>2293</v>
      </c>
      <c r="F936" s="23" t="s">
        <v>2294</v>
      </c>
      <c r="G936" s="23">
        <v>1</v>
      </c>
      <c r="I936" s="39" t="str">
        <f>IF($B936="","",(VLOOKUP($B936,所属・種目コード!$A$3:$B$68,2)))</f>
        <v>大船渡東</v>
      </c>
      <c r="K936" s="41" t="e">
        <f>IF($B936="","",(VLOOKUP($B936,所属・種目コード!L919:M1019,2)))</f>
        <v>#N/A</v>
      </c>
      <c r="L936" s="38" t="e">
        <f>IF($B936="","",(VLOOKUP($B936,所属・種目コード!$I$3:$J$59,2)))</f>
        <v>#N/A</v>
      </c>
    </row>
    <row r="937" spans="1:12">
      <c r="A937" s="23">
        <v>1879</v>
      </c>
      <c r="B937" s="23">
        <v>1065</v>
      </c>
      <c r="C937" s="23">
        <v>50</v>
      </c>
      <c r="E937" s="23" t="s">
        <v>2295</v>
      </c>
      <c r="F937" s="23" t="s">
        <v>2296</v>
      </c>
      <c r="G937" s="23">
        <v>2</v>
      </c>
      <c r="I937" s="39" t="str">
        <f>IF($B937="","",(VLOOKUP($B937,所属・種目コード!$A$3:$B$68,2)))</f>
        <v>大船渡東</v>
      </c>
      <c r="K937" s="41" t="e">
        <f>IF($B937="","",(VLOOKUP($B937,所属・種目コード!L920:M1020,2)))</f>
        <v>#N/A</v>
      </c>
      <c r="L937" s="38" t="e">
        <f>IF($B937="","",(VLOOKUP($B937,所属・種目コード!$I$3:$J$59,2)))</f>
        <v>#N/A</v>
      </c>
    </row>
    <row r="938" spans="1:12">
      <c r="A938" s="23">
        <v>1880</v>
      </c>
      <c r="B938" s="23">
        <v>1065</v>
      </c>
      <c r="C938" s="23">
        <v>572</v>
      </c>
      <c r="E938" s="23" t="s">
        <v>2297</v>
      </c>
      <c r="F938" s="23" t="s">
        <v>2298</v>
      </c>
      <c r="G938" s="23">
        <v>2</v>
      </c>
      <c r="I938" s="39" t="str">
        <f>IF($B938="","",(VLOOKUP($B938,所属・種目コード!$A$3:$B$68,2)))</f>
        <v>大船渡東</v>
      </c>
      <c r="K938" s="41" t="e">
        <f>IF($B938="","",(VLOOKUP($B938,所属・種目コード!L921:M1021,2)))</f>
        <v>#N/A</v>
      </c>
      <c r="L938" s="38" t="e">
        <f>IF($B938="","",(VLOOKUP($B938,所属・種目コード!$I$3:$J$59,2)))</f>
        <v>#N/A</v>
      </c>
    </row>
    <row r="939" spans="1:12">
      <c r="A939" s="23">
        <v>1881</v>
      </c>
      <c r="B939" s="23">
        <v>1065</v>
      </c>
      <c r="C939" s="23">
        <v>51</v>
      </c>
      <c r="E939" s="23" t="s">
        <v>2299</v>
      </c>
      <c r="F939" s="23" t="s">
        <v>2300</v>
      </c>
      <c r="G939" s="23">
        <v>2</v>
      </c>
      <c r="I939" s="39" t="str">
        <f>IF($B939="","",(VLOOKUP($B939,所属・種目コード!$A$3:$B$68,2)))</f>
        <v>大船渡東</v>
      </c>
      <c r="K939" s="41" t="e">
        <f>IF($B939="","",(VLOOKUP($B939,所属・種目コード!L922:M1022,2)))</f>
        <v>#N/A</v>
      </c>
      <c r="L939" s="38" t="e">
        <f>IF($B939="","",(VLOOKUP($B939,所属・種目コード!$I$3:$J$59,2)))</f>
        <v>#N/A</v>
      </c>
    </row>
    <row r="940" spans="1:12">
      <c r="A940" s="23">
        <v>1882</v>
      </c>
      <c r="B940" s="23">
        <v>1065</v>
      </c>
      <c r="C940" s="23">
        <v>45</v>
      </c>
      <c r="E940" s="23" t="s">
        <v>2301</v>
      </c>
      <c r="F940" s="23" t="s">
        <v>2302</v>
      </c>
      <c r="G940" s="23">
        <v>2</v>
      </c>
      <c r="I940" s="39" t="str">
        <f>IF($B940="","",(VLOOKUP($B940,所属・種目コード!$A$3:$B$68,2)))</f>
        <v>大船渡東</v>
      </c>
      <c r="K940" s="41" t="e">
        <f>IF($B940="","",(VLOOKUP($B940,所属・種目コード!L923:M1023,2)))</f>
        <v>#N/A</v>
      </c>
      <c r="L940" s="38" t="e">
        <f>IF($B940="","",(VLOOKUP($B940,所属・種目コード!$I$3:$J$59,2)))</f>
        <v>#N/A</v>
      </c>
    </row>
    <row r="941" spans="1:12">
      <c r="A941" s="23">
        <v>1883</v>
      </c>
      <c r="B941" s="23">
        <v>1065</v>
      </c>
      <c r="C941" s="23">
        <v>85</v>
      </c>
      <c r="E941" s="23" t="s">
        <v>2303</v>
      </c>
      <c r="F941" s="23" t="s">
        <v>2304</v>
      </c>
      <c r="G941" s="23">
        <v>1</v>
      </c>
      <c r="I941" s="39" t="str">
        <f>IF($B941="","",(VLOOKUP($B941,所属・種目コード!$A$3:$B$68,2)))</f>
        <v>大船渡東</v>
      </c>
      <c r="K941" s="41" t="e">
        <f>IF($B941="","",(VLOOKUP($B941,所属・種目コード!L924:M1024,2)))</f>
        <v>#N/A</v>
      </c>
      <c r="L941" s="38" t="e">
        <f>IF($B941="","",(VLOOKUP($B941,所属・種目コード!$I$3:$J$59,2)))</f>
        <v>#N/A</v>
      </c>
    </row>
    <row r="942" spans="1:12">
      <c r="A942" s="23">
        <v>1884</v>
      </c>
      <c r="B942" s="23">
        <v>1065</v>
      </c>
      <c r="C942" s="23">
        <v>577</v>
      </c>
      <c r="E942" s="23" t="s">
        <v>2305</v>
      </c>
      <c r="F942" s="23" t="s">
        <v>2306</v>
      </c>
      <c r="G942" s="23">
        <v>2</v>
      </c>
      <c r="I942" s="39" t="str">
        <f>IF($B942="","",(VLOOKUP($B942,所属・種目コード!$A$3:$B$68,2)))</f>
        <v>大船渡東</v>
      </c>
      <c r="K942" s="41" t="e">
        <f>IF($B942="","",(VLOOKUP($B942,所属・種目コード!L925:M1025,2)))</f>
        <v>#N/A</v>
      </c>
      <c r="L942" s="38" t="e">
        <f>IF($B942="","",(VLOOKUP($B942,所属・種目コード!$I$3:$J$59,2)))</f>
        <v>#N/A</v>
      </c>
    </row>
    <row r="943" spans="1:12">
      <c r="A943" s="23">
        <v>1885</v>
      </c>
      <c r="B943" s="23">
        <v>1065</v>
      </c>
      <c r="C943" s="23">
        <v>573</v>
      </c>
      <c r="E943" s="23" t="s">
        <v>2307</v>
      </c>
      <c r="F943" s="23" t="s">
        <v>2308</v>
      </c>
      <c r="G943" s="23">
        <v>2</v>
      </c>
      <c r="I943" s="39" t="str">
        <f>IF($B943="","",(VLOOKUP($B943,所属・種目コード!$A$3:$B$68,2)))</f>
        <v>大船渡東</v>
      </c>
      <c r="K943" s="41" t="e">
        <f>IF($B943="","",(VLOOKUP($B943,所属・種目コード!L926:M1026,2)))</f>
        <v>#N/A</v>
      </c>
      <c r="L943" s="38" t="e">
        <f>IF($B943="","",(VLOOKUP($B943,所属・種目コード!$I$3:$J$59,2)))</f>
        <v>#N/A</v>
      </c>
    </row>
    <row r="944" spans="1:12">
      <c r="A944" s="23">
        <v>5302</v>
      </c>
      <c r="B944" s="23">
        <v>1065</v>
      </c>
      <c r="C944" s="23">
        <v>571</v>
      </c>
      <c r="E944" s="23" t="s">
        <v>8491</v>
      </c>
      <c r="F944" s="23" t="s">
        <v>2268</v>
      </c>
      <c r="G944" s="23">
        <v>2</v>
      </c>
      <c r="I944" s="39" t="str">
        <f>IF($B944="","",(VLOOKUP($B944,所属・種目コード!$A$3:$B$68,2)))</f>
        <v>大船渡東</v>
      </c>
      <c r="K944" s="41" t="e">
        <f>IF($B944="","",(VLOOKUP($B944,所属・種目コード!L927:M1027,2)))</f>
        <v>#N/A</v>
      </c>
      <c r="L944" s="38" t="e">
        <f>IF($B944="","",(VLOOKUP($B944,所属・種目コード!$I$3:$J$59,2)))</f>
        <v>#N/A</v>
      </c>
    </row>
    <row r="945" spans="1:12">
      <c r="A945" s="23">
        <v>1886</v>
      </c>
      <c r="B945" s="23">
        <v>1066</v>
      </c>
      <c r="C945" s="23">
        <v>466</v>
      </c>
      <c r="E945" s="23" t="s">
        <v>546</v>
      </c>
      <c r="F945" s="23" t="s">
        <v>2309</v>
      </c>
      <c r="G945" s="23">
        <v>2</v>
      </c>
      <c r="I945" s="39" t="str">
        <f>IF($B945="","",(VLOOKUP($B945,所属・種目コード!$A$3:$B$68,2)))</f>
        <v>金ケ崎</v>
      </c>
      <c r="K945" s="41" t="e">
        <f>IF($B945="","",(VLOOKUP($B945,所属・種目コード!L928:M1028,2)))</f>
        <v>#N/A</v>
      </c>
      <c r="L945" s="38" t="e">
        <f>IF($B945="","",(VLOOKUP($B945,所属・種目コード!$I$3:$J$59,2)))</f>
        <v>#N/A</v>
      </c>
    </row>
    <row r="946" spans="1:12">
      <c r="A946" s="23">
        <v>1887</v>
      </c>
      <c r="B946" s="23">
        <v>1066</v>
      </c>
      <c r="C946" s="23">
        <v>621</v>
      </c>
      <c r="E946" s="23" t="s">
        <v>549</v>
      </c>
      <c r="F946" s="23" t="s">
        <v>2310</v>
      </c>
      <c r="G946" s="23">
        <v>2</v>
      </c>
      <c r="I946" s="39" t="str">
        <f>IF($B946="","",(VLOOKUP($B946,所属・種目コード!$A$3:$B$68,2)))</f>
        <v>金ケ崎</v>
      </c>
      <c r="K946" s="41" t="e">
        <f>IF($B946="","",(VLOOKUP($B946,所属・種目コード!L929:M1029,2)))</f>
        <v>#N/A</v>
      </c>
      <c r="L946" s="38" t="e">
        <f>IF($B946="","",(VLOOKUP($B946,所属・種目コード!$I$3:$J$59,2)))</f>
        <v>#N/A</v>
      </c>
    </row>
    <row r="947" spans="1:12">
      <c r="A947" s="23">
        <v>1888</v>
      </c>
      <c r="B947" s="23">
        <v>1066</v>
      </c>
      <c r="C947" s="23">
        <v>652</v>
      </c>
      <c r="E947" s="23" t="s">
        <v>2311</v>
      </c>
      <c r="F947" s="23" t="s">
        <v>2312</v>
      </c>
      <c r="G947" s="23">
        <v>1</v>
      </c>
      <c r="I947" s="39" t="str">
        <f>IF($B947="","",(VLOOKUP($B947,所属・種目コード!$A$3:$B$68,2)))</f>
        <v>金ケ崎</v>
      </c>
      <c r="K947" s="41" t="e">
        <f>IF($B947="","",(VLOOKUP($B947,所属・種目コード!L930:M1030,2)))</f>
        <v>#N/A</v>
      </c>
      <c r="L947" s="38" t="e">
        <f>IF($B947="","",(VLOOKUP($B947,所属・種目コード!$I$3:$J$59,2)))</f>
        <v>#N/A</v>
      </c>
    </row>
    <row r="948" spans="1:12">
      <c r="A948" s="23">
        <v>1889</v>
      </c>
      <c r="B948" s="23">
        <v>1066</v>
      </c>
      <c r="C948" s="23">
        <v>462</v>
      </c>
      <c r="E948" s="23" t="s">
        <v>2313</v>
      </c>
      <c r="F948" s="23" t="s">
        <v>2314</v>
      </c>
      <c r="G948" s="23">
        <v>2</v>
      </c>
      <c r="I948" s="39" t="str">
        <f>IF($B948="","",(VLOOKUP($B948,所属・種目コード!$A$3:$B$68,2)))</f>
        <v>金ケ崎</v>
      </c>
      <c r="K948" s="41" t="e">
        <f>IF($B948="","",(VLOOKUP($B948,所属・種目コード!L931:M1031,2)))</f>
        <v>#N/A</v>
      </c>
      <c r="L948" s="38" t="e">
        <f>IF($B948="","",(VLOOKUP($B948,所属・種目コード!$I$3:$J$59,2)))</f>
        <v>#N/A</v>
      </c>
    </row>
    <row r="949" spans="1:12">
      <c r="A949" s="23">
        <v>1890</v>
      </c>
      <c r="B949" s="23">
        <v>1066</v>
      </c>
      <c r="C949" s="23">
        <v>467</v>
      </c>
      <c r="E949" s="23" t="s">
        <v>547</v>
      </c>
      <c r="F949" s="23" t="s">
        <v>2315</v>
      </c>
      <c r="G949" s="23">
        <v>2</v>
      </c>
      <c r="I949" s="39" t="str">
        <f>IF($B949="","",(VLOOKUP($B949,所属・種目コード!$A$3:$B$68,2)))</f>
        <v>金ケ崎</v>
      </c>
      <c r="K949" s="41" t="e">
        <f>IF($B949="","",(VLOOKUP($B949,所属・種目コード!L932:M1032,2)))</f>
        <v>#N/A</v>
      </c>
      <c r="L949" s="38" t="e">
        <f>IF($B949="","",(VLOOKUP($B949,所属・種目コード!$I$3:$J$59,2)))</f>
        <v>#N/A</v>
      </c>
    </row>
    <row r="950" spans="1:12">
      <c r="A950" s="23">
        <v>1891</v>
      </c>
      <c r="B950" s="23">
        <v>1066</v>
      </c>
      <c r="C950" s="23">
        <v>647</v>
      </c>
      <c r="E950" s="23" t="s">
        <v>2316</v>
      </c>
      <c r="F950" s="23" t="s">
        <v>2317</v>
      </c>
      <c r="G950" s="23">
        <v>1</v>
      </c>
      <c r="I950" s="39" t="str">
        <f>IF($B950="","",(VLOOKUP($B950,所属・種目コード!$A$3:$B$68,2)))</f>
        <v>金ケ崎</v>
      </c>
      <c r="K950" s="41" t="e">
        <f>IF($B950="","",(VLOOKUP($B950,所属・種目コード!L933:M1033,2)))</f>
        <v>#N/A</v>
      </c>
      <c r="L950" s="38" t="e">
        <f>IF($B950="","",(VLOOKUP($B950,所属・種目コード!$I$3:$J$59,2)))</f>
        <v>#N/A</v>
      </c>
    </row>
    <row r="951" spans="1:12">
      <c r="A951" s="23">
        <v>1892</v>
      </c>
      <c r="B951" s="23">
        <v>1066</v>
      </c>
      <c r="C951" s="23">
        <v>653</v>
      </c>
      <c r="E951" s="23" t="s">
        <v>2318</v>
      </c>
      <c r="F951" s="23" t="s">
        <v>2319</v>
      </c>
      <c r="G951" s="23">
        <v>1</v>
      </c>
      <c r="I951" s="39" t="str">
        <f>IF($B951="","",(VLOOKUP($B951,所属・種目コード!$A$3:$B$68,2)))</f>
        <v>金ケ崎</v>
      </c>
      <c r="K951" s="41" t="e">
        <f>IF($B951="","",(VLOOKUP($B951,所属・種目コード!L934:M1034,2)))</f>
        <v>#N/A</v>
      </c>
      <c r="L951" s="38" t="e">
        <f>IF($B951="","",(VLOOKUP($B951,所属・種目コード!$I$3:$J$59,2)))</f>
        <v>#N/A</v>
      </c>
    </row>
    <row r="952" spans="1:12">
      <c r="A952" s="23">
        <v>1893</v>
      </c>
      <c r="B952" s="23">
        <v>1066</v>
      </c>
      <c r="C952" s="23">
        <v>468</v>
      </c>
      <c r="E952" s="23" t="s">
        <v>548</v>
      </c>
      <c r="F952" s="23" t="s">
        <v>2320</v>
      </c>
      <c r="G952" s="23">
        <v>2</v>
      </c>
      <c r="I952" s="39" t="str">
        <f>IF($B952="","",(VLOOKUP($B952,所属・種目コード!$A$3:$B$68,2)))</f>
        <v>金ケ崎</v>
      </c>
      <c r="K952" s="41" t="e">
        <f>IF($B952="","",(VLOOKUP($B952,所属・種目コード!L935:M1035,2)))</f>
        <v>#N/A</v>
      </c>
      <c r="L952" s="38" t="e">
        <f>IF($B952="","",(VLOOKUP($B952,所属・種目コード!$I$3:$J$59,2)))</f>
        <v>#N/A</v>
      </c>
    </row>
    <row r="953" spans="1:12">
      <c r="A953" s="23">
        <v>1894</v>
      </c>
      <c r="B953" s="23">
        <v>1066</v>
      </c>
      <c r="C953" s="23">
        <v>648</v>
      </c>
      <c r="E953" s="23" t="s">
        <v>2321</v>
      </c>
      <c r="F953" s="23" t="s">
        <v>2322</v>
      </c>
      <c r="G953" s="23">
        <v>1</v>
      </c>
      <c r="I953" s="39" t="str">
        <f>IF($B953="","",(VLOOKUP($B953,所属・種目コード!$A$3:$B$68,2)))</f>
        <v>金ケ崎</v>
      </c>
      <c r="K953" s="41" t="e">
        <f>IF($B953="","",(VLOOKUP($B953,所属・種目コード!L936:M1036,2)))</f>
        <v>#N/A</v>
      </c>
      <c r="L953" s="38" t="e">
        <f>IF($B953="","",(VLOOKUP($B953,所属・種目コード!$I$3:$J$59,2)))</f>
        <v>#N/A</v>
      </c>
    </row>
    <row r="954" spans="1:12">
      <c r="A954" s="23">
        <v>1895</v>
      </c>
      <c r="B954" s="23">
        <v>1066</v>
      </c>
      <c r="C954" s="23">
        <v>622</v>
      </c>
      <c r="E954" s="23" t="s">
        <v>2323</v>
      </c>
      <c r="F954" s="23" t="s">
        <v>2324</v>
      </c>
      <c r="G954" s="23">
        <v>2</v>
      </c>
      <c r="I954" s="39" t="str">
        <f>IF($B954="","",(VLOOKUP($B954,所属・種目コード!$A$3:$B$68,2)))</f>
        <v>金ケ崎</v>
      </c>
      <c r="K954" s="41" t="e">
        <f>IF($B954="","",(VLOOKUP($B954,所属・種目コード!L937:M1037,2)))</f>
        <v>#N/A</v>
      </c>
      <c r="L954" s="38" t="e">
        <f>IF($B954="","",(VLOOKUP($B954,所属・種目コード!$I$3:$J$59,2)))</f>
        <v>#N/A</v>
      </c>
    </row>
    <row r="955" spans="1:12">
      <c r="A955" s="23">
        <v>1896</v>
      </c>
      <c r="B955" s="23">
        <v>1066</v>
      </c>
      <c r="C955" s="23">
        <v>829</v>
      </c>
      <c r="E955" s="23" t="s">
        <v>2325</v>
      </c>
      <c r="F955" s="23" t="s">
        <v>2326</v>
      </c>
      <c r="G955" s="23">
        <v>1</v>
      </c>
      <c r="I955" s="39" t="str">
        <f>IF($B955="","",(VLOOKUP($B955,所属・種目コード!$A$3:$B$68,2)))</f>
        <v>金ケ崎</v>
      </c>
      <c r="K955" s="41" t="e">
        <f>IF($B955="","",(VLOOKUP($B955,所属・種目コード!L938:M1038,2)))</f>
        <v>#N/A</v>
      </c>
      <c r="L955" s="38" t="e">
        <f>IF($B955="","",(VLOOKUP($B955,所属・種目コード!$I$3:$J$59,2)))</f>
        <v>#N/A</v>
      </c>
    </row>
    <row r="956" spans="1:12">
      <c r="A956" s="23">
        <v>1897</v>
      </c>
      <c r="B956" s="23">
        <v>1066</v>
      </c>
      <c r="C956" s="23">
        <v>623</v>
      </c>
      <c r="E956" s="23" t="s">
        <v>550</v>
      </c>
      <c r="F956" s="23" t="s">
        <v>2327</v>
      </c>
      <c r="G956" s="23">
        <v>2</v>
      </c>
      <c r="I956" s="39" t="str">
        <f>IF($B956="","",(VLOOKUP($B956,所属・種目コード!$A$3:$B$68,2)))</f>
        <v>金ケ崎</v>
      </c>
      <c r="K956" s="41" t="e">
        <f>IF($B956="","",(VLOOKUP($B956,所属・種目コード!L939:M1039,2)))</f>
        <v>#N/A</v>
      </c>
      <c r="L956" s="38" t="e">
        <f>IF($B956="","",(VLOOKUP($B956,所属・種目コード!$I$3:$J$59,2)))</f>
        <v>#N/A</v>
      </c>
    </row>
    <row r="957" spans="1:12">
      <c r="A957" s="23">
        <v>1898</v>
      </c>
      <c r="B957" s="23">
        <v>1066</v>
      </c>
      <c r="C957" s="23">
        <v>463</v>
      </c>
      <c r="E957" s="23" t="s">
        <v>2328</v>
      </c>
      <c r="F957" s="23" t="s">
        <v>2329</v>
      </c>
      <c r="G957" s="23">
        <v>2</v>
      </c>
      <c r="I957" s="39" t="str">
        <f>IF($B957="","",(VLOOKUP($B957,所属・種目コード!$A$3:$B$68,2)))</f>
        <v>金ケ崎</v>
      </c>
      <c r="K957" s="41" t="e">
        <f>IF($B957="","",(VLOOKUP($B957,所属・種目コード!L940:M1040,2)))</f>
        <v>#N/A</v>
      </c>
      <c r="L957" s="38" t="e">
        <f>IF($B957="","",(VLOOKUP($B957,所属・種目コード!$I$3:$J$59,2)))</f>
        <v>#N/A</v>
      </c>
    </row>
    <row r="958" spans="1:12">
      <c r="A958" s="23">
        <v>1899</v>
      </c>
      <c r="B958" s="23">
        <v>1066</v>
      </c>
      <c r="C958" s="23">
        <v>649</v>
      </c>
      <c r="E958" s="23" t="s">
        <v>1003</v>
      </c>
      <c r="F958" s="23" t="s">
        <v>2330</v>
      </c>
      <c r="G958" s="23">
        <v>1</v>
      </c>
      <c r="I958" s="39" t="str">
        <f>IF($B958="","",(VLOOKUP($B958,所属・種目コード!$A$3:$B$68,2)))</f>
        <v>金ケ崎</v>
      </c>
      <c r="K958" s="41" t="e">
        <f>IF($B958="","",(VLOOKUP($B958,所属・種目コード!L941:M1041,2)))</f>
        <v>#N/A</v>
      </c>
      <c r="L958" s="38" t="e">
        <f>IF($B958="","",(VLOOKUP($B958,所属・種目コード!$I$3:$J$59,2)))</f>
        <v>#N/A</v>
      </c>
    </row>
    <row r="959" spans="1:12">
      <c r="A959" s="23">
        <v>1900</v>
      </c>
      <c r="B959" s="23">
        <v>1066</v>
      </c>
      <c r="C959" s="23">
        <v>650</v>
      </c>
      <c r="E959" s="23" t="s">
        <v>2331</v>
      </c>
      <c r="F959" s="23" t="s">
        <v>2332</v>
      </c>
      <c r="G959" s="23">
        <v>1</v>
      </c>
      <c r="I959" s="39" t="str">
        <f>IF($B959="","",(VLOOKUP($B959,所属・種目コード!$A$3:$B$68,2)))</f>
        <v>金ケ崎</v>
      </c>
      <c r="K959" s="41" t="e">
        <f>IF($B959="","",(VLOOKUP($B959,所属・種目コード!L942:M1042,2)))</f>
        <v>#N/A</v>
      </c>
      <c r="L959" s="38" t="e">
        <f>IF($B959="","",(VLOOKUP($B959,所属・種目コード!$I$3:$J$59,2)))</f>
        <v>#N/A</v>
      </c>
    </row>
    <row r="960" spans="1:12">
      <c r="A960" s="23">
        <v>1901</v>
      </c>
      <c r="B960" s="23">
        <v>1066</v>
      </c>
      <c r="C960" s="23">
        <v>624</v>
      </c>
      <c r="E960" s="23" t="s">
        <v>551</v>
      </c>
      <c r="F960" s="23" t="s">
        <v>2333</v>
      </c>
      <c r="G960" s="23">
        <v>2</v>
      </c>
      <c r="I960" s="39" t="str">
        <f>IF($B960="","",(VLOOKUP($B960,所属・種目コード!$A$3:$B$68,2)))</f>
        <v>金ケ崎</v>
      </c>
      <c r="K960" s="41" t="e">
        <f>IF($B960="","",(VLOOKUP($B960,所属・種目コード!L943:M1043,2)))</f>
        <v>#N/A</v>
      </c>
      <c r="L960" s="38" t="e">
        <f>IF($B960="","",(VLOOKUP($B960,所属・種目コード!$I$3:$J$59,2)))</f>
        <v>#N/A</v>
      </c>
    </row>
    <row r="961" spans="1:12">
      <c r="A961" s="23">
        <v>1902</v>
      </c>
      <c r="B961" s="23">
        <v>1066</v>
      </c>
      <c r="C961" s="23">
        <v>464</v>
      </c>
      <c r="E961" s="23" t="s">
        <v>2334</v>
      </c>
      <c r="F961" s="23" t="s">
        <v>2335</v>
      </c>
      <c r="G961" s="23">
        <v>2</v>
      </c>
      <c r="I961" s="39" t="str">
        <f>IF($B961="","",(VLOOKUP($B961,所属・種目コード!$A$3:$B$68,2)))</f>
        <v>金ケ崎</v>
      </c>
      <c r="K961" s="41" t="e">
        <f>IF($B961="","",(VLOOKUP($B961,所属・種目コード!L944:M1044,2)))</f>
        <v>#N/A</v>
      </c>
      <c r="L961" s="38" t="e">
        <f>IF($B961="","",(VLOOKUP($B961,所属・種目コード!$I$3:$J$59,2)))</f>
        <v>#N/A</v>
      </c>
    </row>
    <row r="962" spans="1:12">
      <c r="A962" s="23">
        <v>1903</v>
      </c>
      <c r="B962" s="23">
        <v>1066</v>
      </c>
      <c r="C962" s="23">
        <v>625</v>
      </c>
      <c r="E962" s="23" t="s">
        <v>2336</v>
      </c>
      <c r="F962" s="23" t="s">
        <v>2337</v>
      </c>
      <c r="G962" s="23">
        <v>2</v>
      </c>
      <c r="I962" s="39" t="str">
        <f>IF($B962="","",(VLOOKUP($B962,所属・種目コード!$A$3:$B$68,2)))</f>
        <v>金ケ崎</v>
      </c>
      <c r="K962" s="41" t="e">
        <f>IF($B962="","",(VLOOKUP($B962,所属・種目コード!L945:M1045,2)))</f>
        <v>#N/A</v>
      </c>
      <c r="L962" s="38" t="e">
        <f>IF($B962="","",(VLOOKUP($B962,所属・種目コード!$I$3:$J$59,2)))</f>
        <v>#N/A</v>
      </c>
    </row>
    <row r="963" spans="1:12">
      <c r="A963" s="23">
        <v>1904</v>
      </c>
      <c r="B963" s="23">
        <v>1066</v>
      </c>
      <c r="C963" s="23">
        <v>651</v>
      </c>
      <c r="E963" s="23" t="s">
        <v>2338</v>
      </c>
      <c r="F963" s="23" t="s">
        <v>2339</v>
      </c>
      <c r="G963" s="23">
        <v>1</v>
      </c>
      <c r="I963" s="39" t="str">
        <f>IF($B963="","",(VLOOKUP($B963,所属・種目コード!$A$3:$B$68,2)))</f>
        <v>金ケ崎</v>
      </c>
      <c r="K963" s="41" t="e">
        <f>IF($B963="","",(VLOOKUP($B963,所属・種目コード!L946:M1046,2)))</f>
        <v>#N/A</v>
      </c>
      <c r="L963" s="38" t="e">
        <f>IF($B963="","",(VLOOKUP($B963,所属・種目コード!$I$3:$J$59,2)))</f>
        <v>#N/A</v>
      </c>
    </row>
    <row r="964" spans="1:12">
      <c r="A964" s="23">
        <v>1905</v>
      </c>
      <c r="B964" s="23">
        <v>1066</v>
      </c>
      <c r="C964" s="23">
        <v>830</v>
      </c>
      <c r="E964" s="23" t="s">
        <v>2340</v>
      </c>
      <c r="F964" s="23" t="s">
        <v>2341</v>
      </c>
      <c r="G964" s="23">
        <v>1</v>
      </c>
      <c r="I964" s="39" t="str">
        <f>IF($B964="","",(VLOOKUP($B964,所属・種目コード!$A$3:$B$68,2)))</f>
        <v>金ケ崎</v>
      </c>
      <c r="K964" s="41" t="e">
        <f>IF($B964="","",(VLOOKUP($B964,所属・種目コード!L947:M1047,2)))</f>
        <v>#N/A</v>
      </c>
      <c r="L964" s="38" t="e">
        <f>IF($B964="","",(VLOOKUP($B964,所属・種目コード!$I$3:$J$59,2)))</f>
        <v>#N/A</v>
      </c>
    </row>
    <row r="965" spans="1:12">
      <c r="A965" s="23">
        <v>1906</v>
      </c>
      <c r="B965" s="23">
        <v>1066</v>
      </c>
      <c r="C965" s="23">
        <v>465</v>
      </c>
      <c r="E965" s="23" t="s">
        <v>2342</v>
      </c>
      <c r="F965" s="23" t="s">
        <v>2343</v>
      </c>
      <c r="G965" s="23">
        <v>2</v>
      </c>
      <c r="I965" s="39" t="str">
        <f>IF($B965="","",(VLOOKUP($B965,所属・種目コード!$A$3:$B$68,2)))</f>
        <v>金ケ崎</v>
      </c>
      <c r="K965" s="41" t="e">
        <f>IF($B965="","",(VLOOKUP($B965,所属・種目コード!L948:M1048,2)))</f>
        <v>#N/A</v>
      </c>
      <c r="L965" s="38" t="e">
        <f>IF($B965="","",(VLOOKUP($B965,所属・種目コード!$I$3:$J$59,2)))</f>
        <v>#N/A</v>
      </c>
    </row>
    <row r="966" spans="1:12">
      <c r="A966" s="23">
        <v>1907</v>
      </c>
      <c r="B966" s="23">
        <v>1067</v>
      </c>
      <c r="C966" s="23">
        <v>288</v>
      </c>
      <c r="E966" s="23" t="s">
        <v>2344</v>
      </c>
      <c r="F966" s="23" t="s">
        <v>2345</v>
      </c>
      <c r="G966" s="23">
        <v>1</v>
      </c>
      <c r="I966" s="39" t="str">
        <f>IF($B966="","",(VLOOKUP($B966,所属・種目コード!$A$3:$B$68,2)))</f>
        <v>釜石</v>
      </c>
      <c r="K966" s="41" t="e">
        <f>IF($B966="","",(VLOOKUP($B966,所属・種目コード!L949:M1049,2)))</f>
        <v>#N/A</v>
      </c>
      <c r="L966" s="38" t="e">
        <f>IF($B966="","",(VLOOKUP($B966,所属・種目コード!$I$3:$J$59,2)))</f>
        <v>#N/A</v>
      </c>
    </row>
    <row r="967" spans="1:12">
      <c r="A967" s="23">
        <v>1908</v>
      </c>
      <c r="B967" s="23">
        <v>1067</v>
      </c>
      <c r="C967" s="23">
        <v>247</v>
      </c>
      <c r="E967" s="23" t="s">
        <v>2346</v>
      </c>
      <c r="F967" s="23" t="s">
        <v>2347</v>
      </c>
      <c r="G967" s="23">
        <v>2</v>
      </c>
      <c r="I967" s="39" t="str">
        <f>IF($B967="","",(VLOOKUP($B967,所属・種目コード!$A$3:$B$68,2)))</f>
        <v>釜石</v>
      </c>
      <c r="K967" s="41" t="e">
        <f>IF($B967="","",(VLOOKUP($B967,所属・種目コード!L950:M1050,2)))</f>
        <v>#N/A</v>
      </c>
      <c r="L967" s="38" t="e">
        <f>IF($B967="","",(VLOOKUP($B967,所属・種目コード!$I$3:$J$59,2)))</f>
        <v>#N/A</v>
      </c>
    </row>
    <row r="968" spans="1:12">
      <c r="A968" s="23">
        <v>1909</v>
      </c>
      <c r="B968" s="23">
        <v>1067</v>
      </c>
      <c r="C968" s="23">
        <v>667</v>
      </c>
      <c r="E968" s="23" t="s">
        <v>2348</v>
      </c>
      <c r="F968" s="23" t="s">
        <v>2349</v>
      </c>
      <c r="G968" s="23">
        <v>2</v>
      </c>
      <c r="I968" s="39" t="str">
        <f>IF($B968="","",(VLOOKUP($B968,所属・種目コード!$A$3:$B$68,2)))</f>
        <v>釜石</v>
      </c>
      <c r="K968" s="41" t="e">
        <f>IF($B968="","",(VLOOKUP($B968,所属・種目コード!L951:M1051,2)))</f>
        <v>#N/A</v>
      </c>
      <c r="L968" s="38" t="e">
        <f>IF($B968="","",(VLOOKUP($B968,所属・種目コード!$I$3:$J$59,2)))</f>
        <v>#N/A</v>
      </c>
    </row>
    <row r="969" spans="1:12">
      <c r="A969" s="23">
        <v>1910</v>
      </c>
      <c r="B969" s="23">
        <v>1067</v>
      </c>
      <c r="C969" s="23">
        <v>917</v>
      </c>
      <c r="E969" s="23" t="s">
        <v>2350</v>
      </c>
      <c r="F969" s="23" t="s">
        <v>2351</v>
      </c>
      <c r="G969" s="23">
        <v>1</v>
      </c>
      <c r="I969" s="39" t="str">
        <f>IF($B969="","",(VLOOKUP($B969,所属・種目コード!$A$3:$B$68,2)))</f>
        <v>釜石</v>
      </c>
      <c r="K969" s="41" t="e">
        <f>IF($B969="","",(VLOOKUP($B969,所属・種目コード!L952:M1052,2)))</f>
        <v>#N/A</v>
      </c>
      <c r="L969" s="38" t="e">
        <f>IF($B969="","",(VLOOKUP($B969,所属・種目コード!$I$3:$J$59,2)))</f>
        <v>#N/A</v>
      </c>
    </row>
    <row r="970" spans="1:12">
      <c r="A970" s="23">
        <v>1911</v>
      </c>
      <c r="B970" s="23">
        <v>1067</v>
      </c>
      <c r="C970" s="23">
        <v>284</v>
      </c>
      <c r="E970" s="23" t="s">
        <v>2352</v>
      </c>
      <c r="F970" s="23" t="s">
        <v>2353</v>
      </c>
      <c r="G970" s="23">
        <v>1</v>
      </c>
      <c r="I970" s="39" t="str">
        <f>IF($B970="","",(VLOOKUP($B970,所属・種目コード!$A$3:$B$68,2)))</f>
        <v>釜石</v>
      </c>
      <c r="K970" s="41" t="e">
        <f>IF($B970="","",(VLOOKUP($B970,所属・種目コード!L953:M1053,2)))</f>
        <v>#N/A</v>
      </c>
      <c r="L970" s="38" t="e">
        <f>IF($B970="","",(VLOOKUP($B970,所属・種目コード!$I$3:$J$59,2)))</f>
        <v>#N/A</v>
      </c>
    </row>
    <row r="971" spans="1:12">
      <c r="A971" s="23">
        <v>1912</v>
      </c>
      <c r="B971" s="23">
        <v>1067</v>
      </c>
      <c r="C971" s="23">
        <v>726</v>
      </c>
      <c r="E971" s="23" t="s">
        <v>2354</v>
      </c>
      <c r="F971" s="23" t="s">
        <v>2355</v>
      </c>
      <c r="G971" s="23">
        <v>1</v>
      </c>
      <c r="I971" s="39" t="str">
        <f>IF($B971="","",(VLOOKUP($B971,所属・種目コード!$A$3:$B$68,2)))</f>
        <v>釜石</v>
      </c>
      <c r="K971" s="41" t="e">
        <f>IF($B971="","",(VLOOKUP($B971,所属・種目コード!L954:M1054,2)))</f>
        <v>#N/A</v>
      </c>
      <c r="L971" s="38" t="e">
        <f>IF($B971="","",(VLOOKUP($B971,所属・種目コード!$I$3:$J$59,2)))</f>
        <v>#N/A</v>
      </c>
    </row>
    <row r="972" spans="1:12">
      <c r="A972" s="23">
        <v>1913</v>
      </c>
      <c r="B972" s="23">
        <v>1067</v>
      </c>
      <c r="C972" s="23">
        <v>289</v>
      </c>
      <c r="E972" s="23" t="s">
        <v>2356</v>
      </c>
      <c r="F972" s="23" t="s">
        <v>2357</v>
      </c>
      <c r="G972" s="23">
        <v>1</v>
      </c>
      <c r="I972" s="39" t="str">
        <f>IF($B972="","",(VLOOKUP($B972,所属・種目コード!$A$3:$B$68,2)))</f>
        <v>釜石</v>
      </c>
      <c r="K972" s="41" t="e">
        <f>IF($B972="","",(VLOOKUP($B972,所属・種目コード!L955:M1055,2)))</f>
        <v>#N/A</v>
      </c>
      <c r="L972" s="38" t="e">
        <f>IF($B972="","",(VLOOKUP($B972,所属・種目コード!$I$3:$J$59,2)))</f>
        <v>#N/A</v>
      </c>
    </row>
    <row r="973" spans="1:12">
      <c r="A973" s="23">
        <v>1914</v>
      </c>
      <c r="B973" s="23">
        <v>1067</v>
      </c>
      <c r="C973" s="23">
        <v>668</v>
      </c>
      <c r="E973" s="23" t="s">
        <v>2358</v>
      </c>
      <c r="F973" s="23" t="s">
        <v>2359</v>
      </c>
      <c r="G973" s="23">
        <v>2</v>
      </c>
      <c r="I973" s="39" t="str">
        <f>IF($B973="","",(VLOOKUP($B973,所属・種目コード!$A$3:$B$68,2)))</f>
        <v>釜石</v>
      </c>
      <c r="K973" s="41" t="e">
        <f>IF($B973="","",(VLOOKUP($B973,所属・種目コード!L956:M1056,2)))</f>
        <v>#N/A</v>
      </c>
      <c r="L973" s="38" t="e">
        <f>IF($B973="","",(VLOOKUP($B973,所属・種目コード!$I$3:$J$59,2)))</f>
        <v>#N/A</v>
      </c>
    </row>
    <row r="974" spans="1:12">
      <c r="A974" s="23">
        <v>1915</v>
      </c>
      <c r="B974" s="23">
        <v>1067</v>
      </c>
      <c r="C974" s="23">
        <v>248</v>
      </c>
      <c r="E974" s="23" t="s">
        <v>2360</v>
      </c>
      <c r="F974" s="23" t="s">
        <v>2361</v>
      </c>
      <c r="G974" s="23">
        <v>2</v>
      </c>
      <c r="I974" s="39" t="str">
        <f>IF($B974="","",(VLOOKUP($B974,所属・種目コード!$A$3:$B$68,2)))</f>
        <v>釜石</v>
      </c>
      <c r="K974" s="41" t="e">
        <f>IF($B974="","",(VLOOKUP($B974,所属・種目コード!L957:M1057,2)))</f>
        <v>#N/A</v>
      </c>
      <c r="L974" s="38" t="e">
        <f>IF($B974="","",(VLOOKUP($B974,所属・種目コード!$I$3:$J$59,2)))</f>
        <v>#N/A</v>
      </c>
    </row>
    <row r="975" spans="1:12">
      <c r="A975" s="23">
        <v>1916</v>
      </c>
      <c r="B975" s="23">
        <v>1067</v>
      </c>
      <c r="C975" s="23">
        <v>285</v>
      </c>
      <c r="E975" s="23" t="s">
        <v>2362</v>
      </c>
      <c r="F975" s="23" t="s">
        <v>2363</v>
      </c>
      <c r="G975" s="23">
        <v>1</v>
      </c>
      <c r="I975" s="39" t="str">
        <f>IF($B975="","",(VLOOKUP($B975,所属・種目コード!$A$3:$B$68,2)))</f>
        <v>釜石</v>
      </c>
      <c r="K975" s="41" t="e">
        <f>IF($B975="","",(VLOOKUP($B975,所属・種目コード!L958:M1058,2)))</f>
        <v>#N/A</v>
      </c>
      <c r="L975" s="38" t="e">
        <f>IF($B975="","",(VLOOKUP($B975,所属・種目コード!$I$3:$J$59,2)))</f>
        <v>#N/A</v>
      </c>
    </row>
    <row r="976" spans="1:12">
      <c r="A976" s="23">
        <v>1917</v>
      </c>
      <c r="B976" s="23">
        <v>1067</v>
      </c>
      <c r="C976" s="23">
        <v>286</v>
      </c>
      <c r="E976" s="23" t="s">
        <v>2364</v>
      </c>
      <c r="F976" s="23" t="s">
        <v>2365</v>
      </c>
      <c r="G976" s="23">
        <v>1</v>
      </c>
      <c r="I976" s="39" t="str">
        <f>IF($B976="","",(VLOOKUP($B976,所属・種目コード!$A$3:$B$68,2)))</f>
        <v>釜石</v>
      </c>
      <c r="K976" s="41" t="e">
        <f>IF($B976="","",(VLOOKUP($B976,所属・種目コード!L959:M1059,2)))</f>
        <v>#N/A</v>
      </c>
      <c r="L976" s="38" t="e">
        <f>IF($B976="","",(VLOOKUP($B976,所属・種目コード!$I$3:$J$59,2)))</f>
        <v>#N/A</v>
      </c>
    </row>
    <row r="977" spans="1:12">
      <c r="A977" s="23">
        <v>1918</v>
      </c>
      <c r="B977" s="23">
        <v>1067</v>
      </c>
      <c r="C977" s="23">
        <v>243</v>
      </c>
      <c r="E977" s="23" t="s">
        <v>2366</v>
      </c>
      <c r="F977" s="23" t="s">
        <v>2367</v>
      </c>
      <c r="G977" s="23">
        <v>2</v>
      </c>
      <c r="I977" s="39" t="str">
        <f>IF($B977="","",(VLOOKUP($B977,所属・種目コード!$A$3:$B$68,2)))</f>
        <v>釜石</v>
      </c>
      <c r="K977" s="41" t="e">
        <f>IF($B977="","",(VLOOKUP($B977,所属・種目コード!L960:M1060,2)))</f>
        <v>#N/A</v>
      </c>
      <c r="L977" s="38" t="e">
        <f>IF($B977="","",(VLOOKUP($B977,所属・種目コード!$I$3:$J$59,2)))</f>
        <v>#N/A</v>
      </c>
    </row>
    <row r="978" spans="1:12">
      <c r="A978" s="23">
        <v>1919</v>
      </c>
      <c r="B978" s="23">
        <v>1067</v>
      </c>
      <c r="C978" s="23">
        <v>287</v>
      </c>
      <c r="E978" s="23" t="s">
        <v>2368</v>
      </c>
      <c r="F978" s="23" t="s">
        <v>2369</v>
      </c>
      <c r="G978" s="23">
        <v>1</v>
      </c>
      <c r="I978" s="39" t="str">
        <f>IF($B978="","",(VLOOKUP($B978,所属・種目コード!$A$3:$B$68,2)))</f>
        <v>釜石</v>
      </c>
      <c r="K978" s="41" t="e">
        <f>IF($B978="","",(VLOOKUP($B978,所属・種目コード!L961:M1061,2)))</f>
        <v>#N/A</v>
      </c>
      <c r="L978" s="38" t="e">
        <f>IF($B978="","",(VLOOKUP($B978,所属・種目コード!$I$3:$J$59,2)))</f>
        <v>#N/A</v>
      </c>
    </row>
    <row r="979" spans="1:12">
      <c r="A979" s="23">
        <v>1920</v>
      </c>
      <c r="B979" s="23">
        <v>1067</v>
      </c>
      <c r="C979" s="23">
        <v>918</v>
      </c>
      <c r="E979" s="23" t="s">
        <v>2370</v>
      </c>
      <c r="F979" s="23" t="s">
        <v>2371</v>
      </c>
      <c r="G979" s="23">
        <v>1</v>
      </c>
      <c r="I979" s="39" t="str">
        <f>IF($B979="","",(VLOOKUP($B979,所属・種目コード!$A$3:$B$68,2)))</f>
        <v>釜石</v>
      </c>
      <c r="K979" s="41" t="e">
        <f>IF($B979="","",(VLOOKUP($B979,所属・種目コード!L962:M1062,2)))</f>
        <v>#N/A</v>
      </c>
      <c r="L979" s="38" t="e">
        <f>IF($B979="","",(VLOOKUP($B979,所属・種目コード!$I$3:$J$59,2)))</f>
        <v>#N/A</v>
      </c>
    </row>
    <row r="980" spans="1:12">
      <c r="A980" s="23">
        <v>1921</v>
      </c>
      <c r="B980" s="23">
        <v>1067</v>
      </c>
      <c r="C980" s="23">
        <v>502</v>
      </c>
      <c r="E980" s="23" t="s">
        <v>2372</v>
      </c>
      <c r="F980" s="23" t="s">
        <v>2329</v>
      </c>
      <c r="G980" s="23">
        <v>2</v>
      </c>
      <c r="I980" s="39" t="str">
        <f>IF($B980="","",(VLOOKUP($B980,所属・種目コード!$A$3:$B$68,2)))</f>
        <v>釜石</v>
      </c>
      <c r="K980" s="41" t="e">
        <f>IF($B980="","",(VLOOKUP($B980,所属・種目コード!L963:M1063,2)))</f>
        <v>#N/A</v>
      </c>
      <c r="L980" s="38" t="e">
        <f>IF($B980="","",(VLOOKUP($B980,所属・種目コード!$I$3:$J$59,2)))</f>
        <v>#N/A</v>
      </c>
    </row>
    <row r="981" spans="1:12">
      <c r="A981" s="23">
        <v>1922</v>
      </c>
      <c r="B981" s="23">
        <v>1067</v>
      </c>
      <c r="C981" s="23">
        <v>670</v>
      </c>
      <c r="E981" s="23" t="s">
        <v>2373</v>
      </c>
      <c r="F981" s="23" t="s">
        <v>2374</v>
      </c>
      <c r="G981" s="23">
        <v>2</v>
      </c>
      <c r="I981" s="39" t="str">
        <f>IF($B981="","",(VLOOKUP($B981,所属・種目コード!$A$3:$B$68,2)))</f>
        <v>釜石</v>
      </c>
      <c r="K981" s="41" t="e">
        <f>IF($B981="","",(VLOOKUP($B981,所属・種目コード!L964:M1064,2)))</f>
        <v>#N/A</v>
      </c>
      <c r="L981" s="38" t="e">
        <f>IF($B981="","",(VLOOKUP($B981,所属・種目コード!$I$3:$J$59,2)))</f>
        <v>#N/A</v>
      </c>
    </row>
    <row r="982" spans="1:12">
      <c r="A982" s="23">
        <v>1923</v>
      </c>
      <c r="B982" s="23">
        <v>1067</v>
      </c>
      <c r="C982" s="23">
        <v>290</v>
      </c>
      <c r="E982" s="23" t="s">
        <v>2375</v>
      </c>
      <c r="F982" s="23" t="s">
        <v>2376</v>
      </c>
      <c r="G982" s="23">
        <v>1</v>
      </c>
      <c r="I982" s="39" t="str">
        <f>IF($B982="","",(VLOOKUP($B982,所属・種目コード!$A$3:$B$68,2)))</f>
        <v>釜石</v>
      </c>
      <c r="K982" s="41" t="e">
        <f>IF($B982="","",(VLOOKUP($B982,所属・種目コード!L965:M1065,2)))</f>
        <v>#N/A</v>
      </c>
      <c r="L982" s="38" t="e">
        <f>IF($B982="","",(VLOOKUP($B982,所属・種目コード!$I$3:$J$59,2)))</f>
        <v>#N/A</v>
      </c>
    </row>
    <row r="983" spans="1:12">
      <c r="A983" s="23">
        <v>1924</v>
      </c>
      <c r="B983" s="23">
        <v>1067</v>
      </c>
      <c r="C983" s="23">
        <v>244</v>
      </c>
      <c r="E983" s="23" t="s">
        <v>2377</v>
      </c>
      <c r="F983" s="23" t="s">
        <v>2378</v>
      </c>
      <c r="G983" s="23">
        <v>2</v>
      </c>
      <c r="I983" s="39" t="str">
        <f>IF($B983="","",(VLOOKUP($B983,所属・種目コード!$A$3:$B$68,2)))</f>
        <v>釜石</v>
      </c>
      <c r="K983" s="41" t="e">
        <f>IF($B983="","",(VLOOKUP($B983,所属・種目コード!L966:M1066,2)))</f>
        <v>#N/A</v>
      </c>
      <c r="L983" s="38" t="e">
        <f>IF($B983="","",(VLOOKUP($B983,所属・種目コード!$I$3:$J$59,2)))</f>
        <v>#N/A</v>
      </c>
    </row>
    <row r="984" spans="1:12">
      <c r="A984" s="23">
        <v>1925</v>
      </c>
      <c r="B984" s="23">
        <v>1067</v>
      </c>
      <c r="C984" s="23">
        <v>245</v>
      </c>
      <c r="E984" s="23" t="s">
        <v>2379</v>
      </c>
      <c r="F984" s="23" t="s">
        <v>2380</v>
      </c>
      <c r="G984" s="23">
        <v>2</v>
      </c>
      <c r="I984" s="39" t="str">
        <f>IF($B984="","",(VLOOKUP($B984,所属・種目コード!$A$3:$B$68,2)))</f>
        <v>釜石</v>
      </c>
      <c r="K984" s="41" t="e">
        <f>IF($B984="","",(VLOOKUP($B984,所属・種目コード!L967:M1067,2)))</f>
        <v>#N/A</v>
      </c>
      <c r="L984" s="38" t="e">
        <f>IF($B984="","",(VLOOKUP($B984,所属・種目コード!$I$3:$J$59,2)))</f>
        <v>#N/A</v>
      </c>
    </row>
    <row r="985" spans="1:12">
      <c r="A985" s="23">
        <v>1926</v>
      </c>
      <c r="B985" s="23">
        <v>1067</v>
      </c>
      <c r="C985" s="23">
        <v>246</v>
      </c>
      <c r="E985" s="23" t="s">
        <v>2381</v>
      </c>
      <c r="F985" s="23" t="s">
        <v>2382</v>
      </c>
      <c r="G985" s="23">
        <v>2</v>
      </c>
      <c r="I985" s="39" t="str">
        <f>IF($B985="","",(VLOOKUP($B985,所属・種目コード!$A$3:$B$68,2)))</f>
        <v>釜石</v>
      </c>
      <c r="K985" s="41" t="e">
        <f>IF($B985="","",(VLOOKUP($B985,所属・種目コード!L968:M1068,2)))</f>
        <v>#N/A</v>
      </c>
      <c r="L985" s="38" t="e">
        <f>IF($B985="","",(VLOOKUP($B985,所属・種目コード!$I$3:$J$59,2)))</f>
        <v>#N/A</v>
      </c>
    </row>
    <row r="986" spans="1:12">
      <c r="A986" s="23">
        <v>1927</v>
      </c>
      <c r="B986" s="23">
        <v>1067</v>
      </c>
      <c r="C986" s="23">
        <v>916</v>
      </c>
      <c r="E986" s="23" t="s">
        <v>2383</v>
      </c>
      <c r="F986" s="23" t="s">
        <v>2384</v>
      </c>
      <c r="G986" s="23">
        <v>1</v>
      </c>
      <c r="I986" s="39" t="str">
        <f>IF($B986="","",(VLOOKUP($B986,所属・種目コード!$A$3:$B$68,2)))</f>
        <v>釜石</v>
      </c>
      <c r="K986" s="41" t="e">
        <f>IF($B986="","",(VLOOKUP($B986,所属・種目コード!L969:M1069,2)))</f>
        <v>#N/A</v>
      </c>
      <c r="L986" s="38" t="e">
        <f>IF($B986="","",(VLOOKUP($B986,所属・種目コード!$I$3:$J$59,2)))</f>
        <v>#N/A</v>
      </c>
    </row>
    <row r="987" spans="1:12">
      <c r="A987" s="23">
        <v>1928</v>
      </c>
      <c r="B987" s="23">
        <v>1067</v>
      </c>
      <c r="C987" s="23">
        <v>669</v>
      </c>
      <c r="E987" s="23" t="s">
        <v>2385</v>
      </c>
      <c r="F987" s="23" t="s">
        <v>2386</v>
      </c>
      <c r="G987" s="23">
        <v>2</v>
      </c>
      <c r="I987" s="39" t="str">
        <f>IF($B987="","",(VLOOKUP($B987,所属・種目コード!$A$3:$B$68,2)))</f>
        <v>釜石</v>
      </c>
      <c r="K987" s="41" t="e">
        <f>IF($B987="","",(VLOOKUP($B987,所属・種目コード!L970:M1070,2)))</f>
        <v>#N/A</v>
      </c>
      <c r="L987" s="38" t="e">
        <f>IF($B987="","",(VLOOKUP($B987,所属・種目コード!$I$3:$J$59,2)))</f>
        <v>#N/A</v>
      </c>
    </row>
    <row r="988" spans="1:12">
      <c r="A988" s="23">
        <v>1929</v>
      </c>
      <c r="B988" s="23">
        <v>1068</v>
      </c>
      <c r="C988" s="23">
        <v>715</v>
      </c>
      <c r="E988" s="23" t="s">
        <v>2387</v>
      </c>
      <c r="F988" s="23" t="s">
        <v>2388</v>
      </c>
      <c r="G988" s="23">
        <v>1</v>
      </c>
      <c r="I988" s="39" t="str">
        <f>IF($B988="","",(VLOOKUP($B988,所属・種目コード!$A$3:$B$68,2)))</f>
        <v>釜石商工</v>
      </c>
      <c r="K988" s="41" t="e">
        <f>IF($B988="","",(VLOOKUP($B988,所属・種目コード!L971:M1071,2)))</f>
        <v>#N/A</v>
      </c>
      <c r="L988" s="38" t="e">
        <f>IF($B988="","",(VLOOKUP($B988,所属・種目コード!$I$3:$J$59,2)))</f>
        <v>#N/A</v>
      </c>
    </row>
    <row r="989" spans="1:12">
      <c r="A989" s="23">
        <v>1930</v>
      </c>
      <c r="B989" s="23">
        <v>1068</v>
      </c>
      <c r="C989" s="23">
        <v>716</v>
      </c>
      <c r="E989" s="23" t="s">
        <v>2389</v>
      </c>
      <c r="F989" s="23" t="s">
        <v>2390</v>
      </c>
      <c r="G989" s="23">
        <v>1</v>
      </c>
      <c r="I989" s="39" t="str">
        <f>IF($B989="","",(VLOOKUP($B989,所属・種目コード!$A$3:$B$68,2)))</f>
        <v>釜石商工</v>
      </c>
      <c r="K989" s="41" t="e">
        <f>IF($B989="","",(VLOOKUP($B989,所属・種目コード!L972:M1072,2)))</f>
        <v>#N/A</v>
      </c>
      <c r="L989" s="38" t="e">
        <f>IF($B989="","",(VLOOKUP($B989,所属・種目コード!$I$3:$J$59,2)))</f>
        <v>#N/A</v>
      </c>
    </row>
    <row r="990" spans="1:12">
      <c r="A990" s="23">
        <v>1931</v>
      </c>
      <c r="B990" s="23">
        <v>1068</v>
      </c>
      <c r="C990" s="23">
        <v>721</v>
      </c>
      <c r="E990" s="23" t="s">
        <v>2391</v>
      </c>
      <c r="F990" s="23" t="s">
        <v>2392</v>
      </c>
      <c r="G990" s="23">
        <v>1</v>
      </c>
      <c r="I990" s="39" t="str">
        <f>IF($B990="","",(VLOOKUP($B990,所属・種目コード!$A$3:$B$68,2)))</f>
        <v>釜石商工</v>
      </c>
      <c r="K990" s="41" t="e">
        <f>IF($B990="","",(VLOOKUP($B990,所属・種目コード!L973:M1073,2)))</f>
        <v>#N/A</v>
      </c>
      <c r="L990" s="38" t="e">
        <f>IF($B990="","",(VLOOKUP($B990,所属・種目コード!$I$3:$J$59,2)))</f>
        <v>#N/A</v>
      </c>
    </row>
    <row r="991" spans="1:12">
      <c r="A991" s="23">
        <v>1932</v>
      </c>
      <c r="B991" s="23">
        <v>1068</v>
      </c>
      <c r="C991" s="23">
        <v>717</v>
      </c>
      <c r="E991" s="23" t="s">
        <v>2393</v>
      </c>
      <c r="F991" s="23" t="s">
        <v>2394</v>
      </c>
      <c r="G991" s="23">
        <v>1</v>
      </c>
      <c r="I991" s="39" t="str">
        <f>IF($B991="","",(VLOOKUP($B991,所属・種目コード!$A$3:$B$68,2)))</f>
        <v>釜石商工</v>
      </c>
      <c r="K991" s="41" t="e">
        <f>IF($B991="","",(VLOOKUP($B991,所属・種目コード!L974:M1074,2)))</f>
        <v>#N/A</v>
      </c>
      <c r="L991" s="38" t="e">
        <f>IF($B991="","",(VLOOKUP($B991,所属・種目コード!$I$3:$J$59,2)))</f>
        <v>#N/A</v>
      </c>
    </row>
    <row r="992" spans="1:12">
      <c r="A992" s="23">
        <v>1933</v>
      </c>
      <c r="B992" s="23">
        <v>1068</v>
      </c>
      <c r="C992" s="23">
        <v>810</v>
      </c>
      <c r="E992" s="23" t="s">
        <v>2395</v>
      </c>
      <c r="F992" s="23" t="s">
        <v>2396</v>
      </c>
      <c r="G992" s="23">
        <v>1</v>
      </c>
      <c r="I992" s="39" t="str">
        <f>IF($B992="","",(VLOOKUP($B992,所属・種目コード!$A$3:$B$68,2)))</f>
        <v>釜石商工</v>
      </c>
      <c r="K992" s="41" t="e">
        <f>IF($B992="","",(VLOOKUP($B992,所属・種目コード!L975:M1075,2)))</f>
        <v>#N/A</v>
      </c>
      <c r="L992" s="38" t="e">
        <f>IF($B992="","",(VLOOKUP($B992,所属・種目コード!$I$3:$J$59,2)))</f>
        <v>#N/A</v>
      </c>
    </row>
    <row r="993" spans="1:12">
      <c r="A993" s="23">
        <v>1934</v>
      </c>
      <c r="B993" s="23">
        <v>1068</v>
      </c>
      <c r="C993" s="23">
        <v>718</v>
      </c>
      <c r="E993" s="23" t="s">
        <v>2397</v>
      </c>
      <c r="F993" s="23" t="s">
        <v>2398</v>
      </c>
      <c r="G993" s="23">
        <v>1</v>
      </c>
      <c r="I993" s="39" t="str">
        <f>IF($B993="","",(VLOOKUP($B993,所属・種目コード!$A$3:$B$68,2)))</f>
        <v>釜石商工</v>
      </c>
      <c r="K993" s="41" t="e">
        <f>IF($B993="","",(VLOOKUP($B993,所属・種目コード!L976:M1076,2)))</f>
        <v>#N/A</v>
      </c>
      <c r="L993" s="38" t="e">
        <f>IF($B993="","",(VLOOKUP($B993,所属・種目コード!$I$3:$J$59,2)))</f>
        <v>#N/A</v>
      </c>
    </row>
    <row r="994" spans="1:12">
      <c r="A994" s="23">
        <v>1935</v>
      </c>
      <c r="B994" s="23">
        <v>1068</v>
      </c>
      <c r="C994" s="23">
        <v>592</v>
      </c>
      <c r="E994" s="23" t="s">
        <v>2399</v>
      </c>
      <c r="F994" s="23" t="s">
        <v>2400</v>
      </c>
      <c r="G994" s="23">
        <v>2</v>
      </c>
      <c r="I994" s="39" t="str">
        <f>IF($B994="","",(VLOOKUP($B994,所属・種目コード!$A$3:$B$68,2)))</f>
        <v>釜石商工</v>
      </c>
      <c r="K994" s="41" t="e">
        <f>IF($B994="","",(VLOOKUP($B994,所属・種目コード!L977:M1077,2)))</f>
        <v>#N/A</v>
      </c>
      <c r="L994" s="38" t="e">
        <f>IF($B994="","",(VLOOKUP($B994,所属・種目コード!$I$3:$J$59,2)))</f>
        <v>#N/A</v>
      </c>
    </row>
    <row r="995" spans="1:12">
      <c r="A995" s="23">
        <v>1936</v>
      </c>
      <c r="B995" s="23">
        <v>1068</v>
      </c>
      <c r="C995" s="23">
        <v>719</v>
      </c>
      <c r="E995" s="23" t="s">
        <v>2401</v>
      </c>
      <c r="F995" s="23" t="s">
        <v>2402</v>
      </c>
      <c r="G995" s="23">
        <v>1</v>
      </c>
      <c r="I995" s="39" t="str">
        <f>IF($B995="","",(VLOOKUP($B995,所属・種目コード!$A$3:$B$68,2)))</f>
        <v>釜石商工</v>
      </c>
      <c r="K995" s="41" t="e">
        <f>IF($B995="","",(VLOOKUP($B995,所属・種目コード!L978:M1078,2)))</f>
        <v>#N/A</v>
      </c>
      <c r="L995" s="38" t="e">
        <f>IF($B995="","",(VLOOKUP($B995,所属・種目コード!$I$3:$J$59,2)))</f>
        <v>#N/A</v>
      </c>
    </row>
    <row r="996" spans="1:12">
      <c r="A996" s="23">
        <v>1937</v>
      </c>
      <c r="B996" s="23">
        <v>1068</v>
      </c>
      <c r="C996" s="23">
        <v>720</v>
      </c>
      <c r="E996" s="23" t="s">
        <v>2403</v>
      </c>
      <c r="F996" s="23" t="s">
        <v>2404</v>
      </c>
      <c r="G996" s="23">
        <v>1</v>
      </c>
      <c r="I996" s="39" t="str">
        <f>IF($B996="","",(VLOOKUP($B996,所属・種目コード!$A$3:$B$68,2)))</f>
        <v>釜石商工</v>
      </c>
      <c r="K996" s="41" t="e">
        <f>IF($B996="","",(VLOOKUP($B996,所属・種目コード!L979:M1079,2)))</f>
        <v>#N/A</v>
      </c>
      <c r="L996" s="38" t="e">
        <f>IF($B996="","",(VLOOKUP($B996,所属・種目コード!$I$3:$J$59,2)))</f>
        <v>#N/A</v>
      </c>
    </row>
    <row r="997" spans="1:12">
      <c r="A997" s="23">
        <v>1938</v>
      </c>
      <c r="B997" s="23">
        <v>1069</v>
      </c>
      <c r="C997" s="23">
        <v>221</v>
      </c>
      <c r="E997" s="23" t="s">
        <v>451</v>
      </c>
      <c r="F997" s="23" t="s">
        <v>2405</v>
      </c>
      <c r="G997" s="23">
        <v>2</v>
      </c>
      <c r="I997" s="39" t="str">
        <f>IF($B997="","",(VLOOKUP($B997,所属・種目コード!$A$3:$B$68,2)))</f>
        <v>軽米</v>
      </c>
      <c r="K997" s="41" t="e">
        <f>IF($B997="","",(VLOOKUP($B997,所属・種目コード!L980:M1080,2)))</f>
        <v>#N/A</v>
      </c>
      <c r="L997" s="38" t="e">
        <f>IF($B997="","",(VLOOKUP($B997,所属・種目コード!$I$3:$J$59,2)))</f>
        <v>#N/A</v>
      </c>
    </row>
    <row r="998" spans="1:12">
      <c r="A998" s="23">
        <v>1939</v>
      </c>
      <c r="B998" s="23">
        <v>1069</v>
      </c>
      <c r="C998" s="23">
        <v>251</v>
      </c>
      <c r="E998" s="23" t="s">
        <v>2406</v>
      </c>
      <c r="F998" s="23" t="s">
        <v>2407</v>
      </c>
      <c r="G998" s="23">
        <v>1</v>
      </c>
      <c r="I998" s="39" t="str">
        <f>IF($B998="","",(VLOOKUP($B998,所属・種目コード!$A$3:$B$68,2)))</f>
        <v>軽米</v>
      </c>
      <c r="K998" s="41" t="e">
        <f>IF($B998="","",(VLOOKUP($B998,所属・種目コード!L981:M1081,2)))</f>
        <v>#N/A</v>
      </c>
      <c r="L998" s="38" t="e">
        <f>IF($B998="","",(VLOOKUP($B998,所属・種目コード!$I$3:$J$59,2)))</f>
        <v>#N/A</v>
      </c>
    </row>
    <row r="999" spans="1:12">
      <c r="A999" s="23">
        <v>1940</v>
      </c>
      <c r="B999" s="23">
        <v>1069</v>
      </c>
      <c r="C999" s="23">
        <v>248</v>
      </c>
      <c r="E999" s="23" t="s">
        <v>2408</v>
      </c>
      <c r="F999" s="23" t="s">
        <v>2409</v>
      </c>
      <c r="G999" s="23">
        <v>1</v>
      </c>
      <c r="I999" s="39" t="str">
        <f>IF($B999="","",(VLOOKUP($B999,所属・種目コード!$A$3:$B$68,2)))</f>
        <v>軽米</v>
      </c>
      <c r="K999" s="41" t="e">
        <f>IF($B999="","",(VLOOKUP($B999,所属・種目コード!L982:M1082,2)))</f>
        <v>#N/A</v>
      </c>
      <c r="L999" s="38" t="e">
        <f>IF($B999="","",(VLOOKUP($B999,所属・種目コード!$I$3:$J$59,2)))</f>
        <v>#N/A</v>
      </c>
    </row>
    <row r="1000" spans="1:12">
      <c r="A1000" s="23">
        <v>1941</v>
      </c>
      <c r="B1000" s="23">
        <v>1069</v>
      </c>
      <c r="C1000" s="23">
        <v>581</v>
      </c>
      <c r="E1000" s="23" t="s">
        <v>452</v>
      </c>
      <c r="F1000" s="23" t="s">
        <v>2410</v>
      </c>
      <c r="G1000" s="23">
        <v>2</v>
      </c>
      <c r="I1000" s="39" t="str">
        <f>IF($B1000="","",(VLOOKUP($B1000,所属・種目コード!$A$3:$B$68,2)))</f>
        <v>軽米</v>
      </c>
      <c r="K1000" s="41" t="e">
        <f>IF($B1000="","",(VLOOKUP($B1000,所属・種目コード!L983:M1083,2)))</f>
        <v>#N/A</v>
      </c>
      <c r="L1000" s="38" t="e">
        <f>IF($B1000="","",(VLOOKUP($B1000,所属・種目コード!$I$3:$J$59,2)))</f>
        <v>#N/A</v>
      </c>
    </row>
    <row r="1001" spans="1:12">
      <c r="A1001" s="23">
        <v>1942</v>
      </c>
      <c r="B1001" s="23">
        <v>1069</v>
      </c>
      <c r="C1001" s="23">
        <v>582</v>
      </c>
      <c r="E1001" s="23" t="s">
        <v>453</v>
      </c>
      <c r="F1001" s="23" t="s">
        <v>2411</v>
      </c>
      <c r="G1001" s="23">
        <v>2</v>
      </c>
      <c r="I1001" s="39" t="str">
        <f>IF($B1001="","",(VLOOKUP($B1001,所属・種目コード!$A$3:$B$68,2)))</f>
        <v>軽米</v>
      </c>
      <c r="K1001" s="41" t="e">
        <f>IF($B1001="","",(VLOOKUP($B1001,所属・種目コード!L984:M1084,2)))</f>
        <v>#N/A</v>
      </c>
      <c r="L1001" s="38" t="e">
        <f>IF($B1001="","",(VLOOKUP($B1001,所属・種目コード!$I$3:$J$59,2)))</f>
        <v>#N/A</v>
      </c>
    </row>
    <row r="1002" spans="1:12">
      <c r="A1002" s="23">
        <v>1943</v>
      </c>
      <c r="B1002" s="23">
        <v>1069</v>
      </c>
      <c r="C1002" s="23">
        <v>249</v>
      </c>
      <c r="E1002" s="23" t="s">
        <v>2412</v>
      </c>
      <c r="F1002" s="23" t="s">
        <v>2413</v>
      </c>
      <c r="G1002" s="23">
        <v>1</v>
      </c>
      <c r="I1002" s="39" t="str">
        <f>IF($B1002="","",(VLOOKUP($B1002,所属・種目コード!$A$3:$B$68,2)))</f>
        <v>軽米</v>
      </c>
      <c r="K1002" s="41" t="e">
        <f>IF($B1002="","",(VLOOKUP($B1002,所属・種目コード!L985:M1085,2)))</f>
        <v>#N/A</v>
      </c>
      <c r="L1002" s="38" t="e">
        <f>IF($B1002="","",(VLOOKUP($B1002,所属・種目コード!$I$3:$J$59,2)))</f>
        <v>#N/A</v>
      </c>
    </row>
    <row r="1003" spans="1:12">
      <c r="A1003" s="23">
        <v>1944</v>
      </c>
      <c r="B1003" s="23">
        <v>1069</v>
      </c>
      <c r="C1003" s="23">
        <v>800</v>
      </c>
      <c r="E1003" s="23" t="s">
        <v>2414</v>
      </c>
      <c r="F1003" s="23" t="s">
        <v>2415</v>
      </c>
      <c r="G1003" s="23">
        <v>1</v>
      </c>
      <c r="I1003" s="39" t="str">
        <f>IF($B1003="","",(VLOOKUP($B1003,所属・種目コード!$A$3:$B$68,2)))</f>
        <v>軽米</v>
      </c>
      <c r="K1003" s="41" t="e">
        <f>IF($B1003="","",(VLOOKUP($B1003,所属・種目コード!L986:M1086,2)))</f>
        <v>#N/A</v>
      </c>
      <c r="L1003" s="38" t="e">
        <f>IF($B1003="","",(VLOOKUP($B1003,所属・種目コード!$I$3:$J$59,2)))</f>
        <v>#N/A</v>
      </c>
    </row>
    <row r="1004" spans="1:12">
      <c r="A1004" s="23">
        <v>1945</v>
      </c>
      <c r="B1004" s="23">
        <v>1069</v>
      </c>
      <c r="C1004" s="23">
        <v>801</v>
      </c>
      <c r="E1004" s="23" t="s">
        <v>2416</v>
      </c>
      <c r="F1004" s="23" t="s">
        <v>2417</v>
      </c>
      <c r="G1004" s="23">
        <v>1</v>
      </c>
      <c r="I1004" s="39" t="str">
        <f>IF($B1004="","",(VLOOKUP($B1004,所属・種目コード!$A$3:$B$68,2)))</f>
        <v>軽米</v>
      </c>
      <c r="K1004" s="41" t="e">
        <f>IF($B1004="","",(VLOOKUP($B1004,所属・種目コード!L987:M1087,2)))</f>
        <v>#N/A</v>
      </c>
      <c r="L1004" s="38" t="e">
        <f>IF($B1004="","",(VLOOKUP($B1004,所属・種目コード!$I$3:$J$59,2)))</f>
        <v>#N/A</v>
      </c>
    </row>
    <row r="1005" spans="1:12">
      <c r="A1005" s="23">
        <v>1946</v>
      </c>
      <c r="B1005" s="23">
        <v>1069</v>
      </c>
      <c r="C1005" s="23">
        <v>252</v>
      </c>
      <c r="E1005" s="23" t="s">
        <v>2418</v>
      </c>
      <c r="F1005" s="23" t="s">
        <v>2419</v>
      </c>
      <c r="G1005" s="23">
        <v>1</v>
      </c>
      <c r="I1005" s="39" t="str">
        <f>IF($B1005="","",(VLOOKUP($B1005,所属・種目コード!$A$3:$B$68,2)))</f>
        <v>軽米</v>
      </c>
      <c r="K1005" s="41" t="e">
        <f>IF($B1005="","",(VLOOKUP($B1005,所属・種目コード!L988:M1088,2)))</f>
        <v>#N/A</v>
      </c>
      <c r="L1005" s="38" t="e">
        <f>IF($B1005="","",(VLOOKUP($B1005,所属・種目コード!$I$3:$J$59,2)))</f>
        <v>#N/A</v>
      </c>
    </row>
    <row r="1006" spans="1:12">
      <c r="A1006" s="23">
        <v>1947</v>
      </c>
      <c r="B1006" s="23">
        <v>1069</v>
      </c>
      <c r="C1006" s="23">
        <v>222</v>
      </c>
      <c r="E1006" s="23" t="s">
        <v>2420</v>
      </c>
      <c r="F1006" s="23" t="s">
        <v>2421</v>
      </c>
      <c r="G1006" s="23">
        <v>2</v>
      </c>
      <c r="I1006" s="39" t="str">
        <f>IF($B1006="","",(VLOOKUP($B1006,所属・種目コード!$A$3:$B$68,2)))</f>
        <v>軽米</v>
      </c>
      <c r="K1006" s="41" t="e">
        <f>IF($B1006="","",(VLOOKUP($B1006,所属・種目コード!L989:M1089,2)))</f>
        <v>#N/A</v>
      </c>
      <c r="L1006" s="38" t="e">
        <f>IF($B1006="","",(VLOOKUP($B1006,所属・種目コード!$I$3:$J$59,2)))</f>
        <v>#N/A</v>
      </c>
    </row>
    <row r="1007" spans="1:12">
      <c r="A1007" s="23">
        <v>1948</v>
      </c>
      <c r="B1007" s="23">
        <v>1069</v>
      </c>
      <c r="C1007" s="23">
        <v>802</v>
      </c>
      <c r="E1007" s="23" t="s">
        <v>2422</v>
      </c>
      <c r="F1007" s="23" t="s">
        <v>2423</v>
      </c>
      <c r="G1007" s="23">
        <v>1</v>
      </c>
      <c r="I1007" s="39" t="str">
        <f>IF($B1007="","",(VLOOKUP($B1007,所属・種目コード!$A$3:$B$68,2)))</f>
        <v>軽米</v>
      </c>
      <c r="K1007" s="41" t="e">
        <f>IF($B1007="","",(VLOOKUP($B1007,所属・種目コード!L990:M1090,2)))</f>
        <v>#N/A</v>
      </c>
      <c r="L1007" s="38" t="e">
        <f>IF($B1007="","",(VLOOKUP($B1007,所属・種目コード!$I$3:$J$59,2)))</f>
        <v>#N/A</v>
      </c>
    </row>
    <row r="1008" spans="1:12">
      <c r="A1008" s="23">
        <v>1949</v>
      </c>
      <c r="B1008" s="23">
        <v>1069</v>
      </c>
      <c r="C1008" s="23">
        <v>250</v>
      </c>
      <c r="E1008" s="23" t="s">
        <v>2424</v>
      </c>
      <c r="F1008" s="23" t="s">
        <v>2425</v>
      </c>
      <c r="G1008" s="23">
        <v>1</v>
      </c>
      <c r="I1008" s="39" t="str">
        <f>IF($B1008="","",(VLOOKUP($B1008,所属・種目コード!$A$3:$B$68,2)))</f>
        <v>軽米</v>
      </c>
      <c r="K1008" s="41" t="e">
        <f>IF($B1008="","",(VLOOKUP($B1008,所属・種目コード!L991:M1091,2)))</f>
        <v>#N/A</v>
      </c>
      <c r="L1008" s="38" t="e">
        <f>IF($B1008="","",(VLOOKUP($B1008,所属・種目コード!$I$3:$J$59,2)))</f>
        <v>#N/A</v>
      </c>
    </row>
    <row r="1009" spans="1:12">
      <c r="A1009" s="23">
        <v>1950</v>
      </c>
      <c r="B1009" s="23">
        <v>1069</v>
      </c>
      <c r="C1009" s="23">
        <v>583</v>
      </c>
      <c r="E1009" s="23" t="s">
        <v>454</v>
      </c>
      <c r="F1009" s="23" t="s">
        <v>2426</v>
      </c>
      <c r="G1009" s="23">
        <v>2</v>
      </c>
      <c r="I1009" s="39" t="str">
        <f>IF($B1009="","",(VLOOKUP($B1009,所属・種目コード!$A$3:$B$68,2)))</f>
        <v>軽米</v>
      </c>
      <c r="K1009" s="41" t="e">
        <f>IF($B1009="","",(VLOOKUP($B1009,所属・種目コード!L992:M1092,2)))</f>
        <v>#N/A</v>
      </c>
      <c r="L1009" s="38" t="e">
        <f>IF($B1009="","",(VLOOKUP($B1009,所属・種目コード!$I$3:$J$59,2)))</f>
        <v>#N/A</v>
      </c>
    </row>
    <row r="1010" spans="1:12">
      <c r="A1010" s="23">
        <v>1951</v>
      </c>
      <c r="B1010" s="23">
        <v>1069</v>
      </c>
      <c r="C1010" s="23">
        <v>803</v>
      </c>
      <c r="E1010" s="23" t="s">
        <v>2427</v>
      </c>
      <c r="F1010" s="23" t="s">
        <v>2428</v>
      </c>
      <c r="G1010" s="23">
        <v>1</v>
      </c>
      <c r="I1010" s="39" t="str">
        <f>IF($B1010="","",(VLOOKUP($B1010,所属・種目コード!$A$3:$B$68,2)))</f>
        <v>軽米</v>
      </c>
      <c r="K1010" s="41" t="e">
        <f>IF($B1010="","",(VLOOKUP($B1010,所属・種目コード!L993:M1093,2)))</f>
        <v>#N/A</v>
      </c>
      <c r="L1010" s="38" t="e">
        <f>IF($B1010="","",(VLOOKUP($B1010,所属・種目コード!$I$3:$J$59,2)))</f>
        <v>#N/A</v>
      </c>
    </row>
    <row r="1011" spans="1:12">
      <c r="A1011" s="23">
        <v>1952</v>
      </c>
      <c r="B1011" s="23">
        <v>1070</v>
      </c>
      <c r="C1011" s="23">
        <v>8</v>
      </c>
      <c r="E1011" s="23" t="s">
        <v>418</v>
      </c>
      <c r="F1011" s="23" t="s">
        <v>2429</v>
      </c>
      <c r="G1011" s="23">
        <v>2</v>
      </c>
      <c r="I1011" s="39" t="str">
        <f>IF($B1011="","",(VLOOKUP($B1011,所属・種目コード!$A$3:$B$68,2)))</f>
        <v>北上翔南</v>
      </c>
      <c r="K1011" s="41" t="e">
        <f>IF($B1011="","",(VLOOKUP($B1011,所属・種目コード!L994:M1094,2)))</f>
        <v>#N/A</v>
      </c>
      <c r="L1011" s="38" t="e">
        <f>IF($B1011="","",(VLOOKUP($B1011,所属・種目コード!$I$3:$J$59,2)))</f>
        <v>#N/A</v>
      </c>
    </row>
    <row r="1012" spans="1:12">
      <c r="A1012" s="23">
        <v>1953</v>
      </c>
      <c r="B1012" s="23">
        <v>1070</v>
      </c>
      <c r="C1012" s="23">
        <v>9</v>
      </c>
      <c r="E1012" s="23" t="s">
        <v>2430</v>
      </c>
      <c r="F1012" s="23" t="s">
        <v>2431</v>
      </c>
      <c r="G1012" s="23">
        <v>2</v>
      </c>
      <c r="I1012" s="39" t="str">
        <f>IF($B1012="","",(VLOOKUP($B1012,所属・種目コード!$A$3:$B$68,2)))</f>
        <v>北上翔南</v>
      </c>
      <c r="K1012" s="41" t="e">
        <f>IF($B1012="","",(VLOOKUP($B1012,所属・種目コード!L995:M1095,2)))</f>
        <v>#N/A</v>
      </c>
      <c r="L1012" s="38" t="e">
        <f>IF($B1012="","",(VLOOKUP($B1012,所属・種目コード!$I$3:$J$59,2)))</f>
        <v>#N/A</v>
      </c>
    </row>
    <row r="1013" spans="1:12">
      <c r="A1013" s="23">
        <v>1954</v>
      </c>
      <c r="B1013" s="23">
        <v>1070</v>
      </c>
      <c r="C1013" s="23">
        <v>10</v>
      </c>
      <c r="E1013" s="23" t="s">
        <v>417</v>
      </c>
      <c r="F1013" s="23" t="s">
        <v>2432</v>
      </c>
      <c r="G1013" s="23">
        <v>2</v>
      </c>
      <c r="I1013" s="39" t="str">
        <f>IF($B1013="","",(VLOOKUP($B1013,所属・種目コード!$A$3:$B$68,2)))</f>
        <v>北上翔南</v>
      </c>
      <c r="K1013" s="41" t="e">
        <f>IF($B1013="","",(VLOOKUP($B1013,所属・種目コード!L996:M1096,2)))</f>
        <v>#N/A</v>
      </c>
      <c r="L1013" s="38" t="e">
        <f>IF($B1013="","",(VLOOKUP($B1013,所属・種目コード!$I$3:$J$59,2)))</f>
        <v>#N/A</v>
      </c>
    </row>
    <row r="1014" spans="1:12">
      <c r="A1014" s="23">
        <v>1955</v>
      </c>
      <c r="B1014" s="23">
        <v>1070</v>
      </c>
      <c r="C1014" s="23">
        <v>19</v>
      </c>
      <c r="E1014" s="23" t="s">
        <v>2433</v>
      </c>
      <c r="F1014" s="23" t="s">
        <v>2434</v>
      </c>
      <c r="G1014" s="23">
        <v>1</v>
      </c>
      <c r="I1014" s="39" t="str">
        <f>IF($B1014="","",(VLOOKUP($B1014,所属・種目コード!$A$3:$B$68,2)))</f>
        <v>北上翔南</v>
      </c>
      <c r="K1014" s="41" t="e">
        <f>IF($B1014="","",(VLOOKUP($B1014,所属・種目コード!L997:M1097,2)))</f>
        <v>#N/A</v>
      </c>
      <c r="L1014" s="38" t="e">
        <f>IF($B1014="","",(VLOOKUP($B1014,所属・種目コード!$I$3:$J$59,2)))</f>
        <v>#N/A</v>
      </c>
    </row>
    <row r="1015" spans="1:12">
      <c r="A1015" s="23">
        <v>1956</v>
      </c>
      <c r="B1015" s="23">
        <v>1070</v>
      </c>
      <c r="C1015" s="23">
        <v>11</v>
      </c>
      <c r="E1015" s="23" t="s">
        <v>2435</v>
      </c>
      <c r="F1015" s="23" t="s">
        <v>2436</v>
      </c>
      <c r="G1015" s="23">
        <v>2</v>
      </c>
      <c r="I1015" s="39" t="str">
        <f>IF($B1015="","",(VLOOKUP($B1015,所属・種目コード!$A$3:$B$68,2)))</f>
        <v>北上翔南</v>
      </c>
      <c r="K1015" s="41" t="e">
        <f>IF($B1015="","",(VLOOKUP($B1015,所属・種目コード!L998:M1098,2)))</f>
        <v>#N/A</v>
      </c>
      <c r="L1015" s="38" t="e">
        <f>IF($B1015="","",(VLOOKUP($B1015,所属・種目コード!$I$3:$J$59,2)))</f>
        <v>#N/A</v>
      </c>
    </row>
    <row r="1016" spans="1:12">
      <c r="A1016" s="23">
        <v>1957</v>
      </c>
      <c r="B1016" s="23">
        <v>1070</v>
      </c>
      <c r="C1016" s="23">
        <v>12</v>
      </c>
      <c r="E1016" s="23" t="s">
        <v>2437</v>
      </c>
      <c r="F1016" s="23" t="s">
        <v>2438</v>
      </c>
      <c r="G1016" s="23">
        <v>2</v>
      </c>
      <c r="I1016" s="39" t="str">
        <f>IF($B1016="","",(VLOOKUP($B1016,所属・種目コード!$A$3:$B$68,2)))</f>
        <v>北上翔南</v>
      </c>
      <c r="K1016" s="41" t="e">
        <f>IF($B1016="","",(VLOOKUP($B1016,所属・種目コード!L999:M1099,2)))</f>
        <v>#N/A</v>
      </c>
      <c r="L1016" s="38" t="e">
        <f>IF($B1016="","",(VLOOKUP($B1016,所属・種目コード!$I$3:$J$59,2)))</f>
        <v>#N/A</v>
      </c>
    </row>
    <row r="1017" spans="1:12">
      <c r="A1017" s="23">
        <v>1958</v>
      </c>
      <c r="B1017" s="23">
        <v>1070</v>
      </c>
      <c r="C1017" s="23">
        <v>22</v>
      </c>
      <c r="E1017" s="23" t="s">
        <v>2439</v>
      </c>
      <c r="F1017" s="23" t="s">
        <v>2440</v>
      </c>
      <c r="G1017" s="23">
        <v>1</v>
      </c>
      <c r="I1017" s="39" t="str">
        <f>IF($B1017="","",(VLOOKUP($B1017,所属・種目コード!$A$3:$B$68,2)))</f>
        <v>北上翔南</v>
      </c>
      <c r="K1017" s="41" t="e">
        <f>IF($B1017="","",(VLOOKUP($B1017,所属・種目コード!L1000:M1100,2)))</f>
        <v>#N/A</v>
      </c>
      <c r="L1017" s="38" t="e">
        <f>IF($B1017="","",(VLOOKUP($B1017,所属・種目コード!$I$3:$J$59,2)))</f>
        <v>#N/A</v>
      </c>
    </row>
    <row r="1018" spans="1:12">
      <c r="A1018" s="23">
        <v>1959</v>
      </c>
      <c r="B1018" s="23">
        <v>1070</v>
      </c>
      <c r="C1018" s="23">
        <v>13</v>
      </c>
      <c r="E1018" s="23" t="s">
        <v>2441</v>
      </c>
      <c r="F1018" s="23" t="s">
        <v>2442</v>
      </c>
      <c r="G1018" s="23">
        <v>2</v>
      </c>
      <c r="I1018" s="39" t="str">
        <f>IF($B1018="","",(VLOOKUP($B1018,所属・種目コード!$A$3:$B$68,2)))</f>
        <v>北上翔南</v>
      </c>
      <c r="K1018" s="41" t="e">
        <f>IF($B1018="","",(VLOOKUP($B1018,所属・種目コード!L1001:M1101,2)))</f>
        <v>#N/A</v>
      </c>
      <c r="L1018" s="38" t="e">
        <f>IF($B1018="","",(VLOOKUP($B1018,所属・種目コード!$I$3:$J$59,2)))</f>
        <v>#N/A</v>
      </c>
    </row>
    <row r="1019" spans="1:12">
      <c r="A1019" s="23">
        <v>1960</v>
      </c>
      <c r="B1019" s="23">
        <v>1070</v>
      </c>
      <c r="C1019" s="23">
        <v>20</v>
      </c>
      <c r="E1019" s="23" t="s">
        <v>2443</v>
      </c>
      <c r="F1019" s="23" t="s">
        <v>2444</v>
      </c>
      <c r="G1019" s="23">
        <v>1</v>
      </c>
      <c r="I1019" s="39" t="str">
        <f>IF($B1019="","",(VLOOKUP($B1019,所属・種目コード!$A$3:$B$68,2)))</f>
        <v>北上翔南</v>
      </c>
      <c r="K1019" s="41" t="e">
        <f>IF($B1019="","",(VLOOKUP($B1019,所属・種目コード!L1002:M1102,2)))</f>
        <v>#N/A</v>
      </c>
      <c r="L1019" s="38" t="e">
        <f>IF($B1019="","",(VLOOKUP($B1019,所属・種目コード!$I$3:$J$59,2)))</f>
        <v>#N/A</v>
      </c>
    </row>
    <row r="1020" spans="1:12">
      <c r="A1020" s="23">
        <v>1961</v>
      </c>
      <c r="B1020" s="23">
        <v>1070</v>
      </c>
      <c r="C1020" s="23">
        <v>14</v>
      </c>
      <c r="E1020" s="23" t="s">
        <v>420</v>
      </c>
      <c r="F1020" s="23" t="s">
        <v>2445</v>
      </c>
      <c r="G1020" s="23">
        <v>2</v>
      </c>
      <c r="I1020" s="39" t="str">
        <f>IF($B1020="","",(VLOOKUP($B1020,所属・種目コード!$A$3:$B$68,2)))</f>
        <v>北上翔南</v>
      </c>
      <c r="K1020" s="41" t="e">
        <f>IF($B1020="","",(VLOOKUP($B1020,所属・種目コード!L1003:M1103,2)))</f>
        <v>#N/A</v>
      </c>
      <c r="L1020" s="38" t="e">
        <f>IF($B1020="","",(VLOOKUP($B1020,所属・種目コード!$I$3:$J$59,2)))</f>
        <v>#N/A</v>
      </c>
    </row>
    <row r="1021" spans="1:12">
      <c r="A1021" s="23">
        <v>1962</v>
      </c>
      <c r="B1021" s="23">
        <v>1070</v>
      </c>
      <c r="C1021" s="23">
        <v>22</v>
      </c>
      <c r="E1021" s="23" t="s">
        <v>421</v>
      </c>
      <c r="F1021" s="23" t="s">
        <v>2446</v>
      </c>
      <c r="G1021" s="23">
        <v>2</v>
      </c>
      <c r="I1021" s="39" t="str">
        <f>IF($B1021="","",(VLOOKUP($B1021,所属・種目コード!$A$3:$B$68,2)))</f>
        <v>北上翔南</v>
      </c>
      <c r="K1021" s="41" t="e">
        <f>IF($B1021="","",(VLOOKUP($B1021,所属・種目コード!L1004:M1104,2)))</f>
        <v>#N/A</v>
      </c>
      <c r="L1021" s="38" t="e">
        <f>IF($B1021="","",(VLOOKUP($B1021,所属・種目コード!$I$3:$J$59,2)))</f>
        <v>#N/A</v>
      </c>
    </row>
    <row r="1022" spans="1:12">
      <c r="A1022" s="23">
        <v>1963</v>
      </c>
      <c r="B1022" s="23">
        <v>1070</v>
      </c>
      <c r="C1022" s="23">
        <v>15</v>
      </c>
      <c r="E1022" s="23" t="s">
        <v>419</v>
      </c>
      <c r="F1022" s="23" t="s">
        <v>2447</v>
      </c>
      <c r="G1022" s="23">
        <v>2</v>
      </c>
      <c r="I1022" s="39" t="str">
        <f>IF($B1022="","",(VLOOKUP($B1022,所属・種目コード!$A$3:$B$68,2)))</f>
        <v>北上翔南</v>
      </c>
      <c r="K1022" s="41" t="e">
        <f>IF($B1022="","",(VLOOKUP($B1022,所属・種目コード!L1005:M1105,2)))</f>
        <v>#N/A</v>
      </c>
      <c r="L1022" s="38" t="e">
        <f>IF($B1022="","",(VLOOKUP($B1022,所属・種目コード!$I$3:$J$59,2)))</f>
        <v>#N/A</v>
      </c>
    </row>
    <row r="1023" spans="1:12">
      <c r="A1023" s="23">
        <v>1964</v>
      </c>
      <c r="B1023" s="23">
        <v>1070</v>
      </c>
      <c r="C1023" s="23">
        <v>612</v>
      </c>
      <c r="E1023" s="23" t="s">
        <v>2448</v>
      </c>
      <c r="F1023" s="23" t="s">
        <v>2449</v>
      </c>
      <c r="G1023" s="23">
        <v>2</v>
      </c>
      <c r="I1023" s="39" t="str">
        <f>IF($B1023="","",(VLOOKUP($B1023,所属・種目コード!$A$3:$B$68,2)))</f>
        <v>北上翔南</v>
      </c>
      <c r="K1023" s="41" t="e">
        <f>IF($B1023="","",(VLOOKUP($B1023,所属・種目コード!L1006:M1106,2)))</f>
        <v>#N/A</v>
      </c>
      <c r="L1023" s="38" t="e">
        <f>IF($B1023="","",(VLOOKUP($B1023,所属・種目コード!$I$3:$J$59,2)))</f>
        <v>#N/A</v>
      </c>
    </row>
    <row r="1024" spans="1:12">
      <c r="A1024" s="23">
        <v>1965</v>
      </c>
      <c r="B1024" s="23">
        <v>1070</v>
      </c>
      <c r="C1024" s="23">
        <v>16</v>
      </c>
      <c r="E1024" s="23" t="s">
        <v>2450</v>
      </c>
      <c r="F1024" s="23" t="s">
        <v>2451</v>
      </c>
      <c r="G1024" s="23">
        <v>2</v>
      </c>
      <c r="I1024" s="39" t="str">
        <f>IF($B1024="","",(VLOOKUP($B1024,所属・種目コード!$A$3:$B$68,2)))</f>
        <v>北上翔南</v>
      </c>
      <c r="K1024" s="41" t="e">
        <f>IF($B1024="","",(VLOOKUP($B1024,所属・種目コード!L1007:M1107,2)))</f>
        <v>#N/A</v>
      </c>
      <c r="L1024" s="38" t="e">
        <f>IF($B1024="","",(VLOOKUP($B1024,所属・種目コード!$I$3:$J$59,2)))</f>
        <v>#N/A</v>
      </c>
    </row>
    <row r="1025" spans="1:12">
      <c r="A1025" s="23">
        <v>1966</v>
      </c>
      <c r="B1025" s="23">
        <v>1070</v>
      </c>
      <c r="C1025" s="23">
        <v>613</v>
      </c>
      <c r="E1025" s="23" t="s">
        <v>2452</v>
      </c>
      <c r="F1025" s="23" t="s">
        <v>2453</v>
      </c>
      <c r="G1025" s="23">
        <v>2</v>
      </c>
      <c r="I1025" s="39" t="str">
        <f>IF($B1025="","",(VLOOKUP($B1025,所属・種目コード!$A$3:$B$68,2)))</f>
        <v>北上翔南</v>
      </c>
      <c r="K1025" s="41" t="e">
        <f>IF($B1025="","",(VLOOKUP($B1025,所属・種目コード!L1008:M1108,2)))</f>
        <v>#N/A</v>
      </c>
      <c r="L1025" s="38" t="e">
        <f>IF($B1025="","",(VLOOKUP($B1025,所属・種目コード!$I$3:$J$59,2)))</f>
        <v>#N/A</v>
      </c>
    </row>
    <row r="1026" spans="1:12">
      <c r="A1026" s="23">
        <v>1967</v>
      </c>
      <c r="B1026" s="23">
        <v>1070</v>
      </c>
      <c r="C1026" s="23">
        <v>17</v>
      </c>
      <c r="E1026" s="23" t="s">
        <v>2454</v>
      </c>
      <c r="F1026" s="23" t="s">
        <v>2455</v>
      </c>
      <c r="G1026" s="23">
        <v>2</v>
      </c>
      <c r="I1026" s="39" t="str">
        <f>IF($B1026="","",(VLOOKUP($B1026,所属・種目コード!$A$3:$B$68,2)))</f>
        <v>北上翔南</v>
      </c>
      <c r="K1026" s="41" t="e">
        <f>IF($B1026="","",(VLOOKUP($B1026,所属・種目コード!L1009:M1109,2)))</f>
        <v>#N/A</v>
      </c>
      <c r="L1026" s="38" t="e">
        <f>IF($B1026="","",(VLOOKUP($B1026,所属・種目コード!$I$3:$J$59,2)))</f>
        <v>#N/A</v>
      </c>
    </row>
    <row r="1027" spans="1:12">
      <c r="A1027" s="23">
        <v>1968</v>
      </c>
      <c r="B1027" s="23">
        <v>1070</v>
      </c>
      <c r="C1027" s="23">
        <v>18</v>
      </c>
      <c r="E1027" s="23" t="s">
        <v>2456</v>
      </c>
      <c r="F1027" s="23" t="s">
        <v>2457</v>
      </c>
      <c r="G1027" s="23">
        <v>2</v>
      </c>
      <c r="I1027" s="39" t="str">
        <f>IF($B1027="","",(VLOOKUP($B1027,所属・種目コード!$A$3:$B$68,2)))</f>
        <v>北上翔南</v>
      </c>
      <c r="K1027" s="41" t="e">
        <f>IF($B1027="","",(VLOOKUP($B1027,所属・種目コード!L1010:M1110,2)))</f>
        <v>#N/A</v>
      </c>
      <c r="L1027" s="38" t="e">
        <f>IF($B1027="","",(VLOOKUP($B1027,所属・種目コード!$I$3:$J$59,2)))</f>
        <v>#N/A</v>
      </c>
    </row>
    <row r="1028" spans="1:12">
      <c r="A1028" s="23">
        <v>1969</v>
      </c>
      <c r="B1028" s="23">
        <v>1070</v>
      </c>
      <c r="C1028" s="23">
        <v>19</v>
      </c>
      <c r="E1028" s="23" t="s">
        <v>565</v>
      </c>
      <c r="F1028" s="23" t="s">
        <v>2333</v>
      </c>
      <c r="G1028" s="23">
        <v>2</v>
      </c>
      <c r="I1028" s="39" t="str">
        <f>IF($B1028="","",(VLOOKUP($B1028,所属・種目コード!$A$3:$B$68,2)))</f>
        <v>北上翔南</v>
      </c>
      <c r="K1028" s="41" t="e">
        <f>IF($B1028="","",(VLOOKUP($B1028,所属・種目コード!L1011:M1111,2)))</f>
        <v>#N/A</v>
      </c>
      <c r="L1028" s="38" t="e">
        <f>IF($B1028="","",(VLOOKUP($B1028,所属・種目コード!$I$3:$J$59,2)))</f>
        <v>#N/A</v>
      </c>
    </row>
    <row r="1029" spans="1:12">
      <c r="A1029" s="23">
        <v>1970</v>
      </c>
      <c r="B1029" s="23">
        <v>1070</v>
      </c>
      <c r="C1029" s="23">
        <v>21</v>
      </c>
      <c r="E1029" s="23" t="s">
        <v>2458</v>
      </c>
      <c r="F1029" s="23" t="s">
        <v>2459</v>
      </c>
      <c r="G1029" s="23">
        <v>1</v>
      </c>
      <c r="I1029" s="39" t="str">
        <f>IF($B1029="","",(VLOOKUP($B1029,所属・種目コード!$A$3:$B$68,2)))</f>
        <v>北上翔南</v>
      </c>
      <c r="K1029" s="41" t="e">
        <f>IF($B1029="","",(VLOOKUP($B1029,所属・種目コード!L1012:M1112,2)))</f>
        <v>#N/A</v>
      </c>
      <c r="L1029" s="38" t="e">
        <f>IF($B1029="","",(VLOOKUP($B1029,所属・種目コード!$I$3:$J$59,2)))</f>
        <v>#N/A</v>
      </c>
    </row>
    <row r="1030" spans="1:12">
      <c r="A1030" s="23">
        <v>1971</v>
      </c>
      <c r="B1030" s="23">
        <v>1070</v>
      </c>
      <c r="C1030" s="23">
        <v>23</v>
      </c>
      <c r="E1030" s="23" t="s">
        <v>2460</v>
      </c>
      <c r="F1030" s="23" t="s">
        <v>2461</v>
      </c>
      <c r="G1030" s="23">
        <v>2</v>
      </c>
      <c r="I1030" s="39" t="str">
        <f>IF($B1030="","",(VLOOKUP($B1030,所属・種目コード!$A$3:$B$68,2)))</f>
        <v>北上翔南</v>
      </c>
      <c r="K1030" s="41" t="e">
        <f>IF($B1030="","",(VLOOKUP($B1030,所属・種目コード!L1013:M1113,2)))</f>
        <v>#N/A</v>
      </c>
      <c r="L1030" s="38" t="e">
        <f>IF($B1030="","",(VLOOKUP($B1030,所属・種目コード!$I$3:$J$59,2)))</f>
        <v>#N/A</v>
      </c>
    </row>
    <row r="1031" spans="1:12">
      <c r="A1031" s="23">
        <v>1972</v>
      </c>
      <c r="B1031" s="23">
        <v>1070</v>
      </c>
      <c r="C1031" s="23">
        <v>24</v>
      </c>
      <c r="E1031" s="23" t="s">
        <v>422</v>
      </c>
      <c r="F1031" s="23" t="s">
        <v>2462</v>
      </c>
      <c r="G1031" s="23">
        <v>2</v>
      </c>
      <c r="I1031" s="39" t="str">
        <f>IF($B1031="","",(VLOOKUP($B1031,所属・種目コード!$A$3:$B$68,2)))</f>
        <v>北上翔南</v>
      </c>
      <c r="K1031" s="41" t="e">
        <f>IF($B1031="","",(VLOOKUP($B1031,所属・種目コード!L1014:M1114,2)))</f>
        <v>#N/A</v>
      </c>
      <c r="L1031" s="38" t="e">
        <f>IF($B1031="","",(VLOOKUP($B1031,所属・種目コード!$I$3:$J$59,2)))</f>
        <v>#N/A</v>
      </c>
    </row>
    <row r="1032" spans="1:12">
      <c r="A1032" s="23">
        <v>1973</v>
      </c>
      <c r="B1032" s="23">
        <v>1070</v>
      </c>
      <c r="C1032" s="23">
        <v>20</v>
      </c>
      <c r="E1032" s="23" t="s">
        <v>567</v>
      </c>
      <c r="F1032" s="23" t="s">
        <v>2463</v>
      </c>
      <c r="G1032" s="23">
        <v>2</v>
      </c>
      <c r="I1032" s="39" t="str">
        <f>IF($B1032="","",(VLOOKUP($B1032,所属・種目コード!$A$3:$B$68,2)))</f>
        <v>北上翔南</v>
      </c>
      <c r="K1032" s="41" t="e">
        <f>IF($B1032="","",(VLOOKUP($B1032,所属・種目コード!L1015:M1115,2)))</f>
        <v>#N/A</v>
      </c>
      <c r="L1032" s="38" t="e">
        <f>IF($B1032="","",(VLOOKUP($B1032,所属・種目コード!$I$3:$J$59,2)))</f>
        <v>#N/A</v>
      </c>
    </row>
    <row r="1033" spans="1:12">
      <c r="A1033" s="23">
        <v>1974</v>
      </c>
      <c r="B1033" s="23">
        <v>1070</v>
      </c>
      <c r="C1033" s="23">
        <v>25</v>
      </c>
      <c r="E1033" s="23" t="s">
        <v>2464</v>
      </c>
      <c r="F1033" s="23" t="s">
        <v>2465</v>
      </c>
      <c r="G1033" s="23">
        <v>2</v>
      </c>
      <c r="I1033" s="39" t="str">
        <f>IF($B1033="","",(VLOOKUP($B1033,所属・種目コード!$A$3:$B$68,2)))</f>
        <v>北上翔南</v>
      </c>
      <c r="K1033" s="41" t="e">
        <f>IF($B1033="","",(VLOOKUP($B1033,所属・種目コード!L1016:M1116,2)))</f>
        <v>#N/A</v>
      </c>
      <c r="L1033" s="38" t="e">
        <f>IF($B1033="","",(VLOOKUP($B1033,所属・種目コード!$I$3:$J$59,2)))</f>
        <v>#N/A</v>
      </c>
    </row>
    <row r="1034" spans="1:12">
      <c r="A1034" s="23">
        <v>1975</v>
      </c>
      <c r="B1034" s="23">
        <v>1070</v>
      </c>
      <c r="C1034" s="23">
        <v>21</v>
      </c>
      <c r="E1034" s="23" t="s">
        <v>566</v>
      </c>
      <c r="F1034" s="23" t="s">
        <v>2466</v>
      </c>
      <c r="G1034" s="23">
        <v>2</v>
      </c>
      <c r="I1034" s="39" t="str">
        <f>IF($B1034="","",(VLOOKUP($B1034,所属・種目コード!$A$3:$B$68,2)))</f>
        <v>北上翔南</v>
      </c>
      <c r="K1034" s="41" t="e">
        <f>IF($B1034="","",(VLOOKUP($B1034,所属・種目コード!L1017:M1117,2)))</f>
        <v>#N/A</v>
      </c>
      <c r="L1034" s="38" t="e">
        <f>IF($B1034="","",(VLOOKUP($B1034,所属・種目コード!$I$3:$J$59,2)))</f>
        <v>#N/A</v>
      </c>
    </row>
    <row r="1035" spans="1:12">
      <c r="A1035" s="23">
        <v>1976</v>
      </c>
      <c r="B1035" s="23">
        <v>1070</v>
      </c>
      <c r="C1035" s="23">
        <v>614</v>
      </c>
      <c r="E1035" s="23" t="s">
        <v>2467</v>
      </c>
      <c r="F1035" s="23" t="s">
        <v>2468</v>
      </c>
      <c r="G1035" s="23">
        <v>2</v>
      </c>
      <c r="I1035" s="39" t="str">
        <f>IF($B1035="","",(VLOOKUP($B1035,所属・種目コード!$A$3:$B$68,2)))</f>
        <v>北上翔南</v>
      </c>
      <c r="K1035" s="41" t="e">
        <f>IF($B1035="","",(VLOOKUP($B1035,所属・種目コード!L1018:M1118,2)))</f>
        <v>#N/A</v>
      </c>
      <c r="L1035" s="38" t="e">
        <f>IF($B1035="","",(VLOOKUP($B1035,所属・種目コード!$I$3:$J$59,2)))</f>
        <v>#N/A</v>
      </c>
    </row>
    <row r="1036" spans="1:12">
      <c r="A1036" s="23">
        <v>1977</v>
      </c>
      <c r="B1036" s="23">
        <v>1071</v>
      </c>
      <c r="C1036" s="23">
        <v>383</v>
      </c>
      <c r="E1036" s="23" t="s">
        <v>2469</v>
      </c>
      <c r="F1036" s="23" t="s">
        <v>2470</v>
      </c>
      <c r="G1036" s="23">
        <v>2</v>
      </c>
      <c r="I1036" s="39" t="str">
        <f>IF($B1036="","",(VLOOKUP($B1036,所属・種目コード!$A$3:$B$68,2)))</f>
        <v>久慈</v>
      </c>
      <c r="K1036" s="41" t="e">
        <f>IF($B1036="","",(VLOOKUP($B1036,所属・種目コード!L1019:M1119,2)))</f>
        <v>#N/A</v>
      </c>
      <c r="L1036" s="38" t="e">
        <f>IF($B1036="","",(VLOOKUP($B1036,所属・種目コード!$I$3:$J$59,2)))</f>
        <v>#N/A</v>
      </c>
    </row>
    <row r="1037" spans="1:12">
      <c r="A1037" s="23">
        <v>1978</v>
      </c>
      <c r="B1037" s="23">
        <v>1071</v>
      </c>
      <c r="C1037" s="23">
        <v>539</v>
      </c>
      <c r="E1037" s="23" t="s">
        <v>2471</v>
      </c>
      <c r="F1037" s="23" t="s">
        <v>2472</v>
      </c>
      <c r="G1037" s="23">
        <v>1</v>
      </c>
      <c r="I1037" s="39" t="str">
        <f>IF($B1037="","",(VLOOKUP($B1037,所属・種目コード!$A$3:$B$68,2)))</f>
        <v>久慈</v>
      </c>
      <c r="K1037" s="41" t="e">
        <f>IF($B1037="","",(VLOOKUP($B1037,所属・種目コード!L1020:M1120,2)))</f>
        <v>#N/A</v>
      </c>
      <c r="L1037" s="38" t="e">
        <f>IF($B1037="","",(VLOOKUP($B1037,所属・種目コード!$I$3:$J$59,2)))</f>
        <v>#N/A</v>
      </c>
    </row>
    <row r="1038" spans="1:12">
      <c r="A1038" s="23">
        <v>1979</v>
      </c>
      <c r="B1038" s="23">
        <v>1071</v>
      </c>
      <c r="C1038" s="23">
        <v>489</v>
      </c>
      <c r="E1038" s="23" t="s">
        <v>487</v>
      </c>
      <c r="F1038" s="23" t="s">
        <v>2473</v>
      </c>
      <c r="G1038" s="23">
        <v>2</v>
      </c>
      <c r="I1038" s="39" t="str">
        <f>IF($B1038="","",(VLOOKUP($B1038,所属・種目コード!$A$3:$B$68,2)))</f>
        <v>久慈</v>
      </c>
      <c r="K1038" s="41" t="e">
        <f>IF($B1038="","",(VLOOKUP($B1038,所属・種目コード!L1021:M1121,2)))</f>
        <v>#N/A</v>
      </c>
      <c r="L1038" s="38" t="e">
        <f>IF($B1038="","",(VLOOKUP($B1038,所属・種目コード!$I$3:$J$59,2)))</f>
        <v>#N/A</v>
      </c>
    </row>
    <row r="1039" spans="1:12">
      <c r="A1039" s="23">
        <v>1980</v>
      </c>
      <c r="B1039" s="23">
        <v>1071</v>
      </c>
      <c r="C1039" s="23">
        <v>689</v>
      </c>
      <c r="E1039" s="23" t="s">
        <v>2474</v>
      </c>
      <c r="F1039" s="23" t="s">
        <v>2475</v>
      </c>
      <c r="G1039" s="23">
        <v>1</v>
      </c>
      <c r="I1039" s="39" t="str">
        <f>IF($B1039="","",(VLOOKUP($B1039,所属・種目コード!$A$3:$B$68,2)))</f>
        <v>久慈</v>
      </c>
      <c r="K1039" s="41" t="e">
        <f>IF($B1039="","",(VLOOKUP($B1039,所属・種目コード!L1022:M1122,2)))</f>
        <v>#N/A</v>
      </c>
      <c r="L1039" s="38" t="e">
        <f>IF($B1039="","",(VLOOKUP($B1039,所属・種目コード!$I$3:$J$59,2)))</f>
        <v>#N/A</v>
      </c>
    </row>
    <row r="1040" spans="1:12">
      <c r="A1040" s="23">
        <v>1981</v>
      </c>
      <c r="B1040" s="23">
        <v>1071</v>
      </c>
      <c r="C1040" s="23">
        <v>530</v>
      </c>
      <c r="E1040" s="23" t="s">
        <v>2476</v>
      </c>
      <c r="F1040" s="23" t="s">
        <v>2477</v>
      </c>
      <c r="G1040" s="23">
        <v>1</v>
      </c>
      <c r="I1040" s="39" t="str">
        <f>IF($B1040="","",(VLOOKUP($B1040,所属・種目コード!$A$3:$B$68,2)))</f>
        <v>久慈</v>
      </c>
      <c r="K1040" s="41" t="e">
        <f>IF($B1040="","",(VLOOKUP($B1040,所属・種目コード!L1023:M1123,2)))</f>
        <v>#N/A</v>
      </c>
      <c r="L1040" s="38" t="e">
        <f>IF($B1040="","",(VLOOKUP($B1040,所属・種目コード!$I$3:$J$59,2)))</f>
        <v>#N/A</v>
      </c>
    </row>
    <row r="1041" spans="1:12">
      <c r="A1041" s="23">
        <v>1982</v>
      </c>
      <c r="B1041" s="23">
        <v>1071</v>
      </c>
      <c r="C1041" s="23">
        <v>384</v>
      </c>
      <c r="E1041" s="23" t="s">
        <v>482</v>
      </c>
      <c r="F1041" s="23" t="s">
        <v>2478</v>
      </c>
      <c r="G1041" s="23">
        <v>2</v>
      </c>
      <c r="I1041" s="39" t="str">
        <f>IF($B1041="","",(VLOOKUP($B1041,所属・種目コード!$A$3:$B$68,2)))</f>
        <v>久慈</v>
      </c>
      <c r="K1041" s="41" t="e">
        <f>IF($B1041="","",(VLOOKUP($B1041,所属・種目コード!L1024:M1124,2)))</f>
        <v>#N/A</v>
      </c>
      <c r="L1041" s="38" t="e">
        <f>IF($B1041="","",(VLOOKUP($B1041,所属・種目コード!$I$3:$J$59,2)))</f>
        <v>#N/A</v>
      </c>
    </row>
    <row r="1042" spans="1:12">
      <c r="A1042" s="23">
        <v>1983</v>
      </c>
      <c r="B1042" s="23">
        <v>1071</v>
      </c>
      <c r="C1042" s="23">
        <v>378</v>
      </c>
      <c r="E1042" s="23" t="s">
        <v>2479</v>
      </c>
      <c r="F1042" s="23" t="s">
        <v>2480</v>
      </c>
      <c r="G1042" s="23">
        <v>2</v>
      </c>
      <c r="I1042" s="39" t="str">
        <f>IF($B1042="","",(VLOOKUP($B1042,所属・種目コード!$A$3:$B$68,2)))</f>
        <v>久慈</v>
      </c>
      <c r="K1042" s="41" t="e">
        <f>IF($B1042="","",(VLOOKUP($B1042,所属・種目コード!L1025:M1125,2)))</f>
        <v>#N/A</v>
      </c>
      <c r="L1042" s="38" t="e">
        <f>IF($B1042="","",(VLOOKUP($B1042,所属・種目コード!$I$3:$J$59,2)))</f>
        <v>#N/A</v>
      </c>
    </row>
    <row r="1043" spans="1:12">
      <c r="A1043" s="23">
        <v>1984</v>
      </c>
      <c r="B1043" s="23">
        <v>1071</v>
      </c>
      <c r="C1043" s="23">
        <v>743</v>
      </c>
      <c r="E1043" s="23" t="s">
        <v>2481</v>
      </c>
      <c r="F1043" s="23" t="s">
        <v>2482</v>
      </c>
      <c r="G1043" s="23">
        <v>2</v>
      </c>
      <c r="I1043" s="39" t="str">
        <f>IF($B1043="","",(VLOOKUP($B1043,所属・種目コード!$A$3:$B$68,2)))</f>
        <v>久慈</v>
      </c>
      <c r="K1043" s="41" t="e">
        <f>IF($B1043="","",(VLOOKUP($B1043,所属・種目コード!L1026:M1126,2)))</f>
        <v>#N/A</v>
      </c>
      <c r="L1043" s="38" t="e">
        <f>IF($B1043="","",(VLOOKUP($B1043,所属・種目コード!$I$3:$J$59,2)))</f>
        <v>#N/A</v>
      </c>
    </row>
    <row r="1044" spans="1:12">
      <c r="A1044" s="23">
        <v>1985</v>
      </c>
      <c r="B1044" s="23">
        <v>1071</v>
      </c>
      <c r="C1044" s="23">
        <v>490</v>
      </c>
      <c r="E1044" s="23" t="s">
        <v>2483</v>
      </c>
      <c r="F1044" s="23" t="s">
        <v>2484</v>
      </c>
      <c r="G1044" s="23">
        <v>2</v>
      </c>
      <c r="I1044" s="39" t="str">
        <f>IF($B1044="","",(VLOOKUP($B1044,所属・種目コード!$A$3:$B$68,2)))</f>
        <v>久慈</v>
      </c>
      <c r="K1044" s="41" t="e">
        <f>IF($B1044="","",(VLOOKUP($B1044,所属・種目コード!L1027:M1127,2)))</f>
        <v>#N/A</v>
      </c>
      <c r="L1044" s="38" t="e">
        <f>IF($B1044="","",(VLOOKUP($B1044,所属・種目コード!$I$3:$J$59,2)))</f>
        <v>#N/A</v>
      </c>
    </row>
    <row r="1045" spans="1:12">
      <c r="A1045" s="23">
        <v>1986</v>
      </c>
      <c r="B1045" s="23">
        <v>1071</v>
      </c>
      <c r="C1045" s="23">
        <v>531</v>
      </c>
      <c r="E1045" s="23" t="s">
        <v>2485</v>
      </c>
      <c r="F1045" s="23" t="s">
        <v>2486</v>
      </c>
      <c r="G1045" s="23">
        <v>1</v>
      </c>
      <c r="I1045" s="39" t="str">
        <f>IF($B1045="","",(VLOOKUP($B1045,所属・種目コード!$A$3:$B$68,2)))</f>
        <v>久慈</v>
      </c>
      <c r="K1045" s="41" t="e">
        <f>IF($B1045="","",(VLOOKUP($B1045,所属・種目コード!L1028:M1128,2)))</f>
        <v>#N/A</v>
      </c>
      <c r="L1045" s="38" t="e">
        <f>IF($B1045="","",(VLOOKUP($B1045,所属・種目コード!$I$3:$J$59,2)))</f>
        <v>#N/A</v>
      </c>
    </row>
    <row r="1046" spans="1:12">
      <c r="A1046" s="23">
        <v>1987</v>
      </c>
      <c r="B1046" s="23">
        <v>1071</v>
      </c>
      <c r="C1046" s="23">
        <v>379</v>
      </c>
      <c r="E1046" s="23" t="s">
        <v>2487</v>
      </c>
      <c r="F1046" s="23" t="s">
        <v>2488</v>
      </c>
      <c r="G1046" s="23">
        <v>2</v>
      </c>
      <c r="I1046" s="39" t="str">
        <f>IF($B1046="","",(VLOOKUP($B1046,所属・種目コード!$A$3:$B$68,2)))</f>
        <v>久慈</v>
      </c>
      <c r="K1046" s="41" t="e">
        <f>IF($B1046="","",(VLOOKUP($B1046,所属・種目コード!L1029:M1129,2)))</f>
        <v>#N/A</v>
      </c>
      <c r="L1046" s="38" t="e">
        <f>IF($B1046="","",(VLOOKUP($B1046,所属・種目コード!$I$3:$J$59,2)))</f>
        <v>#N/A</v>
      </c>
    </row>
    <row r="1047" spans="1:12">
      <c r="A1047" s="23">
        <v>1988</v>
      </c>
      <c r="B1047" s="23">
        <v>1071</v>
      </c>
      <c r="C1047" s="23">
        <v>380</v>
      </c>
      <c r="E1047" s="23" t="s">
        <v>2489</v>
      </c>
      <c r="F1047" s="23" t="s">
        <v>2490</v>
      </c>
      <c r="G1047" s="23">
        <v>2</v>
      </c>
      <c r="I1047" s="39" t="str">
        <f>IF($B1047="","",(VLOOKUP($B1047,所属・種目コード!$A$3:$B$68,2)))</f>
        <v>久慈</v>
      </c>
      <c r="K1047" s="41" t="e">
        <f>IF($B1047="","",(VLOOKUP($B1047,所属・種目コード!L1030:M1130,2)))</f>
        <v>#N/A</v>
      </c>
      <c r="L1047" s="38" t="e">
        <f>IF($B1047="","",(VLOOKUP($B1047,所属・種目コード!$I$3:$J$59,2)))</f>
        <v>#N/A</v>
      </c>
    </row>
    <row r="1048" spans="1:12">
      <c r="A1048" s="23">
        <v>1989</v>
      </c>
      <c r="B1048" s="23">
        <v>1071</v>
      </c>
      <c r="C1048" s="23">
        <v>690</v>
      </c>
      <c r="E1048" s="23" t="s">
        <v>2491</v>
      </c>
      <c r="F1048" s="23" t="s">
        <v>2492</v>
      </c>
      <c r="G1048" s="23">
        <v>1</v>
      </c>
      <c r="I1048" s="39" t="str">
        <f>IF($B1048="","",(VLOOKUP($B1048,所属・種目コード!$A$3:$B$68,2)))</f>
        <v>久慈</v>
      </c>
      <c r="K1048" s="41" t="e">
        <f>IF($B1048="","",(VLOOKUP($B1048,所属・種目コード!L1031:M1131,2)))</f>
        <v>#N/A</v>
      </c>
      <c r="L1048" s="38" t="e">
        <f>IF($B1048="","",(VLOOKUP($B1048,所属・種目コード!$I$3:$J$59,2)))</f>
        <v>#N/A</v>
      </c>
    </row>
    <row r="1049" spans="1:12">
      <c r="A1049" s="23">
        <v>1990</v>
      </c>
      <c r="B1049" s="23">
        <v>1071</v>
      </c>
      <c r="C1049" s="23">
        <v>385</v>
      </c>
      <c r="E1049" s="23" t="s">
        <v>483</v>
      </c>
      <c r="F1049" s="23" t="s">
        <v>2493</v>
      </c>
      <c r="G1049" s="23">
        <v>2</v>
      </c>
      <c r="I1049" s="39" t="str">
        <f>IF($B1049="","",(VLOOKUP($B1049,所属・種目コード!$A$3:$B$68,2)))</f>
        <v>久慈</v>
      </c>
      <c r="K1049" s="41" t="e">
        <f>IF($B1049="","",(VLOOKUP($B1049,所属・種目コード!L1032:M1132,2)))</f>
        <v>#N/A</v>
      </c>
      <c r="L1049" s="38" t="e">
        <f>IF($B1049="","",(VLOOKUP($B1049,所属・種目コード!$I$3:$J$59,2)))</f>
        <v>#N/A</v>
      </c>
    </row>
    <row r="1050" spans="1:12">
      <c r="A1050" s="23">
        <v>1991</v>
      </c>
      <c r="B1050" s="23">
        <v>1071</v>
      </c>
      <c r="C1050" s="23">
        <v>691</v>
      </c>
      <c r="E1050" s="23" t="s">
        <v>2494</v>
      </c>
      <c r="F1050" s="23" t="s">
        <v>2495</v>
      </c>
      <c r="G1050" s="23">
        <v>1</v>
      </c>
      <c r="I1050" s="39" t="str">
        <f>IF($B1050="","",(VLOOKUP($B1050,所属・種目コード!$A$3:$B$68,2)))</f>
        <v>久慈</v>
      </c>
      <c r="K1050" s="41" t="e">
        <f>IF($B1050="","",(VLOOKUP($B1050,所属・種目コード!L1033:M1133,2)))</f>
        <v>#N/A</v>
      </c>
      <c r="L1050" s="38" t="e">
        <f>IF($B1050="","",(VLOOKUP($B1050,所属・種目コード!$I$3:$J$59,2)))</f>
        <v>#N/A</v>
      </c>
    </row>
    <row r="1051" spans="1:12">
      <c r="A1051" s="23">
        <v>1992</v>
      </c>
      <c r="B1051" s="23">
        <v>1071</v>
      </c>
      <c r="C1051" s="23">
        <v>532</v>
      </c>
      <c r="E1051" s="23" t="s">
        <v>2496</v>
      </c>
      <c r="F1051" s="23" t="s">
        <v>2497</v>
      </c>
      <c r="G1051" s="23">
        <v>1</v>
      </c>
      <c r="I1051" s="39" t="str">
        <f>IF($B1051="","",(VLOOKUP($B1051,所属・種目コード!$A$3:$B$68,2)))</f>
        <v>久慈</v>
      </c>
      <c r="K1051" s="41" t="e">
        <f>IF($B1051="","",(VLOOKUP($B1051,所属・種目コード!L1034:M1134,2)))</f>
        <v>#N/A</v>
      </c>
      <c r="L1051" s="38" t="e">
        <f>IF($B1051="","",(VLOOKUP($B1051,所属・種目コード!$I$3:$J$59,2)))</f>
        <v>#N/A</v>
      </c>
    </row>
    <row r="1052" spans="1:12">
      <c r="A1052" s="23">
        <v>1993</v>
      </c>
      <c r="B1052" s="23">
        <v>1071</v>
      </c>
      <c r="C1052" s="23">
        <v>386</v>
      </c>
      <c r="E1052" s="23" t="s">
        <v>484</v>
      </c>
      <c r="F1052" s="23" t="s">
        <v>2498</v>
      </c>
      <c r="G1052" s="23">
        <v>2</v>
      </c>
      <c r="I1052" s="39" t="str">
        <f>IF($B1052="","",(VLOOKUP($B1052,所属・種目コード!$A$3:$B$68,2)))</f>
        <v>久慈</v>
      </c>
      <c r="K1052" s="41" t="e">
        <f>IF($B1052="","",(VLOOKUP($B1052,所属・種目コード!L1035:M1135,2)))</f>
        <v>#N/A</v>
      </c>
      <c r="L1052" s="38" t="e">
        <f>IF($B1052="","",(VLOOKUP($B1052,所属・種目コード!$I$3:$J$59,2)))</f>
        <v>#N/A</v>
      </c>
    </row>
    <row r="1053" spans="1:12">
      <c r="A1053" s="23">
        <v>1994</v>
      </c>
      <c r="B1053" s="23">
        <v>1071</v>
      </c>
      <c r="C1053" s="23">
        <v>533</v>
      </c>
      <c r="E1053" s="23" t="s">
        <v>2499</v>
      </c>
      <c r="F1053" s="23" t="s">
        <v>2500</v>
      </c>
      <c r="G1053" s="23">
        <v>1</v>
      </c>
      <c r="I1053" s="39" t="str">
        <f>IF($B1053="","",(VLOOKUP($B1053,所属・種目コード!$A$3:$B$68,2)))</f>
        <v>久慈</v>
      </c>
      <c r="K1053" s="41" t="e">
        <f>IF($B1053="","",(VLOOKUP($B1053,所属・種目コード!L1036:M1136,2)))</f>
        <v>#N/A</v>
      </c>
      <c r="L1053" s="38" t="e">
        <f>IF($B1053="","",(VLOOKUP($B1053,所属・種目コード!$I$3:$J$59,2)))</f>
        <v>#N/A</v>
      </c>
    </row>
    <row r="1054" spans="1:12">
      <c r="A1054" s="23">
        <v>1995</v>
      </c>
      <c r="B1054" s="23">
        <v>1071</v>
      </c>
      <c r="C1054" s="23">
        <v>534</v>
      </c>
      <c r="E1054" s="23" t="s">
        <v>2501</v>
      </c>
      <c r="F1054" s="23" t="s">
        <v>2502</v>
      </c>
      <c r="G1054" s="23">
        <v>1</v>
      </c>
      <c r="I1054" s="39" t="str">
        <f>IF($B1054="","",(VLOOKUP($B1054,所属・種目コード!$A$3:$B$68,2)))</f>
        <v>久慈</v>
      </c>
      <c r="K1054" s="41" t="e">
        <f>IF($B1054="","",(VLOOKUP($B1054,所属・種目コード!L1037:M1137,2)))</f>
        <v>#N/A</v>
      </c>
      <c r="L1054" s="38" t="e">
        <f>IF($B1054="","",(VLOOKUP($B1054,所属・種目コード!$I$3:$J$59,2)))</f>
        <v>#N/A</v>
      </c>
    </row>
    <row r="1055" spans="1:12">
      <c r="A1055" s="23">
        <v>1996</v>
      </c>
      <c r="B1055" s="23">
        <v>1071</v>
      </c>
      <c r="C1055" s="23">
        <v>387</v>
      </c>
      <c r="E1055" s="23" t="s">
        <v>485</v>
      </c>
      <c r="F1055" s="23" t="s">
        <v>2503</v>
      </c>
      <c r="G1055" s="23">
        <v>2</v>
      </c>
      <c r="I1055" s="39" t="str">
        <f>IF($B1055="","",(VLOOKUP($B1055,所属・種目コード!$A$3:$B$68,2)))</f>
        <v>久慈</v>
      </c>
      <c r="K1055" s="41" t="e">
        <f>IF($B1055="","",(VLOOKUP($B1055,所属・種目コード!L1038:M1138,2)))</f>
        <v>#N/A</v>
      </c>
      <c r="L1055" s="38" t="e">
        <f>IF($B1055="","",(VLOOKUP($B1055,所属・種目コード!$I$3:$J$59,2)))</f>
        <v>#N/A</v>
      </c>
    </row>
    <row r="1056" spans="1:12">
      <c r="A1056" s="23">
        <v>1997</v>
      </c>
      <c r="B1056" s="23">
        <v>1071</v>
      </c>
      <c r="C1056" s="23">
        <v>535</v>
      </c>
      <c r="E1056" s="23" t="s">
        <v>2504</v>
      </c>
      <c r="F1056" s="23" t="s">
        <v>2505</v>
      </c>
      <c r="G1056" s="23">
        <v>1</v>
      </c>
      <c r="I1056" s="39" t="str">
        <f>IF($B1056="","",(VLOOKUP($B1056,所属・種目コード!$A$3:$B$68,2)))</f>
        <v>久慈</v>
      </c>
      <c r="K1056" s="41" t="e">
        <f>IF($B1056="","",(VLOOKUP($B1056,所属・種目コード!L1039:M1139,2)))</f>
        <v>#N/A</v>
      </c>
      <c r="L1056" s="38" t="e">
        <f>IF($B1056="","",(VLOOKUP($B1056,所属・種目コード!$I$3:$J$59,2)))</f>
        <v>#N/A</v>
      </c>
    </row>
    <row r="1057" spans="1:12">
      <c r="A1057" s="23">
        <v>1998</v>
      </c>
      <c r="B1057" s="23">
        <v>1071</v>
      </c>
      <c r="C1057" s="23">
        <v>388</v>
      </c>
      <c r="E1057" s="23" t="s">
        <v>486</v>
      </c>
      <c r="F1057" s="23" t="s">
        <v>2506</v>
      </c>
      <c r="G1057" s="23">
        <v>2</v>
      </c>
      <c r="I1057" s="39" t="str">
        <f>IF($B1057="","",(VLOOKUP($B1057,所属・種目コード!$A$3:$B$68,2)))</f>
        <v>久慈</v>
      </c>
      <c r="K1057" s="41" t="e">
        <f>IF($B1057="","",(VLOOKUP($B1057,所属・種目コード!L1040:M1140,2)))</f>
        <v>#N/A</v>
      </c>
      <c r="L1057" s="38" t="e">
        <f>IF($B1057="","",(VLOOKUP($B1057,所属・種目コード!$I$3:$J$59,2)))</f>
        <v>#N/A</v>
      </c>
    </row>
    <row r="1058" spans="1:12">
      <c r="A1058" s="23">
        <v>1999</v>
      </c>
      <c r="B1058" s="23">
        <v>1071</v>
      </c>
      <c r="C1058" s="23">
        <v>692</v>
      </c>
      <c r="E1058" s="23" t="s">
        <v>2507</v>
      </c>
      <c r="F1058" s="23" t="s">
        <v>2508</v>
      </c>
      <c r="G1058" s="23">
        <v>1</v>
      </c>
      <c r="I1058" s="39" t="str">
        <f>IF($B1058="","",(VLOOKUP($B1058,所属・種目コード!$A$3:$B$68,2)))</f>
        <v>久慈</v>
      </c>
      <c r="K1058" s="41" t="e">
        <f>IF($B1058="","",(VLOOKUP($B1058,所属・種目コード!L1041:M1141,2)))</f>
        <v>#N/A</v>
      </c>
      <c r="L1058" s="38" t="e">
        <f>IF($B1058="","",(VLOOKUP($B1058,所属・種目コード!$I$3:$J$59,2)))</f>
        <v>#N/A</v>
      </c>
    </row>
    <row r="1059" spans="1:12">
      <c r="A1059" s="23">
        <v>2000</v>
      </c>
      <c r="B1059" s="23">
        <v>1071</v>
      </c>
      <c r="C1059" s="23">
        <v>491</v>
      </c>
      <c r="E1059" s="23" t="s">
        <v>2509</v>
      </c>
      <c r="F1059" s="23" t="s">
        <v>2510</v>
      </c>
      <c r="G1059" s="23">
        <v>2</v>
      </c>
      <c r="I1059" s="39" t="str">
        <f>IF($B1059="","",(VLOOKUP($B1059,所属・種目コード!$A$3:$B$68,2)))</f>
        <v>久慈</v>
      </c>
      <c r="K1059" s="41" t="e">
        <f>IF($B1059="","",(VLOOKUP($B1059,所属・種目コード!L1042:M1142,2)))</f>
        <v>#N/A</v>
      </c>
      <c r="L1059" s="38" t="e">
        <f>IF($B1059="","",(VLOOKUP($B1059,所属・種目コード!$I$3:$J$59,2)))</f>
        <v>#N/A</v>
      </c>
    </row>
    <row r="1060" spans="1:12">
      <c r="A1060" s="23">
        <v>2001</v>
      </c>
      <c r="B1060" s="23">
        <v>1071</v>
      </c>
      <c r="C1060" s="23">
        <v>540</v>
      </c>
      <c r="E1060" s="23" t="s">
        <v>2511</v>
      </c>
      <c r="F1060" s="23" t="s">
        <v>2512</v>
      </c>
      <c r="G1060" s="23">
        <v>1</v>
      </c>
      <c r="I1060" s="39" t="str">
        <f>IF($B1060="","",(VLOOKUP($B1060,所属・種目コード!$A$3:$B$68,2)))</f>
        <v>久慈</v>
      </c>
      <c r="K1060" s="41" t="e">
        <f>IF($B1060="","",(VLOOKUP($B1060,所属・種目コード!L1043:M1143,2)))</f>
        <v>#N/A</v>
      </c>
      <c r="L1060" s="38" t="e">
        <f>IF($B1060="","",(VLOOKUP($B1060,所属・種目コード!$I$3:$J$59,2)))</f>
        <v>#N/A</v>
      </c>
    </row>
    <row r="1061" spans="1:12">
      <c r="A1061" s="23">
        <v>2002</v>
      </c>
      <c r="B1061" s="23">
        <v>1071</v>
      </c>
      <c r="C1061" s="23">
        <v>536</v>
      </c>
      <c r="E1061" s="23" t="s">
        <v>2513</v>
      </c>
      <c r="F1061" s="23" t="s">
        <v>2514</v>
      </c>
      <c r="G1061" s="23">
        <v>1</v>
      </c>
      <c r="I1061" s="39" t="str">
        <f>IF($B1061="","",(VLOOKUP($B1061,所属・種目コード!$A$3:$B$68,2)))</f>
        <v>久慈</v>
      </c>
      <c r="K1061" s="41" t="e">
        <f>IF($B1061="","",(VLOOKUP($B1061,所属・種目コード!L1044:M1144,2)))</f>
        <v>#N/A</v>
      </c>
      <c r="L1061" s="38" t="e">
        <f>IF($B1061="","",(VLOOKUP($B1061,所属・種目コード!$I$3:$J$59,2)))</f>
        <v>#N/A</v>
      </c>
    </row>
    <row r="1062" spans="1:12">
      <c r="A1062" s="23">
        <v>2003</v>
      </c>
      <c r="B1062" s="23">
        <v>1071</v>
      </c>
      <c r="C1062" s="23">
        <v>693</v>
      </c>
      <c r="E1062" s="23" t="s">
        <v>2515</v>
      </c>
      <c r="F1062" s="23" t="s">
        <v>2516</v>
      </c>
      <c r="G1062" s="23">
        <v>1</v>
      </c>
      <c r="I1062" s="39" t="str">
        <f>IF($B1062="","",(VLOOKUP($B1062,所属・種目コード!$A$3:$B$68,2)))</f>
        <v>久慈</v>
      </c>
      <c r="K1062" s="41" t="e">
        <f>IF($B1062="","",(VLOOKUP($B1062,所属・種目コード!L1045:M1145,2)))</f>
        <v>#N/A</v>
      </c>
      <c r="L1062" s="38" t="e">
        <f>IF($B1062="","",(VLOOKUP($B1062,所属・種目コード!$I$3:$J$59,2)))</f>
        <v>#N/A</v>
      </c>
    </row>
    <row r="1063" spans="1:12">
      <c r="A1063" s="23">
        <v>2004</v>
      </c>
      <c r="B1063" s="23">
        <v>1071</v>
      </c>
      <c r="C1063" s="23">
        <v>381</v>
      </c>
      <c r="E1063" s="23" t="s">
        <v>2517</v>
      </c>
      <c r="F1063" s="23" t="s">
        <v>2518</v>
      </c>
      <c r="G1063" s="23">
        <v>2</v>
      </c>
      <c r="I1063" s="39" t="str">
        <f>IF($B1063="","",(VLOOKUP($B1063,所属・種目コード!$A$3:$B$68,2)))</f>
        <v>久慈</v>
      </c>
      <c r="K1063" s="41" t="e">
        <f>IF($B1063="","",(VLOOKUP($B1063,所属・種目コード!L1046:M1146,2)))</f>
        <v>#N/A</v>
      </c>
      <c r="L1063" s="38" t="e">
        <f>IF($B1063="","",(VLOOKUP($B1063,所属・種目コード!$I$3:$J$59,2)))</f>
        <v>#N/A</v>
      </c>
    </row>
    <row r="1064" spans="1:12">
      <c r="A1064" s="23">
        <v>2005</v>
      </c>
      <c r="B1064" s="23">
        <v>1071</v>
      </c>
      <c r="C1064" s="23">
        <v>389</v>
      </c>
      <c r="E1064" s="23" t="s">
        <v>2519</v>
      </c>
      <c r="F1064" s="23" t="s">
        <v>2520</v>
      </c>
      <c r="G1064" s="23">
        <v>2</v>
      </c>
      <c r="I1064" s="39" t="str">
        <f>IF($B1064="","",(VLOOKUP($B1064,所属・種目コード!$A$3:$B$68,2)))</f>
        <v>久慈</v>
      </c>
      <c r="K1064" s="41" t="e">
        <f>IF($B1064="","",(VLOOKUP($B1064,所属・種目コード!L1047:M1147,2)))</f>
        <v>#N/A</v>
      </c>
      <c r="L1064" s="38" t="e">
        <f>IF($B1064="","",(VLOOKUP($B1064,所属・種目コード!$I$3:$J$59,2)))</f>
        <v>#N/A</v>
      </c>
    </row>
    <row r="1065" spans="1:12">
      <c r="A1065" s="23">
        <v>2006</v>
      </c>
      <c r="B1065" s="23">
        <v>1071</v>
      </c>
      <c r="C1065" s="23">
        <v>999</v>
      </c>
      <c r="E1065" s="23" t="s">
        <v>2521</v>
      </c>
      <c r="F1065" s="23" t="s">
        <v>2522</v>
      </c>
      <c r="G1065" s="23">
        <v>1</v>
      </c>
      <c r="I1065" s="39" t="str">
        <f>IF($B1065="","",(VLOOKUP($B1065,所属・種目コード!$A$3:$B$68,2)))</f>
        <v>久慈</v>
      </c>
      <c r="K1065" s="41" t="e">
        <f>IF($B1065="","",(VLOOKUP($B1065,所属・種目コード!L1048:M1148,2)))</f>
        <v>#N/A</v>
      </c>
      <c r="L1065" s="38" t="e">
        <f>IF($B1065="","",(VLOOKUP($B1065,所属・種目コード!$I$3:$J$59,2)))</f>
        <v>#N/A</v>
      </c>
    </row>
    <row r="1066" spans="1:12">
      <c r="A1066" s="23">
        <v>2007</v>
      </c>
      <c r="B1066" s="23">
        <v>1071</v>
      </c>
      <c r="C1066" s="23">
        <v>537</v>
      </c>
      <c r="E1066" s="23" t="s">
        <v>2523</v>
      </c>
      <c r="F1066" s="23" t="s">
        <v>2524</v>
      </c>
      <c r="G1066" s="23">
        <v>1</v>
      </c>
      <c r="I1066" s="39" t="str">
        <f>IF($B1066="","",(VLOOKUP($B1066,所属・種目コード!$A$3:$B$68,2)))</f>
        <v>久慈</v>
      </c>
      <c r="K1066" s="41" t="e">
        <f>IF($B1066="","",(VLOOKUP($B1066,所属・種目コード!L1049:M1149,2)))</f>
        <v>#N/A</v>
      </c>
      <c r="L1066" s="38" t="e">
        <f>IF($B1066="","",(VLOOKUP($B1066,所属・種目コード!$I$3:$J$59,2)))</f>
        <v>#N/A</v>
      </c>
    </row>
    <row r="1067" spans="1:12">
      <c r="A1067" s="23">
        <v>2008</v>
      </c>
      <c r="B1067" s="23">
        <v>1071</v>
      </c>
      <c r="C1067" s="23">
        <v>538</v>
      </c>
      <c r="E1067" s="23" t="s">
        <v>2525</v>
      </c>
      <c r="F1067" s="23" t="s">
        <v>2526</v>
      </c>
      <c r="G1067" s="23">
        <v>1</v>
      </c>
      <c r="I1067" s="39" t="str">
        <f>IF($B1067="","",(VLOOKUP($B1067,所属・種目コード!$A$3:$B$68,2)))</f>
        <v>久慈</v>
      </c>
      <c r="K1067" s="41" t="e">
        <f>IF($B1067="","",(VLOOKUP($B1067,所属・種目コード!L1050:M1150,2)))</f>
        <v>#N/A</v>
      </c>
      <c r="L1067" s="38" t="e">
        <f>IF($B1067="","",(VLOOKUP($B1067,所属・種目コード!$I$3:$J$59,2)))</f>
        <v>#N/A</v>
      </c>
    </row>
    <row r="1068" spans="1:12">
      <c r="A1068" s="23">
        <v>2009</v>
      </c>
      <c r="B1068" s="23">
        <v>1071</v>
      </c>
      <c r="C1068" s="23">
        <v>541</v>
      </c>
      <c r="E1068" s="23" t="s">
        <v>2527</v>
      </c>
      <c r="F1068" s="23" t="s">
        <v>2528</v>
      </c>
      <c r="G1068" s="23">
        <v>1</v>
      </c>
      <c r="I1068" s="39" t="str">
        <f>IF($B1068="","",(VLOOKUP($B1068,所属・種目コード!$A$3:$B$68,2)))</f>
        <v>久慈</v>
      </c>
      <c r="K1068" s="41" t="e">
        <f>IF($B1068="","",(VLOOKUP($B1068,所属・種目コード!L1051:M1151,2)))</f>
        <v>#N/A</v>
      </c>
      <c r="L1068" s="38" t="e">
        <f>IF($B1068="","",(VLOOKUP($B1068,所属・種目コード!$I$3:$J$59,2)))</f>
        <v>#N/A</v>
      </c>
    </row>
    <row r="1069" spans="1:12">
      <c r="A1069" s="23">
        <v>2010</v>
      </c>
      <c r="B1069" s="23">
        <v>1071</v>
      </c>
      <c r="C1069" s="23">
        <v>382</v>
      </c>
      <c r="E1069" s="23" t="s">
        <v>2529</v>
      </c>
      <c r="F1069" s="23" t="s">
        <v>2530</v>
      </c>
      <c r="G1069" s="23">
        <v>2</v>
      </c>
      <c r="I1069" s="39" t="str">
        <f>IF($B1069="","",(VLOOKUP($B1069,所属・種目コード!$A$3:$B$68,2)))</f>
        <v>久慈</v>
      </c>
      <c r="K1069" s="41" t="e">
        <f>IF($B1069="","",(VLOOKUP($B1069,所属・種目コード!L1052:M1152,2)))</f>
        <v>#N/A</v>
      </c>
      <c r="L1069" s="38" t="e">
        <f>IF($B1069="","",(VLOOKUP($B1069,所属・種目コード!$I$3:$J$59,2)))</f>
        <v>#N/A</v>
      </c>
    </row>
    <row r="1070" spans="1:12">
      <c r="A1070" s="23">
        <v>2011</v>
      </c>
      <c r="B1070" s="23">
        <v>1072</v>
      </c>
      <c r="C1070" s="23">
        <v>621</v>
      </c>
      <c r="E1070" s="23" t="s">
        <v>2531</v>
      </c>
      <c r="F1070" s="23" t="s">
        <v>2532</v>
      </c>
      <c r="G1070" s="23">
        <v>1</v>
      </c>
      <c r="I1070" s="39" t="str">
        <f>IF($B1070="","",(VLOOKUP($B1070,所属・種目コード!$A$3:$B$68,2)))</f>
        <v>久慈東</v>
      </c>
      <c r="K1070" s="41" t="e">
        <f>IF($B1070="","",(VLOOKUP($B1070,所属・種目コード!L1053:M1153,2)))</f>
        <v>#N/A</v>
      </c>
      <c r="L1070" s="38" t="e">
        <f>IF($B1070="","",(VLOOKUP($B1070,所属・種目コード!$I$3:$J$59,2)))</f>
        <v>#N/A</v>
      </c>
    </row>
    <row r="1071" spans="1:12">
      <c r="A1071" s="23">
        <v>2012</v>
      </c>
      <c r="B1071" s="23">
        <v>1072</v>
      </c>
      <c r="C1071" s="23">
        <v>455</v>
      </c>
      <c r="E1071" s="23" t="s">
        <v>552</v>
      </c>
      <c r="F1071" s="23" t="s">
        <v>2533</v>
      </c>
      <c r="G1071" s="23">
        <v>2</v>
      </c>
      <c r="I1071" s="39" t="str">
        <f>IF($B1071="","",(VLOOKUP($B1071,所属・種目コード!$A$3:$B$68,2)))</f>
        <v>久慈東</v>
      </c>
      <c r="K1071" s="41" t="e">
        <f>IF($B1071="","",(VLOOKUP($B1071,所属・種目コード!L1054:M1154,2)))</f>
        <v>#N/A</v>
      </c>
      <c r="L1071" s="38" t="e">
        <f>IF($B1071="","",(VLOOKUP($B1071,所属・種目コード!$I$3:$J$59,2)))</f>
        <v>#N/A</v>
      </c>
    </row>
    <row r="1072" spans="1:12">
      <c r="A1072" s="23">
        <v>2013</v>
      </c>
      <c r="B1072" s="23">
        <v>1072</v>
      </c>
      <c r="C1072" s="23">
        <v>622</v>
      </c>
      <c r="E1072" s="23" t="s">
        <v>2534</v>
      </c>
      <c r="F1072" s="23" t="s">
        <v>2535</v>
      </c>
      <c r="G1072" s="23">
        <v>1</v>
      </c>
      <c r="I1072" s="39" t="str">
        <f>IF($B1072="","",(VLOOKUP($B1072,所属・種目コード!$A$3:$B$68,2)))</f>
        <v>久慈東</v>
      </c>
      <c r="K1072" s="41" t="e">
        <f>IF($B1072="","",(VLOOKUP($B1072,所属・種目コード!L1055:M1155,2)))</f>
        <v>#N/A</v>
      </c>
      <c r="L1072" s="38" t="e">
        <f>IF($B1072="","",(VLOOKUP($B1072,所属・種目コード!$I$3:$J$59,2)))</f>
        <v>#N/A</v>
      </c>
    </row>
    <row r="1073" spans="1:12">
      <c r="A1073" s="23">
        <v>2014</v>
      </c>
      <c r="B1073" s="23">
        <v>1072</v>
      </c>
      <c r="C1073" s="23">
        <v>629</v>
      </c>
      <c r="E1073" s="23" t="s">
        <v>2536</v>
      </c>
      <c r="F1073" s="23" t="s">
        <v>2537</v>
      </c>
      <c r="G1073" s="23">
        <v>1</v>
      </c>
      <c r="I1073" s="39" t="str">
        <f>IF($B1073="","",(VLOOKUP($B1073,所属・種目コード!$A$3:$B$68,2)))</f>
        <v>久慈東</v>
      </c>
      <c r="K1073" s="41" t="e">
        <f>IF($B1073="","",(VLOOKUP($B1073,所属・種目コード!L1056:M1156,2)))</f>
        <v>#N/A</v>
      </c>
      <c r="L1073" s="38" t="e">
        <f>IF($B1073="","",(VLOOKUP($B1073,所属・種目コード!$I$3:$J$59,2)))</f>
        <v>#N/A</v>
      </c>
    </row>
    <row r="1074" spans="1:12">
      <c r="A1074" s="23">
        <v>2015</v>
      </c>
      <c r="B1074" s="23">
        <v>1072</v>
      </c>
      <c r="C1074" s="23">
        <v>927</v>
      </c>
      <c r="E1074" s="23" t="s">
        <v>2538</v>
      </c>
      <c r="F1074" s="23" t="s">
        <v>2539</v>
      </c>
      <c r="G1074" s="23">
        <v>1</v>
      </c>
      <c r="I1074" s="39" t="str">
        <f>IF($B1074="","",(VLOOKUP($B1074,所属・種目コード!$A$3:$B$68,2)))</f>
        <v>久慈東</v>
      </c>
      <c r="K1074" s="41" t="e">
        <f>IF($B1074="","",(VLOOKUP($B1074,所属・種目コード!L1057:M1157,2)))</f>
        <v>#N/A</v>
      </c>
      <c r="L1074" s="38" t="e">
        <f>IF($B1074="","",(VLOOKUP($B1074,所属・種目コード!$I$3:$J$59,2)))</f>
        <v>#N/A</v>
      </c>
    </row>
    <row r="1075" spans="1:12">
      <c r="A1075" s="23">
        <v>2016</v>
      </c>
      <c r="B1075" s="23">
        <v>1072</v>
      </c>
      <c r="C1075" s="23">
        <v>682</v>
      </c>
      <c r="E1075" s="23" t="s">
        <v>554</v>
      </c>
      <c r="F1075" s="23" t="s">
        <v>2540</v>
      </c>
      <c r="G1075" s="23">
        <v>2</v>
      </c>
      <c r="I1075" s="39" t="str">
        <f>IF($B1075="","",(VLOOKUP($B1075,所属・種目コード!$A$3:$B$68,2)))</f>
        <v>久慈東</v>
      </c>
      <c r="K1075" s="41" t="e">
        <f>IF($B1075="","",(VLOOKUP($B1075,所属・種目コード!L1058:M1158,2)))</f>
        <v>#N/A</v>
      </c>
      <c r="L1075" s="38" t="e">
        <f>IF($B1075="","",(VLOOKUP($B1075,所属・種目コード!$I$3:$J$59,2)))</f>
        <v>#N/A</v>
      </c>
    </row>
    <row r="1076" spans="1:12">
      <c r="A1076" s="23">
        <v>2017</v>
      </c>
      <c r="B1076" s="23">
        <v>1072</v>
      </c>
      <c r="C1076" s="23">
        <v>623</v>
      </c>
      <c r="E1076" s="23" t="s">
        <v>2541</v>
      </c>
      <c r="F1076" s="23" t="s">
        <v>2542</v>
      </c>
      <c r="G1076" s="23">
        <v>1</v>
      </c>
      <c r="I1076" s="39" t="str">
        <f>IF($B1076="","",(VLOOKUP($B1076,所属・種目コード!$A$3:$B$68,2)))</f>
        <v>久慈東</v>
      </c>
      <c r="K1076" s="41" t="e">
        <f>IF($B1076="","",(VLOOKUP($B1076,所属・種目コード!L1059:M1159,2)))</f>
        <v>#N/A</v>
      </c>
      <c r="L1076" s="38" t="e">
        <f>IF($B1076="","",(VLOOKUP($B1076,所属・種目コード!$I$3:$J$59,2)))</f>
        <v>#N/A</v>
      </c>
    </row>
    <row r="1077" spans="1:12">
      <c r="A1077" s="23">
        <v>2018</v>
      </c>
      <c r="B1077" s="23">
        <v>1072</v>
      </c>
      <c r="C1077" s="23">
        <v>630</v>
      </c>
      <c r="E1077" s="23" t="s">
        <v>2543</v>
      </c>
      <c r="F1077" s="23" t="s">
        <v>2544</v>
      </c>
      <c r="G1077" s="23">
        <v>1</v>
      </c>
      <c r="I1077" s="39" t="str">
        <f>IF($B1077="","",(VLOOKUP($B1077,所属・種目コード!$A$3:$B$68,2)))</f>
        <v>久慈東</v>
      </c>
      <c r="K1077" s="41" t="e">
        <f>IF($B1077="","",(VLOOKUP($B1077,所属・種目コード!L1060:M1160,2)))</f>
        <v>#N/A</v>
      </c>
      <c r="L1077" s="38" t="e">
        <f>IF($B1077="","",(VLOOKUP($B1077,所属・種目コード!$I$3:$J$59,2)))</f>
        <v>#N/A</v>
      </c>
    </row>
    <row r="1078" spans="1:12">
      <c r="A1078" s="23">
        <v>2019</v>
      </c>
      <c r="B1078" s="23">
        <v>1072</v>
      </c>
      <c r="C1078" s="23">
        <v>453</v>
      </c>
      <c r="E1078" s="23" t="s">
        <v>2545</v>
      </c>
      <c r="F1078" s="23" t="s">
        <v>2546</v>
      </c>
      <c r="G1078" s="23">
        <v>2</v>
      </c>
      <c r="I1078" s="39" t="str">
        <f>IF($B1078="","",(VLOOKUP($B1078,所属・種目コード!$A$3:$B$68,2)))</f>
        <v>久慈東</v>
      </c>
      <c r="K1078" s="41" t="e">
        <f>IF($B1078="","",(VLOOKUP($B1078,所属・種目コード!L1061:M1161,2)))</f>
        <v>#N/A</v>
      </c>
      <c r="L1078" s="38" t="e">
        <f>IF($B1078="","",(VLOOKUP($B1078,所属・種目コード!$I$3:$J$59,2)))</f>
        <v>#N/A</v>
      </c>
    </row>
    <row r="1079" spans="1:12">
      <c r="A1079" s="23">
        <v>2020</v>
      </c>
      <c r="B1079" s="23">
        <v>1072</v>
      </c>
      <c r="C1079" s="23">
        <v>624</v>
      </c>
      <c r="E1079" s="23" t="s">
        <v>2547</v>
      </c>
      <c r="F1079" s="23" t="s">
        <v>2548</v>
      </c>
      <c r="G1079" s="23">
        <v>1</v>
      </c>
      <c r="I1079" s="39" t="str">
        <f>IF($B1079="","",(VLOOKUP($B1079,所属・種目コード!$A$3:$B$68,2)))</f>
        <v>久慈東</v>
      </c>
      <c r="K1079" s="41" t="e">
        <f>IF($B1079="","",(VLOOKUP($B1079,所属・種目コード!L1062:M1162,2)))</f>
        <v>#N/A</v>
      </c>
      <c r="L1079" s="38" t="e">
        <f>IF($B1079="","",(VLOOKUP($B1079,所属・種目コード!$I$3:$J$59,2)))</f>
        <v>#N/A</v>
      </c>
    </row>
    <row r="1080" spans="1:12">
      <c r="A1080" s="23">
        <v>2021</v>
      </c>
      <c r="B1080" s="23">
        <v>1072</v>
      </c>
      <c r="C1080" s="23">
        <v>456</v>
      </c>
      <c r="E1080" s="23" t="s">
        <v>2549</v>
      </c>
      <c r="F1080" s="23" t="s">
        <v>2550</v>
      </c>
      <c r="G1080" s="23">
        <v>2</v>
      </c>
      <c r="I1080" s="39" t="str">
        <f>IF($B1080="","",(VLOOKUP($B1080,所属・種目コード!$A$3:$B$68,2)))</f>
        <v>久慈東</v>
      </c>
      <c r="K1080" s="41" t="e">
        <f>IF($B1080="","",(VLOOKUP($B1080,所属・種目コード!L1063:M1163,2)))</f>
        <v>#N/A</v>
      </c>
      <c r="L1080" s="38" t="e">
        <f>IF($B1080="","",(VLOOKUP($B1080,所属・種目コード!$I$3:$J$59,2)))</f>
        <v>#N/A</v>
      </c>
    </row>
    <row r="1081" spans="1:12">
      <c r="A1081" s="23">
        <v>2022</v>
      </c>
      <c r="B1081" s="23">
        <v>1072</v>
      </c>
      <c r="C1081" s="23">
        <v>625</v>
      </c>
      <c r="E1081" s="23" t="s">
        <v>2551</v>
      </c>
      <c r="F1081" s="23" t="s">
        <v>2552</v>
      </c>
      <c r="G1081" s="23">
        <v>1</v>
      </c>
      <c r="I1081" s="39" t="str">
        <f>IF($B1081="","",(VLOOKUP($B1081,所属・種目コード!$A$3:$B$68,2)))</f>
        <v>久慈東</v>
      </c>
      <c r="K1081" s="41" t="e">
        <f>IF($B1081="","",(VLOOKUP($B1081,所属・種目コード!L1064:M1164,2)))</f>
        <v>#N/A</v>
      </c>
      <c r="L1081" s="38" t="e">
        <f>IF($B1081="","",(VLOOKUP($B1081,所属・種目コード!$I$3:$J$59,2)))</f>
        <v>#N/A</v>
      </c>
    </row>
    <row r="1082" spans="1:12">
      <c r="A1082" s="23">
        <v>2023</v>
      </c>
      <c r="B1082" s="23">
        <v>1072</v>
      </c>
      <c r="C1082" s="23">
        <v>631</v>
      </c>
      <c r="E1082" s="23" t="s">
        <v>2553</v>
      </c>
      <c r="F1082" s="23" t="s">
        <v>2554</v>
      </c>
      <c r="G1082" s="23">
        <v>1</v>
      </c>
      <c r="I1082" s="39" t="str">
        <f>IF($B1082="","",(VLOOKUP($B1082,所属・種目コード!$A$3:$B$68,2)))</f>
        <v>久慈東</v>
      </c>
      <c r="K1082" s="41" t="e">
        <f>IF($B1082="","",(VLOOKUP($B1082,所属・種目コード!L1065:M1165,2)))</f>
        <v>#N/A</v>
      </c>
      <c r="L1082" s="38" t="e">
        <f>IF($B1082="","",(VLOOKUP($B1082,所属・種目コード!$I$3:$J$59,2)))</f>
        <v>#N/A</v>
      </c>
    </row>
    <row r="1083" spans="1:12">
      <c r="A1083" s="23">
        <v>2024</v>
      </c>
      <c r="B1083" s="23">
        <v>1072</v>
      </c>
      <c r="C1083" s="23">
        <v>632</v>
      </c>
      <c r="E1083" s="23" t="s">
        <v>2555</v>
      </c>
      <c r="F1083" s="23" t="s">
        <v>2556</v>
      </c>
      <c r="G1083" s="23">
        <v>1</v>
      </c>
      <c r="I1083" s="39" t="str">
        <f>IF($B1083="","",(VLOOKUP($B1083,所属・種目コード!$A$3:$B$68,2)))</f>
        <v>久慈東</v>
      </c>
      <c r="K1083" s="41" t="e">
        <f>IF($B1083="","",(VLOOKUP($B1083,所属・種目コード!L1066:M1166,2)))</f>
        <v>#N/A</v>
      </c>
      <c r="L1083" s="38" t="e">
        <f>IF($B1083="","",(VLOOKUP($B1083,所属・種目コード!$I$3:$J$59,2)))</f>
        <v>#N/A</v>
      </c>
    </row>
    <row r="1084" spans="1:12">
      <c r="A1084" s="23">
        <v>2025</v>
      </c>
      <c r="B1084" s="23">
        <v>1072</v>
      </c>
      <c r="C1084" s="23">
        <v>633</v>
      </c>
      <c r="E1084" s="23" t="s">
        <v>2557</v>
      </c>
      <c r="F1084" s="23" t="s">
        <v>2558</v>
      </c>
      <c r="G1084" s="23">
        <v>1</v>
      </c>
      <c r="I1084" s="39" t="str">
        <f>IF($B1084="","",(VLOOKUP($B1084,所属・種目コード!$A$3:$B$68,2)))</f>
        <v>久慈東</v>
      </c>
      <c r="K1084" s="41" t="e">
        <f>IF($B1084="","",(VLOOKUP($B1084,所属・種目コード!L1067:M1167,2)))</f>
        <v>#N/A</v>
      </c>
      <c r="L1084" s="38" t="e">
        <f>IF($B1084="","",(VLOOKUP($B1084,所属・種目コード!$I$3:$J$59,2)))</f>
        <v>#N/A</v>
      </c>
    </row>
    <row r="1085" spans="1:12">
      <c r="A1085" s="23">
        <v>2026</v>
      </c>
      <c r="B1085" s="23">
        <v>1072</v>
      </c>
      <c r="C1085" s="23">
        <v>683</v>
      </c>
      <c r="E1085" s="23" t="s">
        <v>555</v>
      </c>
      <c r="F1085" s="23" t="s">
        <v>2559</v>
      </c>
      <c r="G1085" s="23">
        <v>2</v>
      </c>
      <c r="I1085" s="39" t="str">
        <f>IF($B1085="","",(VLOOKUP($B1085,所属・種目コード!$A$3:$B$68,2)))</f>
        <v>久慈東</v>
      </c>
      <c r="K1085" s="41" t="e">
        <f>IF($B1085="","",(VLOOKUP($B1085,所属・種目コード!L1068:M1168,2)))</f>
        <v>#N/A</v>
      </c>
      <c r="L1085" s="38" t="e">
        <f>IF($B1085="","",(VLOOKUP($B1085,所属・種目コード!$I$3:$J$59,2)))</f>
        <v>#N/A</v>
      </c>
    </row>
    <row r="1086" spans="1:12">
      <c r="A1086" s="23">
        <v>2027</v>
      </c>
      <c r="B1086" s="23">
        <v>1072</v>
      </c>
      <c r="C1086" s="23">
        <v>634</v>
      </c>
      <c r="E1086" s="23" t="s">
        <v>2560</v>
      </c>
      <c r="F1086" s="23" t="s">
        <v>2561</v>
      </c>
      <c r="G1086" s="23">
        <v>1</v>
      </c>
      <c r="I1086" s="39" t="str">
        <f>IF($B1086="","",(VLOOKUP($B1086,所属・種目コード!$A$3:$B$68,2)))</f>
        <v>久慈東</v>
      </c>
      <c r="K1086" s="41" t="e">
        <f>IF($B1086="","",(VLOOKUP($B1086,所属・種目コード!L1069:M1169,2)))</f>
        <v>#N/A</v>
      </c>
      <c r="L1086" s="38" t="e">
        <f>IF($B1086="","",(VLOOKUP($B1086,所属・種目コード!$I$3:$J$59,2)))</f>
        <v>#N/A</v>
      </c>
    </row>
    <row r="1087" spans="1:12">
      <c r="A1087" s="23">
        <v>2028</v>
      </c>
      <c r="B1087" s="23">
        <v>1072</v>
      </c>
      <c r="C1087" s="23">
        <v>635</v>
      </c>
      <c r="E1087" s="23" t="s">
        <v>2562</v>
      </c>
      <c r="F1087" s="23" t="s">
        <v>2563</v>
      </c>
      <c r="G1087" s="23">
        <v>1</v>
      </c>
      <c r="I1087" s="39" t="str">
        <f>IF($B1087="","",(VLOOKUP($B1087,所属・種目コード!$A$3:$B$68,2)))</f>
        <v>久慈東</v>
      </c>
      <c r="K1087" s="41" t="e">
        <f>IF($B1087="","",(VLOOKUP($B1087,所属・種目コード!L1070:M1170,2)))</f>
        <v>#N/A</v>
      </c>
      <c r="L1087" s="38" t="e">
        <f>IF($B1087="","",(VLOOKUP($B1087,所属・種目コード!$I$3:$J$59,2)))</f>
        <v>#N/A</v>
      </c>
    </row>
    <row r="1088" spans="1:12">
      <c r="A1088" s="23">
        <v>2029</v>
      </c>
      <c r="B1088" s="23">
        <v>1072</v>
      </c>
      <c r="C1088" s="23">
        <v>454</v>
      </c>
      <c r="E1088" s="23" t="s">
        <v>2564</v>
      </c>
      <c r="F1088" s="23" t="s">
        <v>2565</v>
      </c>
      <c r="G1088" s="23">
        <v>2</v>
      </c>
      <c r="I1088" s="39" t="str">
        <f>IF($B1088="","",(VLOOKUP($B1088,所属・種目コード!$A$3:$B$68,2)))</f>
        <v>久慈東</v>
      </c>
      <c r="K1088" s="41" t="e">
        <f>IF($B1088="","",(VLOOKUP($B1088,所属・種目コード!L1071:M1171,2)))</f>
        <v>#N/A</v>
      </c>
      <c r="L1088" s="38" t="e">
        <f>IF($B1088="","",(VLOOKUP($B1088,所属・種目コード!$I$3:$J$59,2)))</f>
        <v>#N/A</v>
      </c>
    </row>
    <row r="1089" spans="1:12">
      <c r="A1089" s="23">
        <v>2030</v>
      </c>
      <c r="B1089" s="23">
        <v>1072</v>
      </c>
      <c r="C1089" s="23">
        <v>928</v>
      </c>
      <c r="E1089" s="23" t="s">
        <v>2566</v>
      </c>
      <c r="F1089" s="23" t="s">
        <v>2567</v>
      </c>
      <c r="G1089" s="23">
        <v>1</v>
      </c>
      <c r="I1089" s="39" t="str">
        <f>IF($B1089="","",(VLOOKUP($B1089,所属・種目コード!$A$3:$B$68,2)))</f>
        <v>久慈東</v>
      </c>
      <c r="K1089" s="41" t="e">
        <f>IF($B1089="","",(VLOOKUP($B1089,所属・種目コード!L1072:M1172,2)))</f>
        <v>#N/A</v>
      </c>
      <c r="L1089" s="38" t="e">
        <f>IF($B1089="","",(VLOOKUP($B1089,所属・種目コード!$I$3:$J$59,2)))</f>
        <v>#N/A</v>
      </c>
    </row>
    <row r="1090" spans="1:12">
      <c r="A1090" s="23">
        <v>2031</v>
      </c>
      <c r="B1090" s="23">
        <v>1072</v>
      </c>
      <c r="C1090" s="23">
        <v>684</v>
      </c>
      <c r="E1090" s="23" t="s">
        <v>556</v>
      </c>
      <c r="F1090" s="23" t="s">
        <v>2568</v>
      </c>
      <c r="G1090" s="23">
        <v>2</v>
      </c>
      <c r="I1090" s="39" t="str">
        <f>IF($B1090="","",(VLOOKUP($B1090,所属・種目コード!$A$3:$B$68,2)))</f>
        <v>久慈東</v>
      </c>
      <c r="K1090" s="41" t="e">
        <f>IF($B1090="","",(VLOOKUP($B1090,所属・種目コード!L1073:M1173,2)))</f>
        <v>#N/A</v>
      </c>
      <c r="L1090" s="38" t="e">
        <f>IF($B1090="","",(VLOOKUP($B1090,所属・種目コード!$I$3:$J$59,2)))</f>
        <v>#N/A</v>
      </c>
    </row>
    <row r="1091" spans="1:12">
      <c r="A1091" s="23">
        <v>2032</v>
      </c>
      <c r="B1091" s="23">
        <v>1072</v>
      </c>
      <c r="C1091" s="23">
        <v>626</v>
      </c>
      <c r="E1091" s="23" t="s">
        <v>2569</v>
      </c>
      <c r="F1091" s="23" t="s">
        <v>2570</v>
      </c>
      <c r="G1091" s="23">
        <v>1</v>
      </c>
      <c r="I1091" s="39" t="str">
        <f>IF($B1091="","",(VLOOKUP($B1091,所属・種目コード!$A$3:$B$68,2)))</f>
        <v>久慈東</v>
      </c>
      <c r="K1091" s="41" t="e">
        <f>IF($B1091="","",(VLOOKUP($B1091,所属・種目コード!L1074:M1174,2)))</f>
        <v>#N/A</v>
      </c>
      <c r="L1091" s="38" t="e">
        <f>IF($B1091="","",(VLOOKUP($B1091,所属・種目コード!$I$3:$J$59,2)))</f>
        <v>#N/A</v>
      </c>
    </row>
    <row r="1092" spans="1:12">
      <c r="A1092" s="23">
        <v>2033</v>
      </c>
      <c r="B1092" s="23">
        <v>1072</v>
      </c>
      <c r="C1092" s="23">
        <v>636</v>
      </c>
      <c r="E1092" s="23" t="s">
        <v>2571</v>
      </c>
      <c r="F1092" s="23" t="s">
        <v>2572</v>
      </c>
      <c r="G1092" s="23">
        <v>1</v>
      </c>
      <c r="I1092" s="39" t="str">
        <f>IF($B1092="","",(VLOOKUP($B1092,所属・種目コード!$A$3:$B$68,2)))</f>
        <v>久慈東</v>
      </c>
      <c r="K1092" s="41" t="e">
        <f>IF($B1092="","",(VLOOKUP($B1092,所属・種目コード!L1075:M1175,2)))</f>
        <v>#N/A</v>
      </c>
      <c r="L1092" s="38" t="e">
        <f>IF($B1092="","",(VLOOKUP($B1092,所属・種目コード!$I$3:$J$59,2)))</f>
        <v>#N/A</v>
      </c>
    </row>
    <row r="1093" spans="1:12">
      <c r="A1093" s="23">
        <v>2034</v>
      </c>
      <c r="B1093" s="23">
        <v>1072</v>
      </c>
      <c r="C1093" s="23">
        <v>929</v>
      </c>
      <c r="E1093" s="23" t="s">
        <v>2573</v>
      </c>
      <c r="F1093" s="23" t="s">
        <v>2574</v>
      </c>
      <c r="G1093" s="23">
        <v>1</v>
      </c>
      <c r="I1093" s="39" t="str">
        <f>IF($B1093="","",(VLOOKUP($B1093,所属・種目コード!$A$3:$B$68,2)))</f>
        <v>久慈東</v>
      </c>
      <c r="K1093" s="41" t="e">
        <f>IF($B1093="","",(VLOOKUP($B1093,所属・種目コード!L1076:M1176,2)))</f>
        <v>#N/A</v>
      </c>
      <c r="L1093" s="38" t="e">
        <f>IF($B1093="","",(VLOOKUP($B1093,所属・種目コード!$I$3:$J$59,2)))</f>
        <v>#N/A</v>
      </c>
    </row>
    <row r="1094" spans="1:12">
      <c r="A1094" s="23">
        <v>2035</v>
      </c>
      <c r="B1094" s="23">
        <v>1072</v>
      </c>
      <c r="C1094" s="23">
        <v>637</v>
      </c>
      <c r="E1094" s="23" t="s">
        <v>2575</v>
      </c>
      <c r="F1094" s="23" t="s">
        <v>2576</v>
      </c>
      <c r="G1094" s="23">
        <v>1</v>
      </c>
      <c r="I1094" s="39" t="str">
        <f>IF($B1094="","",(VLOOKUP($B1094,所属・種目コード!$A$3:$B$68,2)))</f>
        <v>久慈東</v>
      </c>
      <c r="K1094" s="41" t="e">
        <f>IF($B1094="","",(VLOOKUP($B1094,所属・種目コード!L1077:M1177,2)))</f>
        <v>#N/A</v>
      </c>
      <c r="L1094" s="38" t="e">
        <f>IF($B1094="","",(VLOOKUP($B1094,所属・種目コード!$I$3:$J$59,2)))</f>
        <v>#N/A</v>
      </c>
    </row>
    <row r="1095" spans="1:12">
      <c r="A1095" s="23">
        <v>2036</v>
      </c>
      <c r="B1095" s="23">
        <v>1072</v>
      </c>
      <c r="C1095" s="23">
        <v>627</v>
      </c>
      <c r="E1095" s="23" t="s">
        <v>2577</v>
      </c>
      <c r="F1095" s="23" t="s">
        <v>2578</v>
      </c>
      <c r="G1095" s="23">
        <v>1</v>
      </c>
      <c r="I1095" s="39" t="str">
        <f>IF($B1095="","",(VLOOKUP($B1095,所属・種目コード!$A$3:$B$68,2)))</f>
        <v>久慈東</v>
      </c>
      <c r="K1095" s="41" t="e">
        <f>IF($B1095="","",(VLOOKUP($B1095,所属・種目コード!L1078:M1178,2)))</f>
        <v>#N/A</v>
      </c>
      <c r="L1095" s="38" t="e">
        <f>IF($B1095="","",(VLOOKUP($B1095,所属・種目コード!$I$3:$J$59,2)))</f>
        <v>#N/A</v>
      </c>
    </row>
    <row r="1096" spans="1:12">
      <c r="A1096" s="23">
        <v>2037</v>
      </c>
      <c r="B1096" s="23">
        <v>1072</v>
      </c>
      <c r="C1096" s="23">
        <v>638</v>
      </c>
      <c r="E1096" s="23" t="s">
        <v>2579</v>
      </c>
      <c r="F1096" s="23" t="s">
        <v>2580</v>
      </c>
      <c r="G1096" s="23">
        <v>1</v>
      </c>
      <c r="I1096" s="39" t="str">
        <f>IF($B1096="","",(VLOOKUP($B1096,所属・種目コード!$A$3:$B$68,2)))</f>
        <v>久慈東</v>
      </c>
      <c r="K1096" s="41" t="e">
        <f>IF($B1096="","",(VLOOKUP($B1096,所属・種目コード!L1079:M1179,2)))</f>
        <v>#N/A</v>
      </c>
      <c r="L1096" s="38" t="e">
        <f>IF($B1096="","",(VLOOKUP($B1096,所属・種目コード!$I$3:$J$59,2)))</f>
        <v>#N/A</v>
      </c>
    </row>
    <row r="1097" spans="1:12">
      <c r="A1097" s="23">
        <v>2038</v>
      </c>
      <c r="B1097" s="23">
        <v>1072</v>
      </c>
      <c r="C1097" s="23">
        <v>457</v>
      </c>
      <c r="E1097" s="23" t="s">
        <v>553</v>
      </c>
      <c r="F1097" s="23" t="s">
        <v>2581</v>
      </c>
      <c r="G1097" s="23">
        <v>2</v>
      </c>
      <c r="I1097" s="39" t="str">
        <f>IF($B1097="","",(VLOOKUP($B1097,所属・種目コード!$A$3:$B$68,2)))</f>
        <v>久慈東</v>
      </c>
      <c r="K1097" s="41" t="e">
        <f>IF($B1097="","",(VLOOKUP($B1097,所属・種目コード!L1080:M1180,2)))</f>
        <v>#N/A</v>
      </c>
      <c r="L1097" s="38" t="e">
        <f>IF($B1097="","",(VLOOKUP($B1097,所属・種目コード!$I$3:$J$59,2)))</f>
        <v>#N/A</v>
      </c>
    </row>
    <row r="1098" spans="1:12">
      <c r="A1098" s="23">
        <v>2039</v>
      </c>
      <c r="B1098" s="23">
        <v>1072</v>
      </c>
      <c r="C1098" s="23">
        <v>458</v>
      </c>
      <c r="E1098" s="23" t="s">
        <v>2582</v>
      </c>
      <c r="F1098" s="23" t="s">
        <v>2583</v>
      </c>
      <c r="G1098" s="23">
        <v>2</v>
      </c>
      <c r="I1098" s="39" t="str">
        <f>IF($B1098="","",(VLOOKUP($B1098,所属・種目コード!$A$3:$B$68,2)))</f>
        <v>久慈東</v>
      </c>
      <c r="K1098" s="41" t="e">
        <f>IF($B1098="","",(VLOOKUP($B1098,所属・種目コード!L1081:M1181,2)))</f>
        <v>#N/A</v>
      </c>
      <c r="L1098" s="38" t="e">
        <f>IF($B1098="","",(VLOOKUP($B1098,所属・種目コード!$I$3:$J$59,2)))</f>
        <v>#N/A</v>
      </c>
    </row>
    <row r="1099" spans="1:12">
      <c r="A1099" s="23">
        <v>2040</v>
      </c>
      <c r="B1099" s="23">
        <v>1072</v>
      </c>
      <c r="C1099" s="23">
        <v>628</v>
      </c>
      <c r="E1099" s="23" t="s">
        <v>2584</v>
      </c>
      <c r="F1099" s="23" t="s">
        <v>2585</v>
      </c>
      <c r="G1099" s="23">
        <v>1</v>
      </c>
      <c r="I1099" s="39" t="str">
        <f>IF($B1099="","",(VLOOKUP($B1099,所属・種目コード!$A$3:$B$68,2)))</f>
        <v>久慈東</v>
      </c>
      <c r="K1099" s="41" t="e">
        <f>IF($B1099="","",(VLOOKUP($B1099,所属・種目コード!L1082:M1182,2)))</f>
        <v>#N/A</v>
      </c>
      <c r="L1099" s="38" t="e">
        <f>IF($B1099="","",(VLOOKUP($B1099,所属・種目コード!$I$3:$J$59,2)))</f>
        <v>#N/A</v>
      </c>
    </row>
    <row r="1100" spans="1:12">
      <c r="A1100" s="23">
        <v>2041</v>
      </c>
      <c r="B1100" s="23">
        <v>1072</v>
      </c>
      <c r="C1100" s="23">
        <v>930</v>
      </c>
      <c r="E1100" s="23" t="s">
        <v>2586</v>
      </c>
      <c r="F1100" s="23" t="s">
        <v>2587</v>
      </c>
      <c r="G1100" s="23">
        <v>1</v>
      </c>
      <c r="I1100" s="39" t="str">
        <f>IF($B1100="","",(VLOOKUP($B1100,所属・種目コード!$A$3:$B$68,2)))</f>
        <v>久慈東</v>
      </c>
      <c r="K1100" s="41" t="e">
        <f>IF($B1100="","",(VLOOKUP($B1100,所属・種目コード!L1083:M1183,2)))</f>
        <v>#N/A</v>
      </c>
      <c r="L1100" s="38" t="e">
        <f>IF($B1100="","",(VLOOKUP($B1100,所属・種目コード!$I$3:$J$59,2)))</f>
        <v>#N/A</v>
      </c>
    </row>
    <row r="1101" spans="1:12">
      <c r="A1101" s="23">
        <v>2042</v>
      </c>
      <c r="B1101" s="23">
        <v>1072</v>
      </c>
      <c r="C1101" s="23">
        <v>931</v>
      </c>
      <c r="E1101" s="23" t="s">
        <v>2588</v>
      </c>
      <c r="F1101" s="23" t="s">
        <v>2589</v>
      </c>
      <c r="G1101" s="23">
        <v>1</v>
      </c>
      <c r="I1101" s="39" t="str">
        <f>IF($B1101="","",(VLOOKUP($B1101,所属・種目コード!$A$3:$B$68,2)))</f>
        <v>久慈東</v>
      </c>
      <c r="K1101" s="41" t="e">
        <f>IF($B1101="","",(VLOOKUP($B1101,所属・種目コード!L1084:M1184,2)))</f>
        <v>#N/A</v>
      </c>
      <c r="L1101" s="38" t="e">
        <f>IF($B1101="","",(VLOOKUP($B1101,所属・種目コード!$I$3:$J$59,2)))</f>
        <v>#N/A</v>
      </c>
    </row>
    <row r="1102" spans="1:12">
      <c r="A1102" s="23">
        <v>2043</v>
      </c>
      <c r="B1102" s="23">
        <v>1072</v>
      </c>
      <c r="C1102" s="23">
        <v>932</v>
      </c>
      <c r="E1102" s="23" t="s">
        <v>2590</v>
      </c>
      <c r="F1102" s="23" t="s">
        <v>2591</v>
      </c>
      <c r="G1102" s="23">
        <v>1</v>
      </c>
      <c r="I1102" s="39" t="str">
        <f>IF($B1102="","",(VLOOKUP($B1102,所属・種目コード!$A$3:$B$68,2)))</f>
        <v>久慈東</v>
      </c>
      <c r="K1102" s="41" t="e">
        <f>IF($B1102="","",(VLOOKUP($B1102,所属・種目コード!L1085:M1185,2)))</f>
        <v>#N/A</v>
      </c>
      <c r="L1102" s="38" t="e">
        <f>IF($B1102="","",(VLOOKUP($B1102,所属・種目コード!$I$3:$J$59,2)))</f>
        <v>#N/A</v>
      </c>
    </row>
    <row r="1103" spans="1:12">
      <c r="A1103" s="23">
        <v>2044</v>
      </c>
      <c r="B1103" s="23">
        <v>1072</v>
      </c>
      <c r="C1103" s="23">
        <v>933</v>
      </c>
      <c r="E1103" s="23" t="s">
        <v>2592</v>
      </c>
      <c r="F1103" s="23" t="s">
        <v>2593</v>
      </c>
      <c r="G1103" s="23">
        <v>1</v>
      </c>
      <c r="I1103" s="39" t="str">
        <f>IF($B1103="","",(VLOOKUP($B1103,所属・種目コード!$A$3:$B$68,2)))</f>
        <v>久慈東</v>
      </c>
      <c r="K1103" s="41" t="e">
        <f>IF($B1103="","",(VLOOKUP($B1103,所属・種目コード!L1086:M1186,2)))</f>
        <v>#N/A</v>
      </c>
      <c r="L1103" s="38" t="e">
        <f>IF($B1103="","",(VLOOKUP($B1103,所属・種目コード!$I$3:$J$59,2)))</f>
        <v>#N/A</v>
      </c>
    </row>
    <row r="1104" spans="1:12">
      <c r="A1104" s="23">
        <v>2045</v>
      </c>
      <c r="B1104" s="23">
        <v>1072</v>
      </c>
      <c r="C1104" s="23">
        <v>685</v>
      </c>
      <c r="E1104" s="23" t="s">
        <v>557</v>
      </c>
      <c r="F1104" s="23" t="s">
        <v>2594</v>
      </c>
      <c r="G1104" s="23">
        <v>2</v>
      </c>
      <c r="I1104" s="39" t="str">
        <f>IF($B1104="","",(VLOOKUP($B1104,所属・種目コード!$A$3:$B$68,2)))</f>
        <v>久慈東</v>
      </c>
      <c r="K1104" s="41" t="e">
        <f>IF($B1104="","",(VLOOKUP($B1104,所属・種目コード!L1087:M1187,2)))</f>
        <v>#N/A</v>
      </c>
      <c r="L1104" s="38" t="e">
        <f>IF($B1104="","",(VLOOKUP($B1104,所属・種目コード!$I$3:$J$59,2)))</f>
        <v>#N/A</v>
      </c>
    </row>
    <row r="1105" spans="1:12">
      <c r="A1105" s="23">
        <v>2046</v>
      </c>
      <c r="B1105" s="23">
        <v>1073</v>
      </c>
      <c r="C1105" s="23">
        <v>459</v>
      </c>
      <c r="E1105" s="23" t="s">
        <v>2595</v>
      </c>
      <c r="F1105" s="23" t="s">
        <v>2596</v>
      </c>
      <c r="G1105" s="23">
        <v>2</v>
      </c>
      <c r="I1105" s="39" t="str">
        <f>IF($B1105="","",(VLOOKUP($B1105,所属・種目コード!$A$3:$B$68,2)))</f>
        <v>葛巻</v>
      </c>
      <c r="K1105" s="41" t="e">
        <f>IF($B1105="","",(VLOOKUP($B1105,所属・種目コード!L1088:M1188,2)))</f>
        <v>#N/A</v>
      </c>
      <c r="L1105" s="38" t="e">
        <f>IF($B1105="","",(VLOOKUP($B1105,所属・種目コード!$I$3:$J$59,2)))</f>
        <v>#N/A</v>
      </c>
    </row>
    <row r="1106" spans="1:12">
      <c r="A1106" s="23">
        <v>2047</v>
      </c>
      <c r="B1106" s="23">
        <v>1073</v>
      </c>
      <c r="C1106" s="23">
        <v>639</v>
      </c>
      <c r="E1106" s="23" t="s">
        <v>2597</v>
      </c>
      <c r="F1106" s="23" t="s">
        <v>2598</v>
      </c>
      <c r="G1106" s="23">
        <v>1</v>
      </c>
      <c r="I1106" s="39" t="str">
        <f>IF($B1106="","",(VLOOKUP($B1106,所属・種目コード!$A$3:$B$68,2)))</f>
        <v>葛巻</v>
      </c>
      <c r="K1106" s="41" t="e">
        <f>IF($B1106="","",(VLOOKUP($B1106,所属・種目コード!L1089:M1189,2)))</f>
        <v>#N/A</v>
      </c>
      <c r="L1106" s="38" t="e">
        <f>IF($B1106="","",(VLOOKUP($B1106,所属・種目コード!$I$3:$J$59,2)))</f>
        <v>#N/A</v>
      </c>
    </row>
    <row r="1107" spans="1:12">
      <c r="A1107" s="23">
        <v>2048</v>
      </c>
      <c r="B1107" s="23">
        <v>1073</v>
      </c>
      <c r="C1107" s="23">
        <v>701</v>
      </c>
      <c r="E1107" s="23" t="s">
        <v>2599</v>
      </c>
      <c r="F1107" s="23" t="s">
        <v>2600</v>
      </c>
      <c r="G1107" s="23">
        <v>2</v>
      </c>
      <c r="I1107" s="39" t="str">
        <f>IF($B1107="","",(VLOOKUP($B1107,所属・種目コード!$A$3:$B$68,2)))</f>
        <v>葛巻</v>
      </c>
      <c r="K1107" s="41" t="e">
        <f>IF($B1107="","",(VLOOKUP($B1107,所属・種目コード!L1090:M1190,2)))</f>
        <v>#N/A</v>
      </c>
      <c r="L1107" s="38" t="e">
        <f>IF($B1107="","",(VLOOKUP($B1107,所属・種目コード!$I$3:$J$59,2)))</f>
        <v>#N/A</v>
      </c>
    </row>
    <row r="1108" spans="1:12">
      <c r="A1108" s="23">
        <v>2049</v>
      </c>
      <c r="B1108" s="23">
        <v>1073</v>
      </c>
      <c r="C1108" s="23">
        <v>640</v>
      </c>
      <c r="E1108" s="23" t="s">
        <v>2601</v>
      </c>
      <c r="F1108" s="23" t="s">
        <v>2602</v>
      </c>
      <c r="G1108" s="23">
        <v>1</v>
      </c>
      <c r="I1108" s="39" t="str">
        <f>IF($B1108="","",(VLOOKUP($B1108,所属・種目コード!$A$3:$B$68,2)))</f>
        <v>葛巻</v>
      </c>
      <c r="K1108" s="41" t="e">
        <f>IF($B1108="","",(VLOOKUP($B1108,所属・種目コード!L1091:M1191,2)))</f>
        <v>#N/A</v>
      </c>
      <c r="L1108" s="38" t="e">
        <f>IF($B1108="","",(VLOOKUP($B1108,所属・種目コード!$I$3:$J$59,2)))</f>
        <v>#N/A</v>
      </c>
    </row>
    <row r="1109" spans="1:12">
      <c r="A1109" s="23">
        <v>2050</v>
      </c>
      <c r="B1109" s="23">
        <v>1073</v>
      </c>
      <c r="C1109" s="23">
        <v>643</v>
      </c>
      <c r="E1109" s="23" t="s">
        <v>2603</v>
      </c>
      <c r="F1109" s="23" t="s">
        <v>2604</v>
      </c>
      <c r="G1109" s="23">
        <v>1</v>
      </c>
      <c r="I1109" s="39" t="str">
        <f>IF($B1109="","",(VLOOKUP($B1109,所属・種目コード!$A$3:$B$68,2)))</f>
        <v>葛巻</v>
      </c>
      <c r="K1109" s="41" t="e">
        <f>IF($B1109="","",(VLOOKUP($B1109,所属・種目コード!L1092:M1192,2)))</f>
        <v>#N/A</v>
      </c>
      <c r="L1109" s="38" t="e">
        <f>IF($B1109="","",(VLOOKUP($B1109,所属・種目コード!$I$3:$J$59,2)))</f>
        <v>#N/A</v>
      </c>
    </row>
    <row r="1110" spans="1:12">
      <c r="A1110" s="23">
        <v>2051</v>
      </c>
      <c r="B1110" s="23">
        <v>1073</v>
      </c>
      <c r="C1110" s="23">
        <v>641</v>
      </c>
      <c r="E1110" s="23" t="s">
        <v>2605</v>
      </c>
      <c r="F1110" s="23" t="s">
        <v>2606</v>
      </c>
      <c r="G1110" s="23">
        <v>1</v>
      </c>
      <c r="I1110" s="39" t="str">
        <f>IF($B1110="","",(VLOOKUP($B1110,所属・種目コード!$A$3:$B$68,2)))</f>
        <v>葛巻</v>
      </c>
      <c r="K1110" s="41" t="e">
        <f>IF($B1110="","",(VLOOKUP($B1110,所属・種目コード!L1093:M1193,2)))</f>
        <v>#N/A</v>
      </c>
      <c r="L1110" s="38" t="e">
        <f>IF($B1110="","",(VLOOKUP($B1110,所属・種目コード!$I$3:$J$59,2)))</f>
        <v>#N/A</v>
      </c>
    </row>
    <row r="1111" spans="1:12">
      <c r="A1111" s="23">
        <v>2052</v>
      </c>
      <c r="B1111" s="23">
        <v>1073</v>
      </c>
      <c r="C1111" s="23">
        <v>644</v>
      </c>
      <c r="E1111" s="23" t="s">
        <v>2607</v>
      </c>
      <c r="F1111" s="23" t="s">
        <v>2608</v>
      </c>
      <c r="G1111" s="23">
        <v>1</v>
      </c>
      <c r="I1111" s="39" t="str">
        <f>IF($B1111="","",(VLOOKUP($B1111,所属・種目コード!$A$3:$B$68,2)))</f>
        <v>葛巻</v>
      </c>
      <c r="K1111" s="41" t="e">
        <f>IF($B1111="","",(VLOOKUP($B1111,所属・種目コード!L1094:M1194,2)))</f>
        <v>#N/A</v>
      </c>
      <c r="L1111" s="38" t="e">
        <f>IF($B1111="","",(VLOOKUP($B1111,所属・種目コード!$I$3:$J$59,2)))</f>
        <v>#N/A</v>
      </c>
    </row>
    <row r="1112" spans="1:12">
      <c r="A1112" s="23">
        <v>2053</v>
      </c>
      <c r="B1112" s="23">
        <v>1073</v>
      </c>
      <c r="C1112" s="23">
        <v>645</v>
      </c>
      <c r="E1112" s="23" t="s">
        <v>2609</v>
      </c>
      <c r="F1112" s="23" t="s">
        <v>2610</v>
      </c>
      <c r="G1112" s="23">
        <v>1</v>
      </c>
      <c r="I1112" s="39" t="str">
        <f>IF($B1112="","",(VLOOKUP($B1112,所属・種目コード!$A$3:$B$68,2)))</f>
        <v>葛巻</v>
      </c>
      <c r="K1112" s="41" t="e">
        <f>IF($B1112="","",(VLOOKUP($B1112,所属・種目コード!L1095:M1195,2)))</f>
        <v>#N/A</v>
      </c>
      <c r="L1112" s="38" t="e">
        <f>IF($B1112="","",(VLOOKUP($B1112,所属・種目コード!$I$3:$J$59,2)))</f>
        <v>#N/A</v>
      </c>
    </row>
    <row r="1113" spans="1:12">
      <c r="A1113" s="23">
        <v>2054</v>
      </c>
      <c r="B1113" s="23">
        <v>1073</v>
      </c>
      <c r="C1113" s="23">
        <v>949</v>
      </c>
      <c r="E1113" s="23" t="s">
        <v>2611</v>
      </c>
      <c r="F1113" s="23" t="s">
        <v>2612</v>
      </c>
      <c r="G1113" s="23">
        <v>1</v>
      </c>
      <c r="I1113" s="39" t="str">
        <f>IF($B1113="","",(VLOOKUP($B1113,所属・種目コード!$A$3:$B$68,2)))</f>
        <v>葛巻</v>
      </c>
      <c r="K1113" s="41" t="e">
        <f>IF($B1113="","",(VLOOKUP($B1113,所属・種目コード!L1096:M1196,2)))</f>
        <v>#N/A</v>
      </c>
      <c r="L1113" s="38" t="e">
        <f>IF($B1113="","",(VLOOKUP($B1113,所属・種目コード!$I$3:$J$59,2)))</f>
        <v>#N/A</v>
      </c>
    </row>
    <row r="1114" spans="1:12">
      <c r="A1114" s="23">
        <v>2055</v>
      </c>
      <c r="B1114" s="23">
        <v>1073</v>
      </c>
      <c r="C1114" s="23">
        <v>646</v>
      </c>
      <c r="E1114" s="23" t="s">
        <v>2613</v>
      </c>
      <c r="F1114" s="23" t="s">
        <v>2614</v>
      </c>
      <c r="G1114" s="23">
        <v>1</v>
      </c>
      <c r="I1114" s="39" t="str">
        <f>IF($B1114="","",(VLOOKUP($B1114,所属・種目コード!$A$3:$B$68,2)))</f>
        <v>葛巻</v>
      </c>
      <c r="K1114" s="41" t="e">
        <f>IF($B1114="","",(VLOOKUP($B1114,所属・種目コード!L1097:M1197,2)))</f>
        <v>#N/A</v>
      </c>
      <c r="L1114" s="38" t="e">
        <f>IF($B1114="","",(VLOOKUP($B1114,所属・種目コード!$I$3:$J$59,2)))</f>
        <v>#N/A</v>
      </c>
    </row>
    <row r="1115" spans="1:12">
      <c r="A1115" s="23">
        <v>2056</v>
      </c>
      <c r="B1115" s="23">
        <v>1073</v>
      </c>
      <c r="C1115" s="23">
        <v>950</v>
      </c>
      <c r="E1115" s="23" t="s">
        <v>2615</v>
      </c>
      <c r="F1115" s="23" t="s">
        <v>2616</v>
      </c>
      <c r="G1115" s="23">
        <v>1</v>
      </c>
      <c r="I1115" s="39" t="str">
        <f>IF($B1115="","",(VLOOKUP($B1115,所属・種目コード!$A$3:$B$68,2)))</f>
        <v>葛巻</v>
      </c>
      <c r="K1115" s="41" t="e">
        <f>IF($B1115="","",(VLOOKUP($B1115,所属・種目コード!L1098:M1198,2)))</f>
        <v>#N/A</v>
      </c>
      <c r="L1115" s="38" t="e">
        <f>IF($B1115="","",(VLOOKUP($B1115,所属・種目コード!$I$3:$J$59,2)))</f>
        <v>#N/A</v>
      </c>
    </row>
    <row r="1116" spans="1:12">
      <c r="A1116" s="23">
        <v>2057</v>
      </c>
      <c r="B1116" s="23">
        <v>1073</v>
      </c>
      <c r="C1116" s="23">
        <v>460</v>
      </c>
      <c r="E1116" s="23" t="s">
        <v>2617</v>
      </c>
      <c r="F1116" s="23" t="s">
        <v>2618</v>
      </c>
      <c r="G1116" s="23">
        <v>2</v>
      </c>
      <c r="I1116" s="39" t="str">
        <f>IF($B1116="","",(VLOOKUP($B1116,所属・種目コード!$A$3:$B$68,2)))</f>
        <v>葛巻</v>
      </c>
      <c r="K1116" s="41" t="e">
        <f>IF($B1116="","",(VLOOKUP($B1116,所属・種目コード!L1099:M1199,2)))</f>
        <v>#N/A</v>
      </c>
      <c r="L1116" s="38" t="e">
        <f>IF($B1116="","",(VLOOKUP($B1116,所属・種目コード!$I$3:$J$59,2)))</f>
        <v>#N/A</v>
      </c>
    </row>
    <row r="1117" spans="1:12">
      <c r="A1117" s="23">
        <v>2058</v>
      </c>
      <c r="B1117" s="23">
        <v>1073</v>
      </c>
      <c r="C1117" s="23">
        <v>642</v>
      </c>
      <c r="E1117" s="23" t="s">
        <v>2619</v>
      </c>
      <c r="F1117" s="23" t="s">
        <v>2620</v>
      </c>
      <c r="G1117" s="23">
        <v>1</v>
      </c>
      <c r="I1117" s="39" t="str">
        <f>IF($B1117="","",(VLOOKUP($B1117,所属・種目コード!$A$3:$B$68,2)))</f>
        <v>葛巻</v>
      </c>
      <c r="K1117" s="41" t="e">
        <f>IF($B1117="","",(VLOOKUP($B1117,所属・種目コード!L1100:M1200,2)))</f>
        <v>#N/A</v>
      </c>
      <c r="L1117" s="38" t="e">
        <f>IF($B1117="","",(VLOOKUP($B1117,所属・種目コード!$I$3:$J$59,2)))</f>
        <v>#N/A</v>
      </c>
    </row>
    <row r="1118" spans="1:12">
      <c r="A1118" s="23">
        <v>2059</v>
      </c>
      <c r="B1118" s="23">
        <v>1073</v>
      </c>
      <c r="C1118" s="23">
        <v>702</v>
      </c>
      <c r="E1118" s="23" t="s">
        <v>2621</v>
      </c>
      <c r="F1118" s="23" t="s">
        <v>2622</v>
      </c>
      <c r="G1118" s="23">
        <v>2</v>
      </c>
      <c r="I1118" s="39" t="str">
        <f>IF($B1118="","",(VLOOKUP($B1118,所属・種目コード!$A$3:$B$68,2)))</f>
        <v>葛巻</v>
      </c>
      <c r="K1118" s="41" t="e">
        <f>IF($B1118="","",(VLOOKUP($B1118,所属・種目コード!L1101:M1201,2)))</f>
        <v>#N/A</v>
      </c>
      <c r="L1118" s="38" t="e">
        <f>IF($B1118="","",(VLOOKUP($B1118,所属・種目コード!$I$3:$J$59,2)))</f>
        <v>#N/A</v>
      </c>
    </row>
    <row r="1119" spans="1:12">
      <c r="A1119" s="23">
        <v>2060</v>
      </c>
      <c r="B1119" s="23">
        <v>1073</v>
      </c>
      <c r="C1119" s="23">
        <v>461</v>
      </c>
      <c r="E1119" s="23" t="s">
        <v>2623</v>
      </c>
      <c r="F1119" s="23" t="s">
        <v>2624</v>
      </c>
      <c r="G1119" s="23">
        <v>2</v>
      </c>
      <c r="I1119" s="39" t="str">
        <f>IF($B1119="","",(VLOOKUP($B1119,所属・種目コード!$A$3:$B$68,2)))</f>
        <v>葛巻</v>
      </c>
      <c r="K1119" s="41" t="e">
        <f>IF($B1119="","",(VLOOKUP($B1119,所属・種目コード!L1102:M1202,2)))</f>
        <v>#N/A</v>
      </c>
      <c r="L1119" s="38" t="e">
        <f>IF($B1119="","",(VLOOKUP($B1119,所属・種目コード!$I$3:$J$59,2)))</f>
        <v>#N/A</v>
      </c>
    </row>
    <row r="1120" spans="1:12">
      <c r="A1120" s="23">
        <v>2061</v>
      </c>
      <c r="B1120" s="23">
        <v>1073</v>
      </c>
      <c r="C1120" s="23">
        <v>951</v>
      </c>
      <c r="E1120" s="23" t="s">
        <v>2625</v>
      </c>
      <c r="F1120" s="23" t="s">
        <v>2626</v>
      </c>
      <c r="G1120" s="23">
        <v>1</v>
      </c>
      <c r="I1120" s="39" t="str">
        <f>IF($B1120="","",(VLOOKUP($B1120,所属・種目コード!$A$3:$B$68,2)))</f>
        <v>葛巻</v>
      </c>
      <c r="K1120" s="41" t="e">
        <f>IF($B1120="","",(VLOOKUP($B1120,所属・種目コード!L1103:M1203,2)))</f>
        <v>#N/A</v>
      </c>
      <c r="L1120" s="38" t="e">
        <f>IF($B1120="","",(VLOOKUP($B1120,所属・種目コード!$I$3:$J$59,2)))</f>
        <v>#N/A</v>
      </c>
    </row>
    <row r="1121" spans="1:12">
      <c r="A1121" s="23">
        <v>5308</v>
      </c>
      <c r="B1121" s="23">
        <v>1073</v>
      </c>
      <c r="C1121" s="23">
        <v>460</v>
      </c>
      <c r="E1121" s="23" t="s">
        <v>8500</v>
      </c>
      <c r="F1121" s="23" t="s">
        <v>2618</v>
      </c>
      <c r="G1121" s="23">
        <v>2</v>
      </c>
      <c r="I1121" s="39" t="str">
        <f>IF($B1121="","",(VLOOKUP($B1121,所属・種目コード!$A$3:$B$68,2)))</f>
        <v>葛巻</v>
      </c>
      <c r="K1121" s="41" t="e">
        <f>IF($B1121="","",(VLOOKUP($B1121,所属・種目コード!L1104:M1204,2)))</f>
        <v>#N/A</v>
      </c>
      <c r="L1121" s="38" t="e">
        <f>IF($B1121="","",(VLOOKUP($B1121,所属・種目コード!$I$3:$J$59,2)))</f>
        <v>#N/A</v>
      </c>
    </row>
    <row r="1122" spans="1:12">
      <c r="A1122" s="23">
        <v>2062</v>
      </c>
      <c r="B1122" s="23">
        <v>1074</v>
      </c>
      <c r="C1122" s="23">
        <v>715</v>
      </c>
      <c r="E1122" s="23" t="s">
        <v>2627</v>
      </c>
      <c r="F1122" s="23" t="s">
        <v>2628</v>
      </c>
      <c r="G1122" s="23">
        <v>2</v>
      </c>
      <c r="I1122" s="39" t="str">
        <f>IF($B1122="","",(VLOOKUP($B1122,所属・種目コード!$A$3:$B$68,2)))</f>
        <v>黒沢尻北</v>
      </c>
      <c r="K1122" s="41" t="e">
        <f>IF($B1122="","",(VLOOKUP($B1122,所属・種目コード!L1105:M1205,2)))</f>
        <v>#N/A</v>
      </c>
      <c r="L1122" s="38" t="e">
        <f>IF($B1122="","",(VLOOKUP($B1122,所属・種目コード!$I$3:$J$59,2)))</f>
        <v>#N/A</v>
      </c>
    </row>
    <row r="1123" spans="1:12">
      <c r="A1123" s="23">
        <v>2063</v>
      </c>
      <c r="B1123" s="23">
        <v>1074</v>
      </c>
      <c r="C1123" s="23">
        <v>574</v>
      </c>
      <c r="E1123" s="23" t="s">
        <v>2629</v>
      </c>
      <c r="F1123" s="23" t="s">
        <v>2630</v>
      </c>
      <c r="G1123" s="23">
        <v>1</v>
      </c>
      <c r="I1123" s="39" t="str">
        <f>IF($B1123="","",(VLOOKUP($B1123,所属・種目コード!$A$3:$B$68,2)))</f>
        <v>黒沢尻北</v>
      </c>
      <c r="K1123" s="41" t="e">
        <f>IF($B1123="","",(VLOOKUP($B1123,所属・種目コード!L1106:M1206,2)))</f>
        <v>#N/A</v>
      </c>
      <c r="L1123" s="38" t="e">
        <f>IF($B1123="","",(VLOOKUP($B1123,所属・種目コード!$I$3:$J$59,2)))</f>
        <v>#N/A</v>
      </c>
    </row>
    <row r="1124" spans="1:12">
      <c r="A1124" s="23">
        <v>2064</v>
      </c>
      <c r="B1124" s="23">
        <v>1074</v>
      </c>
      <c r="C1124" s="23">
        <v>969</v>
      </c>
      <c r="E1124" s="23" t="s">
        <v>2631</v>
      </c>
      <c r="F1124" s="23" t="s">
        <v>2632</v>
      </c>
      <c r="G1124" s="23">
        <v>1</v>
      </c>
      <c r="I1124" s="39" t="str">
        <f>IF($B1124="","",(VLOOKUP($B1124,所属・種目コード!$A$3:$B$68,2)))</f>
        <v>黒沢尻北</v>
      </c>
      <c r="K1124" s="41" t="e">
        <f>IF($B1124="","",(VLOOKUP($B1124,所属・種目コード!L1107:M1207,2)))</f>
        <v>#N/A</v>
      </c>
      <c r="L1124" s="38" t="e">
        <f>IF($B1124="","",(VLOOKUP($B1124,所属・種目コード!$I$3:$J$59,2)))</f>
        <v>#N/A</v>
      </c>
    </row>
    <row r="1125" spans="1:12">
      <c r="A1125" s="23">
        <v>2065</v>
      </c>
      <c r="B1125" s="23">
        <v>1074</v>
      </c>
      <c r="C1125" s="23">
        <v>571</v>
      </c>
      <c r="E1125" s="23" t="s">
        <v>2633</v>
      </c>
      <c r="F1125" s="23" t="s">
        <v>2634</v>
      </c>
      <c r="G1125" s="23">
        <v>1</v>
      </c>
      <c r="I1125" s="39" t="str">
        <f>IF($B1125="","",(VLOOKUP($B1125,所属・種目コード!$A$3:$B$68,2)))</f>
        <v>黒沢尻北</v>
      </c>
      <c r="K1125" s="41" t="e">
        <f>IF($B1125="","",(VLOOKUP($B1125,所属・種目コード!L1108:M1208,2)))</f>
        <v>#N/A</v>
      </c>
      <c r="L1125" s="38" t="e">
        <f>IF($B1125="","",(VLOOKUP($B1125,所属・種目コード!$I$3:$J$59,2)))</f>
        <v>#N/A</v>
      </c>
    </row>
    <row r="1126" spans="1:12">
      <c r="A1126" s="23">
        <v>2066</v>
      </c>
      <c r="B1126" s="23">
        <v>1074</v>
      </c>
      <c r="C1126" s="23">
        <v>970</v>
      </c>
      <c r="E1126" s="23" t="s">
        <v>2635</v>
      </c>
      <c r="F1126" s="23" t="s">
        <v>2636</v>
      </c>
      <c r="G1126" s="23">
        <v>1</v>
      </c>
      <c r="I1126" s="39" t="str">
        <f>IF($B1126="","",(VLOOKUP($B1126,所属・種目コード!$A$3:$B$68,2)))</f>
        <v>黒沢尻北</v>
      </c>
      <c r="K1126" s="41" t="e">
        <f>IF($B1126="","",(VLOOKUP($B1126,所属・種目コード!L1109:M1209,2)))</f>
        <v>#N/A</v>
      </c>
      <c r="L1126" s="38" t="e">
        <f>IF($B1126="","",(VLOOKUP($B1126,所属・種目コード!$I$3:$J$59,2)))</f>
        <v>#N/A</v>
      </c>
    </row>
    <row r="1127" spans="1:12">
      <c r="A1127" s="23">
        <v>2067</v>
      </c>
      <c r="B1127" s="23">
        <v>1074</v>
      </c>
      <c r="C1127" s="23">
        <v>408</v>
      </c>
      <c r="E1127" s="23" t="s">
        <v>458</v>
      </c>
      <c r="F1127" s="23" t="s">
        <v>2637</v>
      </c>
      <c r="G1127" s="23">
        <v>2</v>
      </c>
      <c r="I1127" s="39" t="str">
        <f>IF($B1127="","",(VLOOKUP($B1127,所属・種目コード!$A$3:$B$68,2)))</f>
        <v>黒沢尻北</v>
      </c>
      <c r="K1127" s="41" t="e">
        <f>IF($B1127="","",(VLOOKUP($B1127,所属・種目コード!L1110:M1210,2)))</f>
        <v>#N/A</v>
      </c>
      <c r="L1127" s="38" t="e">
        <f>IF($B1127="","",(VLOOKUP($B1127,所属・種目コード!$I$3:$J$59,2)))</f>
        <v>#N/A</v>
      </c>
    </row>
    <row r="1128" spans="1:12">
      <c r="A1128" s="23">
        <v>2068</v>
      </c>
      <c r="B1128" s="23">
        <v>1074</v>
      </c>
      <c r="C1128" s="23">
        <v>716</v>
      </c>
      <c r="E1128" s="23" t="s">
        <v>2638</v>
      </c>
      <c r="F1128" s="23" t="s">
        <v>2639</v>
      </c>
      <c r="G1128" s="23">
        <v>2</v>
      </c>
      <c r="I1128" s="39" t="str">
        <f>IF($B1128="","",(VLOOKUP($B1128,所属・種目コード!$A$3:$B$68,2)))</f>
        <v>黒沢尻北</v>
      </c>
      <c r="K1128" s="41" t="e">
        <f>IF($B1128="","",(VLOOKUP($B1128,所属・種目コード!L1111:M1211,2)))</f>
        <v>#N/A</v>
      </c>
      <c r="L1128" s="38" t="e">
        <f>IF($B1128="","",(VLOOKUP($B1128,所属・種目コード!$I$3:$J$59,2)))</f>
        <v>#N/A</v>
      </c>
    </row>
    <row r="1129" spans="1:12">
      <c r="A1129" s="23">
        <v>2069</v>
      </c>
      <c r="B1129" s="23">
        <v>1074</v>
      </c>
      <c r="C1129" s="23">
        <v>409</v>
      </c>
      <c r="E1129" s="23" t="s">
        <v>2640</v>
      </c>
      <c r="F1129" s="23" t="s">
        <v>2641</v>
      </c>
      <c r="G1129" s="23">
        <v>2</v>
      </c>
      <c r="I1129" s="39" t="str">
        <f>IF($B1129="","",(VLOOKUP($B1129,所属・種目コード!$A$3:$B$68,2)))</f>
        <v>黒沢尻北</v>
      </c>
      <c r="K1129" s="41" t="e">
        <f>IF($B1129="","",(VLOOKUP($B1129,所属・種目コード!L1112:M1212,2)))</f>
        <v>#N/A</v>
      </c>
      <c r="L1129" s="38" t="e">
        <f>IF($B1129="","",(VLOOKUP($B1129,所属・種目コード!$I$3:$J$59,2)))</f>
        <v>#N/A</v>
      </c>
    </row>
    <row r="1130" spans="1:12">
      <c r="A1130" s="23">
        <v>2070</v>
      </c>
      <c r="B1130" s="23">
        <v>1074</v>
      </c>
      <c r="C1130" s="23">
        <v>717</v>
      </c>
      <c r="E1130" s="23" t="s">
        <v>2642</v>
      </c>
      <c r="F1130" s="23" t="s">
        <v>2643</v>
      </c>
      <c r="G1130" s="23">
        <v>2</v>
      </c>
      <c r="I1130" s="39" t="str">
        <f>IF($B1130="","",(VLOOKUP($B1130,所属・種目コード!$A$3:$B$68,2)))</f>
        <v>黒沢尻北</v>
      </c>
      <c r="K1130" s="41" t="e">
        <f>IF($B1130="","",(VLOOKUP($B1130,所属・種目コード!L1113:M1213,2)))</f>
        <v>#N/A</v>
      </c>
      <c r="L1130" s="38" t="e">
        <f>IF($B1130="","",(VLOOKUP($B1130,所属・種目コード!$I$3:$J$59,2)))</f>
        <v>#N/A</v>
      </c>
    </row>
    <row r="1131" spans="1:12">
      <c r="A1131" s="23">
        <v>2071</v>
      </c>
      <c r="B1131" s="23">
        <v>1074</v>
      </c>
      <c r="C1131" s="23">
        <v>718</v>
      </c>
      <c r="E1131" s="23" t="s">
        <v>2644</v>
      </c>
      <c r="F1131" s="23" t="s">
        <v>2645</v>
      </c>
      <c r="G1131" s="23">
        <v>2</v>
      </c>
      <c r="I1131" s="39" t="str">
        <f>IF($B1131="","",(VLOOKUP($B1131,所属・種目コード!$A$3:$B$68,2)))</f>
        <v>黒沢尻北</v>
      </c>
      <c r="K1131" s="41" t="e">
        <f>IF($B1131="","",(VLOOKUP($B1131,所属・種目コード!L1114:M1214,2)))</f>
        <v>#N/A</v>
      </c>
      <c r="L1131" s="38" t="e">
        <f>IF($B1131="","",(VLOOKUP($B1131,所属・種目コード!$I$3:$J$59,2)))</f>
        <v>#N/A</v>
      </c>
    </row>
    <row r="1132" spans="1:12">
      <c r="A1132" s="23">
        <v>2072</v>
      </c>
      <c r="B1132" s="23">
        <v>1074</v>
      </c>
      <c r="C1132" s="23">
        <v>575</v>
      </c>
      <c r="E1132" s="23" t="s">
        <v>2646</v>
      </c>
      <c r="F1132" s="23" t="s">
        <v>2647</v>
      </c>
      <c r="G1132" s="23">
        <v>1</v>
      </c>
      <c r="I1132" s="39" t="str">
        <f>IF($B1132="","",(VLOOKUP($B1132,所属・種目コード!$A$3:$B$68,2)))</f>
        <v>黒沢尻北</v>
      </c>
      <c r="K1132" s="41" t="e">
        <f>IF($B1132="","",(VLOOKUP($B1132,所属・種目コード!L1115:M1215,2)))</f>
        <v>#N/A</v>
      </c>
      <c r="L1132" s="38" t="e">
        <f>IF($B1132="","",(VLOOKUP($B1132,所属・種目コード!$I$3:$J$59,2)))</f>
        <v>#N/A</v>
      </c>
    </row>
    <row r="1133" spans="1:12">
      <c r="A1133" s="23">
        <v>2073</v>
      </c>
      <c r="B1133" s="23">
        <v>1074</v>
      </c>
      <c r="C1133" s="23">
        <v>971</v>
      </c>
      <c r="E1133" s="23" t="s">
        <v>2648</v>
      </c>
      <c r="F1133" s="23" t="s">
        <v>2649</v>
      </c>
      <c r="G1133" s="23">
        <v>1</v>
      </c>
      <c r="I1133" s="39" t="str">
        <f>IF($B1133="","",(VLOOKUP($B1133,所属・種目コード!$A$3:$B$68,2)))</f>
        <v>黒沢尻北</v>
      </c>
      <c r="K1133" s="41" t="e">
        <f>IF($B1133="","",(VLOOKUP($B1133,所属・種目コード!L1116:M1216,2)))</f>
        <v>#N/A</v>
      </c>
      <c r="L1133" s="38" t="e">
        <f>IF($B1133="","",(VLOOKUP($B1133,所属・種目コード!$I$3:$J$59,2)))</f>
        <v>#N/A</v>
      </c>
    </row>
    <row r="1134" spans="1:12">
      <c r="A1134" s="23">
        <v>2074</v>
      </c>
      <c r="B1134" s="23">
        <v>1074</v>
      </c>
      <c r="C1134" s="23">
        <v>410</v>
      </c>
      <c r="E1134" s="23" t="s">
        <v>457</v>
      </c>
      <c r="F1134" s="23" t="s">
        <v>2650</v>
      </c>
      <c r="G1134" s="23">
        <v>2</v>
      </c>
      <c r="I1134" s="39" t="str">
        <f>IF($B1134="","",(VLOOKUP($B1134,所属・種目コード!$A$3:$B$68,2)))</f>
        <v>黒沢尻北</v>
      </c>
      <c r="K1134" s="41" t="e">
        <f>IF($B1134="","",(VLOOKUP($B1134,所属・種目コード!L1117:M1217,2)))</f>
        <v>#N/A</v>
      </c>
      <c r="L1134" s="38" t="e">
        <f>IF($B1134="","",(VLOOKUP($B1134,所属・種目コード!$I$3:$J$59,2)))</f>
        <v>#N/A</v>
      </c>
    </row>
    <row r="1135" spans="1:12">
      <c r="A1135" s="23">
        <v>2075</v>
      </c>
      <c r="B1135" s="23">
        <v>1074</v>
      </c>
      <c r="C1135" s="23">
        <v>719</v>
      </c>
      <c r="E1135" s="23" t="s">
        <v>2651</v>
      </c>
      <c r="F1135" s="23" t="s">
        <v>2652</v>
      </c>
      <c r="G1135" s="23">
        <v>2</v>
      </c>
      <c r="I1135" s="39" t="str">
        <f>IF($B1135="","",(VLOOKUP($B1135,所属・種目コード!$A$3:$B$68,2)))</f>
        <v>黒沢尻北</v>
      </c>
      <c r="K1135" s="41" t="e">
        <f>IF($B1135="","",(VLOOKUP($B1135,所属・種目コード!L1118:M1218,2)))</f>
        <v>#N/A</v>
      </c>
      <c r="L1135" s="38" t="e">
        <f>IF($B1135="","",(VLOOKUP($B1135,所属・種目コード!$I$3:$J$59,2)))</f>
        <v>#N/A</v>
      </c>
    </row>
    <row r="1136" spans="1:12">
      <c r="A1136" s="23">
        <v>2076</v>
      </c>
      <c r="B1136" s="23">
        <v>1074</v>
      </c>
      <c r="C1136" s="23">
        <v>576</v>
      </c>
      <c r="E1136" s="23" t="s">
        <v>2653</v>
      </c>
      <c r="F1136" s="23" t="s">
        <v>2654</v>
      </c>
      <c r="G1136" s="23">
        <v>1</v>
      </c>
      <c r="I1136" s="39" t="str">
        <f>IF($B1136="","",(VLOOKUP($B1136,所属・種目コード!$A$3:$B$68,2)))</f>
        <v>黒沢尻北</v>
      </c>
      <c r="K1136" s="41" t="e">
        <f>IF($B1136="","",(VLOOKUP($B1136,所属・種目コード!L1119:M1219,2)))</f>
        <v>#N/A</v>
      </c>
      <c r="L1136" s="38" t="e">
        <f>IF($B1136="","",(VLOOKUP($B1136,所属・種目コード!$I$3:$J$59,2)))</f>
        <v>#N/A</v>
      </c>
    </row>
    <row r="1137" spans="1:12">
      <c r="A1137" s="23">
        <v>2077</v>
      </c>
      <c r="B1137" s="23">
        <v>1074</v>
      </c>
      <c r="C1137" s="23">
        <v>401</v>
      </c>
      <c r="E1137" s="23" t="s">
        <v>2655</v>
      </c>
      <c r="F1137" s="23" t="s">
        <v>2656</v>
      </c>
      <c r="G1137" s="23">
        <v>2</v>
      </c>
      <c r="I1137" s="39" t="str">
        <f>IF($B1137="","",(VLOOKUP($B1137,所属・種目コード!$A$3:$B$68,2)))</f>
        <v>黒沢尻北</v>
      </c>
      <c r="K1137" s="41" t="e">
        <f>IF($B1137="","",(VLOOKUP($B1137,所属・種目コード!L1120:M1220,2)))</f>
        <v>#N/A</v>
      </c>
      <c r="L1137" s="38" t="e">
        <f>IF($B1137="","",(VLOOKUP($B1137,所属・種目コード!$I$3:$J$59,2)))</f>
        <v>#N/A</v>
      </c>
    </row>
    <row r="1138" spans="1:12">
      <c r="A1138" s="23">
        <v>2078</v>
      </c>
      <c r="B1138" s="23">
        <v>1074</v>
      </c>
      <c r="C1138" s="23">
        <v>402</v>
      </c>
      <c r="E1138" s="23" t="s">
        <v>2657</v>
      </c>
      <c r="F1138" s="23" t="s">
        <v>2658</v>
      </c>
      <c r="G1138" s="23">
        <v>2</v>
      </c>
      <c r="I1138" s="39" t="str">
        <f>IF($B1138="","",(VLOOKUP($B1138,所属・種目コード!$A$3:$B$68,2)))</f>
        <v>黒沢尻北</v>
      </c>
      <c r="K1138" s="41" t="e">
        <f>IF($B1138="","",(VLOOKUP($B1138,所属・種目コード!L1121:M1221,2)))</f>
        <v>#N/A</v>
      </c>
      <c r="L1138" s="38" t="e">
        <f>IF($B1138="","",(VLOOKUP($B1138,所属・種目コード!$I$3:$J$59,2)))</f>
        <v>#N/A</v>
      </c>
    </row>
    <row r="1139" spans="1:12">
      <c r="A1139" s="23">
        <v>2079</v>
      </c>
      <c r="B1139" s="23">
        <v>1074</v>
      </c>
      <c r="C1139" s="23">
        <v>581</v>
      </c>
      <c r="E1139" s="23" t="s">
        <v>2659</v>
      </c>
      <c r="F1139" s="23" t="s">
        <v>2660</v>
      </c>
      <c r="G1139" s="23">
        <v>1</v>
      </c>
      <c r="I1139" s="39" t="str">
        <f>IF($B1139="","",(VLOOKUP($B1139,所属・種目コード!$A$3:$B$68,2)))</f>
        <v>黒沢尻北</v>
      </c>
      <c r="K1139" s="41" t="e">
        <f>IF($B1139="","",(VLOOKUP($B1139,所属・種目コード!L1122:M1222,2)))</f>
        <v>#N/A</v>
      </c>
      <c r="L1139" s="38" t="e">
        <f>IF($B1139="","",(VLOOKUP($B1139,所属・種目コード!$I$3:$J$59,2)))</f>
        <v>#N/A</v>
      </c>
    </row>
    <row r="1140" spans="1:12">
      <c r="A1140" s="23">
        <v>2080</v>
      </c>
      <c r="B1140" s="23">
        <v>1074</v>
      </c>
      <c r="C1140" s="23">
        <v>411</v>
      </c>
      <c r="E1140" s="23" t="s">
        <v>455</v>
      </c>
      <c r="F1140" s="23" t="s">
        <v>2661</v>
      </c>
      <c r="G1140" s="23">
        <v>2</v>
      </c>
      <c r="I1140" s="39" t="str">
        <f>IF($B1140="","",(VLOOKUP($B1140,所属・種目コード!$A$3:$B$68,2)))</f>
        <v>黒沢尻北</v>
      </c>
      <c r="K1140" s="41" t="e">
        <f>IF($B1140="","",(VLOOKUP($B1140,所属・種目コード!L1123:M1223,2)))</f>
        <v>#N/A</v>
      </c>
      <c r="L1140" s="38" t="e">
        <f>IF($B1140="","",(VLOOKUP($B1140,所属・種目コード!$I$3:$J$59,2)))</f>
        <v>#N/A</v>
      </c>
    </row>
    <row r="1141" spans="1:12">
      <c r="A1141" s="23">
        <v>2081</v>
      </c>
      <c r="B1141" s="23">
        <v>1074</v>
      </c>
      <c r="C1141" s="23">
        <v>572</v>
      </c>
      <c r="E1141" s="23" t="s">
        <v>2662</v>
      </c>
      <c r="F1141" s="23" t="s">
        <v>2663</v>
      </c>
      <c r="G1141" s="23">
        <v>1</v>
      </c>
      <c r="I1141" s="39" t="str">
        <f>IF($B1141="","",(VLOOKUP($B1141,所属・種目コード!$A$3:$B$68,2)))</f>
        <v>黒沢尻北</v>
      </c>
      <c r="K1141" s="41" t="e">
        <f>IF($B1141="","",(VLOOKUP($B1141,所属・種目コード!L1124:M1224,2)))</f>
        <v>#N/A</v>
      </c>
      <c r="L1141" s="38" t="e">
        <f>IF($B1141="","",(VLOOKUP($B1141,所属・種目コード!$I$3:$J$59,2)))</f>
        <v>#N/A</v>
      </c>
    </row>
    <row r="1142" spans="1:12">
      <c r="A1142" s="23">
        <v>2082</v>
      </c>
      <c r="B1142" s="23">
        <v>1074</v>
      </c>
      <c r="C1142" s="23">
        <v>720</v>
      </c>
      <c r="E1142" s="23" t="s">
        <v>2664</v>
      </c>
      <c r="F1142" s="23" t="s">
        <v>2665</v>
      </c>
      <c r="G1142" s="23">
        <v>2</v>
      </c>
      <c r="I1142" s="39" t="str">
        <f>IF($B1142="","",(VLOOKUP($B1142,所属・種目コード!$A$3:$B$68,2)))</f>
        <v>黒沢尻北</v>
      </c>
      <c r="K1142" s="41" t="e">
        <f>IF($B1142="","",(VLOOKUP($B1142,所属・種目コード!L1125:M1225,2)))</f>
        <v>#N/A</v>
      </c>
      <c r="L1142" s="38" t="e">
        <f>IF($B1142="","",(VLOOKUP($B1142,所属・種目コード!$I$3:$J$59,2)))</f>
        <v>#N/A</v>
      </c>
    </row>
    <row r="1143" spans="1:12">
      <c r="A1143" s="23">
        <v>2083</v>
      </c>
      <c r="B1143" s="23">
        <v>1074</v>
      </c>
      <c r="C1143" s="23">
        <v>412</v>
      </c>
      <c r="E1143" s="23" t="s">
        <v>456</v>
      </c>
      <c r="F1143" s="23" t="s">
        <v>2666</v>
      </c>
      <c r="G1143" s="23">
        <v>2</v>
      </c>
      <c r="I1143" s="39" t="str">
        <f>IF($B1143="","",(VLOOKUP($B1143,所属・種目コード!$A$3:$B$68,2)))</f>
        <v>黒沢尻北</v>
      </c>
      <c r="K1143" s="41" t="e">
        <f>IF($B1143="","",(VLOOKUP($B1143,所属・種目コード!L1126:M1226,2)))</f>
        <v>#N/A</v>
      </c>
      <c r="L1143" s="38" t="e">
        <f>IF($B1143="","",(VLOOKUP($B1143,所属・種目コード!$I$3:$J$59,2)))</f>
        <v>#N/A</v>
      </c>
    </row>
    <row r="1144" spans="1:12">
      <c r="A1144" s="23">
        <v>2084</v>
      </c>
      <c r="B1144" s="23">
        <v>1074</v>
      </c>
      <c r="C1144" s="23">
        <v>577</v>
      </c>
      <c r="E1144" s="23" t="s">
        <v>2667</v>
      </c>
      <c r="F1144" s="23" t="s">
        <v>2668</v>
      </c>
      <c r="G1144" s="23">
        <v>1</v>
      </c>
      <c r="I1144" s="39" t="str">
        <f>IF($B1144="","",(VLOOKUP($B1144,所属・種目コード!$A$3:$B$68,2)))</f>
        <v>黒沢尻北</v>
      </c>
      <c r="K1144" s="41" t="e">
        <f>IF($B1144="","",(VLOOKUP($B1144,所属・種目コード!L1127:M1227,2)))</f>
        <v>#N/A</v>
      </c>
      <c r="L1144" s="38" t="e">
        <f>IF($B1144="","",(VLOOKUP($B1144,所属・種目コード!$I$3:$J$59,2)))</f>
        <v>#N/A</v>
      </c>
    </row>
    <row r="1145" spans="1:12">
      <c r="A1145" s="23">
        <v>2085</v>
      </c>
      <c r="B1145" s="23">
        <v>1074</v>
      </c>
      <c r="C1145" s="23">
        <v>403</v>
      </c>
      <c r="E1145" s="23" t="s">
        <v>2669</v>
      </c>
      <c r="F1145" s="23" t="s">
        <v>2670</v>
      </c>
      <c r="G1145" s="23">
        <v>2</v>
      </c>
      <c r="I1145" s="39" t="str">
        <f>IF($B1145="","",(VLOOKUP($B1145,所属・種目コード!$A$3:$B$68,2)))</f>
        <v>黒沢尻北</v>
      </c>
      <c r="K1145" s="41" t="e">
        <f>IF($B1145="","",(VLOOKUP($B1145,所属・種目コード!L1128:M1228,2)))</f>
        <v>#N/A</v>
      </c>
      <c r="L1145" s="38" t="e">
        <f>IF($B1145="","",(VLOOKUP($B1145,所属・種目コード!$I$3:$J$59,2)))</f>
        <v>#N/A</v>
      </c>
    </row>
    <row r="1146" spans="1:12">
      <c r="A1146" s="23">
        <v>2086</v>
      </c>
      <c r="B1146" s="23">
        <v>1074</v>
      </c>
      <c r="C1146" s="23">
        <v>413</v>
      </c>
      <c r="E1146" s="23" t="s">
        <v>2671</v>
      </c>
      <c r="F1146" s="23" t="s">
        <v>2672</v>
      </c>
      <c r="G1146" s="23">
        <v>2</v>
      </c>
      <c r="I1146" s="39" t="str">
        <f>IF($B1146="","",(VLOOKUP($B1146,所属・種目コード!$A$3:$B$68,2)))</f>
        <v>黒沢尻北</v>
      </c>
      <c r="K1146" s="41" t="e">
        <f>IF($B1146="","",(VLOOKUP($B1146,所属・種目コード!L1129:M1229,2)))</f>
        <v>#N/A</v>
      </c>
      <c r="L1146" s="38" t="e">
        <f>IF($B1146="","",(VLOOKUP($B1146,所属・種目コード!$I$3:$J$59,2)))</f>
        <v>#N/A</v>
      </c>
    </row>
    <row r="1147" spans="1:12">
      <c r="A1147" s="23">
        <v>2087</v>
      </c>
      <c r="B1147" s="23">
        <v>1074</v>
      </c>
      <c r="C1147" s="23">
        <v>404</v>
      </c>
      <c r="E1147" s="23" t="s">
        <v>2673</v>
      </c>
      <c r="F1147" s="23" t="s">
        <v>2674</v>
      </c>
      <c r="G1147" s="23">
        <v>2</v>
      </c>
      <c r="I1147" s="39" t="str">
        <f>IF($B1147="","",(VLOOKUP($B1147,所属・種目コード!$A$3:$B$68,2)))</f>
        <v>黒沢尻北</v>
      </c>
      <c r="K1147" s="41" t="e">
        <f>IF($B1147="","",(VLOOKUP($B1147,所属・種目コード!L1130:M1230,2)))</f>
        <v>#N/A</v>
      </c>
      <c r="L1147" s="38" t="e">
        <f>IF($B1147="","",(VLOOKUP($B1147,所属・種目コード!$I$3:$J$59,2)))</f>
        <v>#N/A</v>
      </c>
    </row>
    <row r="1148" spans="1:12">
      <c r="A1148" s="23">
        <v>2088</v>
      </c>
      <c r="B1148" s="23">
        <v>1074</v>
      </c>
      <c r="C1148" s="23">
        <v>721</v>
      </c>
      <c r="E1148" s="23" t="s">
        <v>2675</v>
      </c>
      <c r="F1148" s="23" t="s">
        <v>2676</v>
      </c>
      <c r="G1148" s="23">
        <v>2</v>
      </c>
      <c r="I1148" s="39" t="str">
        <f>IF($B1148="","",(VLOOKUP($B1148,所属・種目コード!$A$3:$B$68,2)))</f>
        <v>黒沢尻北</v>
      </c>
      <c r="K1148" s="41" t="e">
        <f>IF($B1148="","",(VLOOKUP($B1148,所属・種目コード!L1131:M1231,2)))</f>
        <v>#N/A</v>
      </c>
      <c r="L1148" s="38" t="e">
        <f>IF($B1148="","",(VLOOKUP($B1148,所属・種目コード!$I$3:$J$59,2)))</f>
        <v>#N/A</v>
      </c>
    </row>
    <row r="1149" spans="1:12">
      <c r="A1149" s="23">
        <v>2089</v>
      </c>
      <c r="B1149" s="23">
        <v>1074</v>
      </c>
      <c r="C1149" s="23">
        <v>405</v>
      </c>
      <c r="E1149" s="23" t="s">
        <v>2677</v>
      </c>
      <c r="F1149" s="23" t="s">
        <v>2678</v>
      </c>
      <c r="G1149" s="23">
        <v>2</v>
      </c>
      <c r="I1149" s="39" t="str">
        <f>IF($B1149="","",(VLOOKUP($B1149,所属・種目コード!$A$3:$B$68,2)))</f>
        <v>黒沢尻北</v>
      </c>
      <c r="K1149" s="41" t="e">
        <f>IF($B1149="","",(VLOOKUP($B1149,所属・種目コード!L1132:M1232,2)))</f>
        <v>#N/A</v>
      </c>
      <c r="L1149" s="38" t="e">
        <f>IF($B1149="","",(VLOOKUP($B1149,所属・種目コード!$I$3:$J$59,2)))</f>
        <v>#N/A</v>
      </c>
    </row>
    <row r="1150" spans="1:12">
      <c r="A1150" s="23">
        <v>2090</v>
      </c>
      <c r="B1150" s="23">
        <v>1074</v>
      </c>
      <c r="C1150" s="23">
        <v>722</v>
      </c>
      <c r="E1150" s="23" t="s">
        <v>2679</v>
      </c>
      <c r="F1150" s="23" t="s">
        <v>2680</v>
      </c>
      <c r="G1150" s="23">
        <v>2</v>
      </c>
      <c r="I1150" s="39" t="str">
        <f>IF($B1150="","",(VLOOKUP($B1150,所属・種目コード!$A$3:$B$68,2)))</f>
        <v>黒沢尻北</v>
      </c>
      <c r="K1150" s="41" t="e">
        <f>IF($B1150="","",(VLOOKUP($B1150,所属・種目コード!L1133:M1233,2)))</f>
        <v>#N/A</v>
      </c>
      <c r="L1150" s="38" t="e">
        <f>IF($B1150="","",(VLOOKUP($B1150,所属・種目コード!$I$3:$J$59,2)))</f>
        <v>#N/A</v>
      </c>
    </row>
    <row r="1151" spans="1:12">
      <c r="A1151" s="23">
        <v>2091</v>
      </c>
      <c r="B1151" s="23">
        <v>1074</v>
      </c>
      <c r="C1151" s="23">
        <v>578</v>
      </c>
      <c r="E1151" s="23" t="s">
        <v>2681</v>
      </c>
      <c r="F1151" s="23" t="s">
        <v>2682</v>
      </c>
      <c r="G1151" s="23">
        <v>1</v>
      </c>
      <c r="I1151" s="39" t="str">
        <f>IF($B1151="","",(VLOOKUP($B1151,所属・種目コード!$A$3:$B$68,2)))</f>
        <v>黒沢尻北</v>
      </c>
      <c r="K1151" s="41" t="e">
        <f>IF($B1151="","",(VLOOKUP($B1151,所属・種目コード!L1134:M1234,2)))</f>
        <v>#N/A</v>
      </c>
      <c r="L1151" s="38" t="e">
        <f>IF($B1151="","",(VLOOKUP($B1151,所属・種目コード!$I$3:$J$59,2)))</f>
        <v>#N/A</v>
      </c>
    </row>
    <row r="1152" spans="1:12">
      <c r="A1152" s="23">
        <v>2092</v>
      </c>
      <c r="B1152" s="23">
        <v>1074</v>
      </c>
      <c r="C1152" s="23">
        <v>579</v>
      </c>
      <c r="E1152" s="23" t="s">
        <v>2683</v>
      </c>
      <c r="F1152" s="23" t="s">
        <v>2684</v>
      </c>
      <c r="G1152" s="23">
        <v>1</v>
      </c>
      <c r="I1152" s="39" t="str">
        <f>IF($B1152="","",(VLOOKUP($B1152,所属・種目コード!$A$3:$B$68,2)))</f>
        <v>黒沢尻北</v>
      </c>
      <c r="K1152" s="41" t="e">
        <f>IF($B1152="","",(VLOOKUP($B1152,所属・種目コード!L1135:M1235,2)))</f>
        <v>#N/A</v>
      </c>
      <c r="L1152" s="38" t="e">
        <f>IF($B1152="","",(VLOOKUP($B1152,所属・種目コード!$I$3:$J$59,2)))</f>
        <v>#N/A</v>
      </c>
    </row>
    <row r="1153" spans="1:12">
      <c r="A1153" s="23">
        <v>2093</v>
      </c>
      <c r="B1153" s="23">
        <v>1074</v>
      </c>
      <c r="C1153" s="23">
        <v>582</v>
      </c>
      <c r="E1153" s="23" t="s">
        <v>2685</v>
      </c>
      <c r="F1153" s="23" t="s">
        <v>2686</v>
      </c>
      <c r="G1153" s="23">
        <v>1</v>
      </c>
      <c r="I1153" s="39" t="str">
        <f>IF($B1153="","",(VLOOKUP($B1153,所属・種目コード!$A$3:$B$68,2)))</f>
        <v>黒沢尻北</v>
      </c>
      <c r="K1153" s="41" t="e">
        <f>IF($B1153="","",(VLOOKUP($B1153,所属・種目コード!L1136:M1236,2)))</f>
        <v>#N/A</v>
      </c>
      <c r="L1153" s="38" t="e">
        <f>IF($B1153="","",(VLOOKUP($B1153,所属・種目コード!$I$3:$J$59,2)))</f>
        <v>#N/A</v>
      </c>
    </row>
    <row r="1154" spans="1:12">
      <c r="A1154" s="23">
        <v>2094</v>
      </c>
      <c r="B1154" s="23">
        <v>1074</v>
      </c>
      <c r="C1154" s="23">
        <v>583</v>
      </c>
      <c r="E1154" s="23" t="s">
        <v>2687</v>
      </c>
      <c r="F1154" s="23" t="s">
        <v>2688</v>
      </c>
      <c r="G1154" s="23">
        <v>1</v>
      </c>
      <c r="I1154" s="39" t="str">
        <f>IF($B1154="","",(VLOOKUP($B1154,所属・種目コード!$A$3:$B$68,2)))</f>
        <v>黒沢尻北</v>
      </c>
      <c r="K1154" s="41" t="e">
        <f>IF($B1154="","",(VLOOKUP($B1154,所属・種目コード!L1137:M1237,2)))</f>
        <v>#N/A</v>
      </c>
      <c r="L1154" s="38" t="e">
        <f>IF($B1154="","",(VLOOKUP($B1154,所属・種目コード!$I$3:$J$59,2)))</f>
        <v>#N/A</v>
      </c>
    </row>
    <row r="1155" spans="1:12">
      <c r="A1155" s="23">
        <v>2095</v>
      </c>
      <c r="B1155" s="23">
        <v>1074</v>
      </c>
      <c r="C1155" s="23">
        <v>580</v>
      </c>
      <c r="E1155" s="23" t="s">
        <v>2689</v>
      </c>
      <c r="F1155" s="23" t="s">
        <v>2690</v>
      </c>
      <c r="G1155" s="23">
        <v>1</v>
      </c>
      <c r="I1155" s="39" t="str">
        <f>IF($B1155="","",(VLOOKUP($B1155,所属・種目コード!$A$3:$B$68,2)))</f>
        <v>黒沢尻北</v>
      </c>
      <c r="K1155" s="41" t="e">
        <f>IF($B1155="","",(VLOOKUP($B1155,所属・種目コード!L1138:M1238,2)))</f>
        <v>#N/A</v>
      </c>
      <c r="L1155" s="38" t="e">
        <f>IF($B1155="","",(VLOOKUP($B1155,所属・種目コード!$I$3:$J$59,2)))</f>
        <v>#N/A</v>
      </c>
    </row>
    <row r="1156" spans="1:12">
      <c r="A1156" s="23">
        <v>2096</v>
      </c>
      <c r="B1156" s="23">
        <v>1074</v>
      </c>
      <c r="C1156" s="23">
        <v>723</v>
      </c>
      <c r="E1156" s="23" t="s">
        <v>459</v>
      </c>
      <c r="F1156" s="23" t="s">
        <v>2691</v>
      </c>
      <c r="G1156" s="23">
        <v>2</v>
      </c>
      <c r="I1156" s="39" t="str">
        <f>IF($B1156="","",(VLOOKUP($B1156,所属・種目コード!$A$3:$B$68,2)))</f>
        <v>黒沢尻北</v>
      </c>
      <c r="K1156" s="41" t="e">
        <f>IF($B1156="","",(VLOOKUP($B1156,所属・種目コード!L1139:M1239,2)))</f>
        <v>#N/A</v>
      </c>
      <c r="L1156" s="38" t="e">
        <f>IF($B1156="","",(VLOOKUP($B1156,所属・種目コード!$I$3:$J$59,2)))</f>
        <v>#N/A</v>
      </c>
    </row>
    <row r="1157" spans="1:12">
      <c r="A1157" s="23">
        <v>2097</v>
      </c>
      <c r="B1157" s="23">
        <v>1074</v>
      </c>
      <c r="C1157" s="23">
        <v>972</v>
      </c>
      <c r="E1157" s="23" t="s">
        <v>2692</v>
      </c>
      <c r="F1157" s="23" t="s">
        <v>2693</v>
      </c>
      <c r="G1157" s="23">
        <v>1</v>
      </c>
      <c r="I1157" s="39" t="str">
        <f>IF($B1157="","",(VLOOKUP($B1157,所属・種目コード!$A$3:$B$68,2)))</f>
        <v>黒沢尻北</v>
      </c>
      <c r="K1157" s="41" t="e">
        <f>IF($B1157="","",(VLOOKUP($B1157,所属・種目コード!L1140:M1240,2)))</f>
        <v>#N/A</v>
      </c>
      <c r="L1157" s="38" t="e">
        <f>IF($B1157="","",(VLOOKUP($B1157,所属・種目コード!$I$3:$J$59,2)))</f>
        <v>#N/A</v>
      </c>
    </row>
    <row r="1158" spans="1:12">
      <c r="A1158" s="23">
        <v>2098</v>
      </c>
      <c r="B1158" s="23">
        <v>1074</v>
      </c>
      <c r="C1158" s="23">
        <v>406</v>
      </c>
      <c r="E1158" s="23" t="s">
        <v>2694</v>
      </c>
      <c r="F1158" s="23" t="s">
        <v>2695</v>
      </c>
      <c r="G1158" s="23">
        <v>2</v>
      </c>
      <c r="I1158" s="39" t="str">
        <f>IF($B1158="","",(VLOOKUP($B1158,所属・種目コード!$A$3:$B$68,2)))</f>
        <v>黒沢尻北</v>
      </c>
      <c r="K1158" s="41" t="e">
        <f>IF($B1158="","",(VLOOKUP($B1158,所属・種目コード!L1141:M1241,2)))</f>
        <v>#N/A</v>
      </c>
      <c r="L1158" s="38" t="e">
        <f>IF($B1158="","",(VLOOKUP($B1158,所属・種目コード!$I$3:$J$59,2)))</f>
        <v>#N/A</v>
      </c>
    </row>
    <row r="1159" spans="1:12">
      <c r="A1159" s="23">
        <v>2099</v>
      </c>
      <c r="B1159" s="23">
        <v>1074</v>
      </c>
      <c r="C1159" s="23">
        <v>573</v>
      </c>
      <c r="E1159" s="23" t="s">
        <v>2696</v>
      </c>
      <c r="F1159" s="23" t="s">
        <v>2697</v>
      </c>
      <c r="G1159" s="23">
        <v>1</v>
      </c>
      <c r="I1159" s="39" t="str">
        <f>IF($B1159="","",(VLOOKUP($B1159,所属・種目コード!$A$3:$B$68,2)))</f>
        <v>黒沢尻北</v>
      </c>
      <c r="K1159" s="41" t="e">
        <f>IF($B1159="","",(VLOOKUP($B1159,所属・種目コード!L1142:M1242,2)))</f>
        <v>#N/A</v>
      </c>
      <c r="L1159" s="38" t="e">
        <f>IF($B1159="","",(VLOOKUP($B1159,所属・種目コード!$I$3:$J$59,2)))</f>
        <v>#N/A</v>
      </c>
    </row>
    <row r="1160" spans="1:12">
      <c r="A1160" s="23">
        <v>2100</v>
      </c>
      <c r="B1160" s="23">
        <v>1074</v>
      </c>
      <c r="C1160" s="23">
        <v>584</v>
      </c>
      <c r="E1160" s="23" t="s">
        <v>2698</v>
      </c>
      <c r="F1160" s="23" t="s">
        <v>2699</v>
      </c>
      <c r="G1160" s="23">
        <v>1</v>
      </c>
      <c r="I1160" s="39" t="str">
        <f>IF($B1160="","",(VLOOKUP($B1160,所属・種目コード!$A$3:$B$68,2)))</f>
        <v>黒沢尻北</v>
      </c>
      <c r="K1160" s="41" t="e">
        <f>IF($B1160="","",(VLOOKUP($B1160,所属・種目コード!L1143:M1243,2)))</f>
        <v>#N/A</v>
      </c>
      <c r="L1160" s="38" t="e">
        <f>IF($B1160="","",(VLOOKUP($B1160,所属・種目コード!$I$3:$J$59,2)))</f>
        <v>#N/A</v>
      </c>
    </row>
    <row r="1161" spans="1:12">
      <c r="A1161" s="23">
        <v>2101</v>
      </c>
      <c r="B1161" s="23">
        <v>1074</v>
      </c>
      <c r="C1161" s="23">
        <v>973</v>
      </c>
      <c r="E1161" s="23" t="s">
        <v>2700</v>
      </c>
      <c r="F1161" s="23" t="s">
        <v>2701</v>
      </c>
      <c r="G1161" s="23">
        <v>1</v>
      </c>
      <c r="I1161" s="39" t="str">
        <f>IF($B1161="","",(VLOOKUP($B1161,所属・種目コード!$A$3:$B$68,2)))</f>
        <v>黒沢尻北</v>
      </c>
      <c r="K1161" s="41" t="e">
        <f>IF($B1161="","",(VLOOKUP($B1161,所属・種目コード!L1144:M1244,2)))</f>
        <v>#N/A</v>
      </c>
      <c r="L1161" s="38" t="e">
        <f>IF($B1161="","",(VLOOKUP($B1161,所属・種目コード!$I$3:$J$59,2)))</f>
        <v>#N/A</v>
      </c>
    </row>
    <row r="1162" spans="1:12">
      <c r="A1162" s="23">
        <v>2102</v>
      </c>
      <c r="B1162" s="23">
        <v>1074</v>
      </c>
      <c r="C1162" s="23">
        <v>585</v>
      </c>
      <c r="E1162" s="23" t="s">
        <v>2702</v>
      </c>
      <c r="F1162" s="23" t="s">
        <v>2703</v>
      </c>
      <c r="G1162" s="23">
        <v>1</v>
      </c>
      <c r="I1162" s="39" t="str">
        <f>IF($B1162="","",(VLOOKUP($B1162,所属・種目コード!$A$3:$B$68,2)))</f>
        <v>黒沢尻北</v>
      </c>
      <c r="K1162" s="41" t="e">
        <f>IF($B1162="","",(VLOOKUP($B1162,所属・種目コード!L1145:M1245,2)))</f>
        <v>#N/A</v>
      </c>
      <c r="L1162" s="38" t="e">
        <f>IF($B1162="","",(VLOOKUP($B1162,所属・種目コード!$I$3:$J$59,2)))</f>
        <v>#N/A</v>
      </c>
    </row>
    <row r="1163" spans="1:12">
      <c r="A1163" s="23">
        <v>2103</v>
      </c>
      <c r="B1163" s="23">
        <v>1074</v>
      </c>
      <c r="C1163" s="23">
        <v>414</v>
      </c>
      <c r="E1163" s="23" t="s">
        <v>460</v>
      </c>
      <c r="F1163" s="23" t="s">
        <v>2704</v>
      </c>
      <c r="G1163" s="23">
        <v>2</v>
      </c>
      <c r="I1163" s="39" t="str">
        <f>IF($B1163="","",(VLOOKUP($B1163,所属・種目コード!$A$3:$B$68,2)))</f>
        <v>黒沢尻北</v>
      </c>
      <c r="K1163" s="41" t="e">
        <f>IF($B1163="","",(VLOOKUP($B1163,所属・種目コード!L1146:M1246,2)))</f>
        <v>#N/A</v>
      </c>
      <c r="L1163" s="38" t="e">
        <f>IF($B1163="","",(VLOOKUP($B1163,所属・種目コード!$I$3:$J$59,2)))</f>
        <v>#N/A</v>
      </c>
    </row>
    <row r="1164" spans="1:12">
      <c r="A1164" s="23">
        <v>2104</v>
      </c>
      <c r="B1164" s="23">
        <v>1074</v>
      </c>
      <c r="C1164" s="23">
        <v>407</v>
      </c>
      <c r="E1164" s="23" t="s">
        <v>2705</v>
      </c>
      <c r="F1164" s="23" t="s">
        <v>2706</v>
      </c>
      <c r="G1164" s="23">
        <v>2</v>
      </c>
      <c r="I1164" s="39" t="str">
        <f>IF($B1164="","",(VLOOKUP($B1164,所属・種目コード!$A$3:$B$68,2)))</f>
        <v>黒沢尻北</v>
      </c>
      <c r="K1164" s="41" t="e">
        <f>IF($B1164="","",(VLOOKUP($B1164,所属・種目コード!L1147:M1247,2)))</f>
        <v>#N/A</v>
      </c>
      <c r="L1164" s="38" t="e">
        <f>IF($B1164="","",(VLOOKUP($B1164,所属・種目コード!$I$3:$J$59,2)))</f>
        <v>#N/A</v>
      </c>
    </row>
    <row r="1165" spans="1:12">
      <c r="A1165" s="23">
        <v>2105</v>
      </c>
      <c r="B1165" s="23">
        <v>1075</v>
      </c>
      <c r="C1165" s="23">
        <v>292</v>
      </c>
      <c r="E1165" s="23" t="s">
        <v>2707</v>
      </c>
      <c r="F1165" s="23" t="s">
        <v>2708</v>
      </c>
      <c r="G1165" s="23">
        <v>1</v>
      </c>
      <c r="I1165" s="39" t="str">
        <f>IF($B1165="","",(VLOOKUP($B1165,所属・種目コード!$A$3:$B$68,2)))</f>
        <v>黒沢尻工</v>
      </c>
      <c r="K1165" s="41" t="e">
        <f>IF($B1165="","",(VLOOKUP($B1165,所属・種目コード!L1148:M1248,2)))</f>
        <v>#N/A</v>
      </c>
      <c r="L1165" s="38" t="e">
        <f>IF($B1165="","",(VLOOKUP($B1165,所属・種目コード!$I$3:$J$59,2)))</f>
        <v>#N/A</v>
      </c>
    </row>
    <row r="1166" spans="1:12">
      <c r="A1166" s="23">
        <v>2106</v>
      </c>
      <c r="B1166" s="23">
        <v>1075</v>
      </c>
      <c r="C1166" s="23">
        <v>834</v>
      </c>
      <c r="E1166" s="23" t="s">
        <v>2709</v>
      </c>
      <c r="F1166" s="23" t="s">
        <v>2710</v>
      </c>
      <c r="G1166" s="23">
        <v>1</v>
      </c>
      <c r="I1166" s="39" t="str">
        <f>IF($B1166="","",(VLOOKUP($B1166,所属・種目コード!$A$3:$B$68,2)))</f>
        <v>黒沢尻工</v>
      </c>
      <c r="K1166" s="41" t="e">
        <f>IF($B1166="","",(VLOOKUP($B1166,所属・種目コード!L1149:M1249,2)))</f>
        <v>#N/A</v>
      </c>
      <c r="L1166" s="38" t="e">
        <f>IF($B1166="","",(VLOOKUP($B1166,所属・種目コード!$I$3:$J$59,2)))</f>
        <v>#N/A</v>
      </c>
    </row>
    <row r="1167" spans="1:12">
      <c r="A1167" s="23">
        <v>2107</v>
      </c>
      <c r="B1167" s="23">
        <v>1075</v>
      </c>
      <c r="C1167" s="23">
        <v>293</v>
      </c>
      <c r="E1167" s="23" t="s">
        <v>2711</v>
      </c>
      <c r="F1167" s="23" t="s">
        <v>2712</v>
      </c>
      <c r="G1167" s="23">
        <v>1</v>
      </c>
      <c r="I1167" s="39" t="str">
        <f>IF($B1167="","",(VLOOKUP($B1167,所属・種目コード!$A$3:$B$68,2)))</f>
        <v>黒沢尻工</v>
      </c>
      <c r="K1167" s="41" t="e">
        <f>IF($B1167="","",(VLOOKUP($B1167,所属・種目コード!L1150:M1250,2)))</f>
        <v>#N/A</v>
      </c>
      <c r="L1167" s="38" t="e">
        <f>IF($B1167="","",(VLOOKUP($B1167,所属・種目コード!$I$3:$J$59,2)))</f>
        <v>#N/A</v>
      </c>
    </row>
    <row r="1168" spans="1:12">
      <c r="A1168" s="23">
        <v>2108</v>
      </c>
      <c r="B1168" s="23">
        <v>1075</v>
      </c>
      <c r="C1168" s="23">
        <v>835</v>
      </c>
      <c r="E1168" s="23" t="s">
        <v>2713</v>
      </c>
      <c r="F1168" s="23" t="s">
        <v>2714</v>
      </c>
      <c r="G1168" s="23">
        <v>1</v>
      </c>
      <c r="I1168" s="39" t="str">
        <f>IF($B1168="","",(VLOOKUP($B1168,所属・種目コード!$A$3:$B$68,2)))</f>
        <v>黒沢尻工</v>
      </c>
      <c r="K1168" s="41" t="e">
        <f>IF($B1168="","",(VLOOKUP($B1168,所属・種目コード!L1151:M1251,2)))</f>
        <v>#N/A</v>
      </c>
      <c r="L1168" s="38" t="e">
        <f>IF($B1168="","",(VLOOKUP($B1168,所属・種目コード!$I$3:$J$59,2)))</f>
        <v>#N/A</v>
      </c>
    </row>
    <row r="1169" spans="1:12">
      <c r="A1169" s="23">
        <v>2109</v>
      </c>
      <c r="B1169" s="23">
        <v>1075</v>
      </c>
      <c r="C1169" s="23">
        <v>301</v>
      </c>
      <c r="E1169" s="23" t="s">
        <v>2715</v>
      </c>
      <c r="F1169" s="23" t="s">
        <v>2716</v>
      </c>
      <c r="G1169" s="23">
        <v>1</v>
      </c>
      <c r="I1169" s="39" t="str">
        <f>IF($B1169="","",(VLOOKUP($B1169,所属・種目コード!$A$3:$B$68,2)))</f>
        <v>黒沢尻工</v>
      </c>
      <c r="K1169" s="41" t="e">
        <f>IF($B1169="","",(VLOOKUP($B1169,所属・種目コード!L1152:M1252,2)))</f>
        <v>#N/A</v>
      </c>
      <c r="L1169" s="38" t="e">
        <f>IF($B1169="","",(VLOOKUP($B1169,所属・種目コード!$I$3:$J$59,2)))</f>
        <v>#N/A</v>
      </c>
    </row>
    <row r="1170" spans="1:12">
      <c r="A1170" s="23">
        <v>2110</v>
      </c>
      <c r="B1170" s="23">
        <v>1075</v>
      </c>
      <c r="C1170" s="23">
        <v>836</v>
      </c>
      <c r="E1170" s="23" t="s">
        <v>2717</v>
      </c>
      <c r="F1170" s="23" t="s">
        <v>2718</v>
      </c>
      <c r="G1170" s="23">
        <v>1</v>
      </c>
      <c r="I1170" s="39" t="str">
        <f>IF($B1170="","",(VLOOKUP($B1170,所属・種目コード!$A$3:$B$68,2)))</f>
        <v>黒沢尻工</v>
      </c>
      <c r="K1170" s="41" t="e">
        <f>IF($B1170="","",(VLOOKUP($B1170,所属・種目コード!L1153:M1253,2)))</f>
        <v>#N/A</v>
      </c>
      <c r="L1170" s="38" t="e">
        <f>IF($B1170="","",(VLOOKUP($B1170,所属・種目コード!$I$3:$J$59,2)))</f>
        <v>#N/A</v>
      </c>
    </row>
    <row r="1171" spans="1:12">
      <c r="A1171" s="23">
        <v>2111</v>
      </c>
      <c r="B1171" s="23">
        <v>1075</v>
      </c>
      <c r="C1171" s="23">
        <v>302</v>
      </c>
      <c r="E1171" s="23" t="s">
        <v>2719</v>
      </c>
      <c r="F1171" s="23" t="s">
        <v>2720</v>
      </c>
      <c r="G1171" s="23">
        <v>1</v>
      </c>
      <c r="I1171" s="39" t="str">
        <f>IF($B1171="","",(VLOOKUP($B1171,所属・種目コード!$A$3:$B$68,2)))</f>
        <v>黒沢尻工</v>
      </c>
      <c r="K1171" s="41" t="e">
        <f>IF($B1171="","",(VLOOKUP($B1171,所属・種目コード!L1154:M1254,2)))</f>
        <v>#N/A</v>
      </c>
      <c r="L1171" s="38" t="e">
        <f>IF($B1171="","",(VLOOKUP($B1171,所属・種目コード!$I$3:$J$59,2)))</f>
        <v>#N/A</v>
      </c>
    </row>
    <row r="1172" spans="1:12">
      <c r="A1172" s="23">
        <v>2112</v>
      </c>
      <c r="B1172" s="23">
        <v>1075</v>
      </c>
      <c r="C1172" s="23">
        <v>837</v>
      </c>
      <c r="E1172" s="23" t="s">
        <v>2721</v>
      </c>
      <c r="F1172" s="23" t="s">
        <v>2722</v>
      </c>
      <c r="G1172" s="23">
        <v>1</v>
      </c>
      <c r="I1172" s="39" t="str">
        <f>IF($B1172="","",(VLOOKUP($B1172,所属・種目コード!$A$3:$B$68,2)))</f>
        <v>黒沢尻工</v>
      </c>
      <c r="K1172" s="41" t="e">
        <f>IF($B1172="","",(VLOOKUP($B1172,所属・種目コード!L1155:M1255,2)))</f>
        <v>#N/A</v>
      </c>
      <c r="L1172" s="38" t="e">
        <f>IF($B1172="","",(VLOOKUP($B1172,所属・種目コード!$I$3:$J$59,2)))</f>
        <v>#N/A</v>
      </c>
    </row>
    <row r="1173" spans="1:12">
      <c r="A1173" s="23">
        <v>2113</v>
      </c>
      <c r="B1173" s="23">
        <v>1075</v>
      </c>
      <c r="C1173" s="23">
        <v>294</v>
      </c>
      <c r="E1173" s="23" t="s">
        <v>2723</v>
      </c>
      <c r="F1173" s="23" t="s">
        <v>2724</v>
      </c>
      <c r="G1173" s="23">
        <v>1</v>
      </c>
      <c r="I1173" s="39" t="str">
        <f>IF($B1173="","",(VLOOKUP($B1173,所属・種目コード!$A$3:$B$68,2)))</f>
        <v>黒沢尻工</v>
      </c>
      <c r="K1173" s="41" t="e">
        <f>IF($B1173="","",(VLOOKUP($B1173,所属・種目コード!L1156:M1256,2)))</f>
        <v>#N/A</v>
      </c>
      <c r="L1173" s="38" t="e">
        <f>IF($B1173="","",(VLOOKUP($B1173,所属・種目コード!$I$3:$J$59,2)))</f>
        <v>#N/A</v>
      </c>
    </row>
    <row r="1174" spans="1:12">
      <c r="A1174" s="23">
        <v>2114</v>
      </c>
      <c r="B1174" s="23">
        <v>1075</v>
      </c>
      <c r="C1174" s="23">
        <v>303</v>
      </c>
      <c r="E1174" s="23" t="s">
        <v>2725</v>
      </c>
      <c r="F1174" s="23" t="s">
        <v>2726</v>
      </c>
      <c r="G1174" s="23">
        <v>1</v>
      </c>
      <c r="I1174" s="39" t="str">
        <f>IF($B1174="","",(VLOOKUP($B1174,所属・種目コード!$A$3:$B$68,2)))</f>
        <v>黒沢尻工</v>
      </c>
      <c r="K1174" s="41" t="e">
        <f>IF($B1174="","",(VLOOKUP($B1174,所属・種目コード!L1157:M1257,2)))</f>
        <v>#N/A</v>
      </c>
      <c r="L1174" s="38" t="e">
        <f>IF($B1174="","",(VLOOKUP($B1174,所属・種目コード!$I$3:$J$59,2)))</f>
        <v>#N/A</v>
      </c>
    </row>
    <row r="1175" spans="1:12">
      <c r="A1175" s="23">
        <v>2115</v>
      </c>
      <c r="B1175" s="23">
        <v>1075</v>
      </c>
      <c r="C1175" s="23">
        <v>626</v>
      </c>
      <c r="E1175" s="23" t="s">
        <v>2727</v>
      </c>
      <c r="F1175" s="23" t="s">
        <v>2728</v>
      </c>
      <c r="G1175" s="23">
        <v>2</v>
      </c>
      <c r="I1175" s="39" t="str">
        <f>IF($B1175="","",(VLOOKUP($B1175,所属・種目コード!$A$3:$B$68,2)))</f>
        <v>黒沢尻工</v>
      </c>
      <c r="K1175" s="41" t="e">
        <f>IF($B1175="","",(VLOOKUP($B1175,所属・種目コード!L1158:M1258,2)))</f>
        <v>#N/A</v>
      </c>
      <c r="L1175" s="38" t="e">
        <f>IF($B1175="","",(VLOOKUP($B1175,所属・種目コード!$I$3:$J$59,2)))</f>
        <v>#N/A</v>
      </c>
    </row>
    <row r="1176" spans="1:12">
      <c r="A1176" s="23">
        <v>2116</v>
      </c>
      <c r="B1176" s="23">
        <v>1075</v>
      </c>
      <c r="C1176" s="23">
        <v>295</v>
      </c>
      <c r="E1176" s="23" t="s">
        <v>2729</v>
      </c>
      <c r="F1176" s="23" t="s">
        <v>1039</v>
      </c>
      <c r="G1176" s="23">
        <v>1</v>
      </c>
      <c r="I1176" s="39" t="str">
        <f>IF($B1176="","",(VLOOKUP($B1176,所属・種目コード!$A$3:$B$68,2)))</f>
        <v>黒沢尻工</v>
      </c>
      <c r="K1176" s="41" t="e">
        <f>IF($B1176="","",(VLOOKUP($B1176,所属・種目コード!L1159:M1259,2)))</f>
        <v>#N/A</v>
      </c>
      <c r="L1176" s="38" t="e">
        <f>IF($B1176="","",(VLOOKUP($B1176,所属・種目コード!$I$3:$J$59,2)))</f>
        <v>#N/A</v>
      </c>
    </row>
    <row r="1177" spans="1:12">
      <c r="A1177" s="23">
        <v>2117</v>
      </c>
      <c r="B1177" s="23">
        <v>1075</v>
      </c>
      <c r="C1177" s="23">
        <v>838</v>
      </c>
      <c r="E1177" s="23" t="s">
        <v>2730</v>
      </c>
      <c r="F1177" s="23" t="s">
        <v>2731</v>
      </c>
      <c r="G1177" s="23">
        <v>1</v>
      </c>
      <c r="I1177" s="39" t="str">
        <f>IF($B1177="","",(VLOOKUP($B1177,所属・種目コード!$A$3:$B$68,2)))</f>
        <v>黒沢尻工</v>
      </c>
      <c r="K1177" s="41" t="e">
        <f>IF($B1177="","",(VLOOKUP($B1177,所属・種目コード!L1160:M1260,2)))</f>
        <v>#N/A</v>
      </c>
      <c r="L1177" s="38" t="e">
        <f>IF($B1177="","",(VLOOKUP($B1177,所属・種目コード!$I$3:$J$59,2)))</f>
        <v>#N/A</v>
      </c>
    </row>
    <row r="1178" spans="1:12">
      <c r="A1178" s="23">
        <v>2118</v>
      </c>
      <c r="B1178" s="23">
        <v>1075</v>
      </c>
      <c r="C1178" s="23">
        <v>296</v>
      </c>
      <c r="E1178" s="23" t="s">
        <v>2732</v>
      </c>
      <c r="F1178" s="23" t="s">
        <v>2733</v>
      </c>
      <c r="G1178" s="23">
        <v>1</v>
      </c>
      <c r="I1178" s="39" t="str">
        <f>IF($B1178="","",(VLOOKUP($B1178,所属・種目コード!$A$3:$B$68,2)))</f>
        <v>黒沢尻工</v>
      </c>
      <c r="K1178" s="41" t="e">
        <f>IF($B1178="","",(VLOOKUP($B1178,所属・種目コード!L1161:M1261,2)))</f>
        <v>#N/A</v>
      </c>
      <c r="L1178" s="38" t="e">
        <f>IF($B1178="","",(VLOOKUP($B1178,所属・種目コード!$I$3:$J$59,2)))</f>
        <v>#N/A</v>
      </c>
    </row>
    <row r="1179" spans="1:12">
      <c r="A1179" s="23">
        <v>2119</v>
      </c>
      <c r="B1179" s="23">
        <v>1075</v>
      </c>
      <c r="C1179" s="23">
        <v>304</v>
      </c>
      <c r="E1179" s="23" t="s">
        <v>2734</v>
      </c>
      <c r="F1179" s="23" t="s">
        <v>2096</v>
      </c>
      <c r="G1179" s="23">
        <v>1</v>
      </c>
      <c r="I1179" s="39" t="str">
        <f>IF($B1179="","",(VLOOKUP($B1179,所属・種目コード!$A$3:$B$68,2)))</f>
        <v>黒沢尻工</v>
      </c>
      <c r="K1179" s="41" t="e">
        <f>IF($B1179="","",(VLOOKUP($B1179,所属・種目コード!L1162:M1262,2)))</f>
        <v>#N/A</v>
      </c>
      <c r="L1179" s="38" t="e">
        <f>IF($B1179="","",(VLOOKUP($B1179,所属・種目コード!$I$3:$J$59,2)))</f>
        <v>#N/A</v>
      </c>
    </row>
    <row r="1180" spans="1:12">
      <c r="A1180" s="23">
        <v>2120</v>
      </c>
      <c r="B1180" s="23">
        <v>1075</v>
      </c>
      <c r="C1180" s="23">
        <v>839</v>
      </c>
      <c r="E1180" s="23" t="s">
        <v>2735</v>
      </c>
      <c r="F1180" s="23" t="s">
        <v>1641</v>
      </c>
      <c r="G1180" s="23">
        <v>1</v>
      </c>
      <c r="I1180" s="39" t="str">
        <f>IF($B1180="","",(VLOOKUP($B1180,所属・種目コード!$A$3:$B$68,2)))</f>
        <v>黒沢尻工</v>
      </c>
      <c r="K1180" s="41" t="e">
        <f>IF($B1180="","",(VLOOKUP($B1180,所属・種目コード!L1163:M1263,2)))</f>
        <v>#N/A</v>
      </c>
      <c r="L1180" s="38" t="e">
        <f>IF($B1180="","",(VLOOKUP($B1180,所属・種目コード!$I$3:$J$59,2)))</f>
        <v>#N/A</v>
      </c>
    </row>
    <row r="1181" spans="1:12">
      <c r="A1181" s="23">
        <v>2121</v>
      </c>
      <c r="B1181" s="23">
        <v>1075</v>
      </c>
      <c r="C1181" s="23">
        <v>249</v>
      </c>
      <c r="E1181" s="23" t="s">
        <v>2736</v>
      </c>
      <c r="F1181" s="23" t="s">
        <v>2737</v>
      </c>
      <c r="G1181" s="23">
        <v>2</v>
      </c>
      <c r="I1181" s="39" t="str">
        <f>IF($B1181="","",(VLOOKUP($B1181,所属・種目コード!$A$3:$B$68,2)))</f>
        <v>黒沢尻工</v>
      </c>
      <c r="K1181" s="41" t="e">
        <f>IF($B1181="","",(VLOOKUP($B1181,所属・種目コード!L1164:M1264,2)))</f>
        <v>#N/A</v>
      </c>
      <c r="L1181" s="38" t="e">
        <f>IF($B1181="","",(VLOOKUP($B1181,所属・種目コード!$I$3:$J$59,2)))</f>
        <v>#N/A</v>
      </c>
    </row>
    <row r="1182" spans="1:12">
      <c r="A1182" s="23">
        <v>2122</v>
      </c>
      <c r="B1182" s="23">
        <v>1075</v>
      </c>
      <c r="C1182" s="23">
        <v>297</v>
      </c>
      <c r="E1182" s="23" t="s">
        <v>2738</v>
      </c>
      <c r="F1182" s="23" t="s">
        <v>2739</v>
      </c>
      <c r="G1182" s="23">
        <v>1</v>
      </c>
      <c r="I1182" s="39" t="str">
        <f>IF($B1182="","",(VLOOKUP($B1182,所属・種目コード!$A$3:$B$68,2)))</f>
        <v>黒沢尻工</v>
      </c>
      <c r="K1182" s="41" t="e">
        <f>IF($B1182="","",(VLOOKUP($B1182,所属・種目コード!L1165:M1265,2)))</f>
        <v>#N/A</v>
      </c>
      <c r="L1182" s="38" t="e">
        <f>IF($B1182="","",(VLOOKUP($B1182,所属・種目コード!$I$3:$J$59,2)))</f>
        <v>#N/A</v>
      </c>
    </row>
    <row r="1183" spans="1:12">
      <c r="A1183" s="23">
        <v>2123</v>
      </c>
      <c r="B1183" s="23">
        <v>1075</v>
      </c>
      <c r="C1183" s="23">
        <v>305</v>
      </c>
      <c r="E1183" s="23" t="s">
        <v>2740</v>
      </c>
      <c r="F1183" s="23" t="s">
        <v>2741</v>
      </c>
      <c r="G1183" s="23">
        <v>1</v>
      </c>
      <c r="I1183" s="39" t="str">
        <f>IF($B1183="","",(VLOOKUP($B1183,所属・種目コード!$A$3:$B$68,2)))</f>
        <v>黒沢尻工</v>
      </c>
      <c r="K1183" s="41" t="e">
        <f>IF($B1183="","",(VLOOKUP($B1183,所属・種目コード!L1166:M1266,2)))</f>
        <v>#N/A</v>
      </c>
      <c r="L1183" s="38" t="e">
        <f>IF($B1183="","",(VLOOKUP($B1183,所属・種目コード!$I$3:$J$59,2)))</f>
        <v>#N/A</v>
      </c>
    </row>
    <row r="1184" spans="1:12">
      <c r="A1184" s="23">
        <v>2124</v>
      </c>
      <c r="B1184" s="23">
        <v>1075</v>
      </c>
      <c r="C1184" s="23">
        <v>306</v>
      </c>
      <c r="E1184" s="23" t="s">
        <v>2742</v>
      </c>
      <c r="F1184" s="23" t="s">
        <v>2743</v>
      </c>
      <c r="G1184" s="23">
        <v>1</v>
      </c>
      <c r="I1184" s="39" t="str">
        <f>IF($B1184="","",(VLOOKUP($B1184,所属・種目コード!$A$3:$B$68,2)))</f>
        <v>黒沢尻工</v>
      </c>
      <c r="K1184" s="41" t="e">
        <f>IF($B1184="","",(VLOOKUP($B1184,所属・種目コード!L1167:M1267,2)))</f>
        <v>#N/A</v>
      </c>
      <c r="L1184" s="38" t="e">
        <f>IF($B1184="","",(VLOOKUP($B1184,所属・種目コード!$I$3:$J$59,2)))</f>
        <v>#N/A</v>
      </c>
    </row>
    <row r="1185" spans="1:12">
      <c r="A1185" s="23">
        <v>2125</v>
      </c>
      <c r="B1185" s="23">
        <v>1075</v>
      </c>
      <c r="C1185" s="23">
        <v>307</v>
      </c>
      <c r="E1185" s="23" t="s">
        <v>2744</v>
      </c>
      <c r="F1185" s="23" t="s">
        <v>777</v>
      </c>
      <c r="G1185" s="23">
        <v>1</v>
      </c>
      <c r="I1185" s="39" t="str">
        <f>IF($B1185="","",(VLOOKUP($B1185,所属・種目コード!$A$3:$B$68,2)))</f>
        <v>黒沢尻工</v>
      </c>
      <c r="K1185" s="41" t="e">
        <f>IF($B1185="","",(VLOOKUP($B1185,所属・種目コード!L1168:M1268,2)))</f>
        <v>#N/A</v>
      </c>
      <c r="L1185" s="38" t="e">
        <f>IF($B1185="","",(VLOOKUP($B1185,所属・種目コード!$I$3:$J$59,2)))</f>
        <v>#N/A</v>
      </c>
    </row>
    <row r="1186" spans="1:12">
      <c r="A1186" s="23">
        <v>2126</v>
      </c>
      <c r="B1186" s="23">
        <v>1075</v>
      </c>
      <c r="C1186" s="23">
        <v>308</v>
      </c>
      <c r="E1186" s="23" t="s">
        <v>2745</v>
      </c>
      <c r="F1186" s="23" t="s">
        <v>2746</v>
      </c>
      <c r="G1186" s="23">
        <v>1</v>
      </c>
      <c r="I1186" s="39" t="str">
        <f>IF($B1186="","",(VLOOKUP($B1186,所属・種目コード!$A$3:$B$68,2)))</f>
        <v>黒沢尻工</v>
      </c>
      <c r="K1186" s="41" t="e">
        <f>IF($B1186="","",(VLOOKUP($B1186,所属・種目コード!L1169:M1269,2)))</f>
        <v>#N/A</v>
      </c>
      <c r="L1186" s="38" t="e">
        <f>IF($B1186="","",(VLOOKUP($B1186,所属・種目コード!$I$3:$J$59,2)))</f>
        <v>#N/A</v>
      </c>
    </row>
    <row r="1187" spans="1:12">
      <c r="A1187" s="23">
        <v>2127</v>
      </c>
      <c r="B1187" s="23">
        <v>1075</v>
      </c>
      <c r="C1187" s="23">
        <v>298</v>
      </c>
      <c r="E1187" s="23" t="s">
        <v>2747</v>
      </c>
      <c r="F1187" s="23" t="s">
        <v>2748</v>
      </c>
      <c r="G1187" s="23">
        <v>1</v>
      </c>
      <c r="I1187" s="39" t="str">
        <f>IF($B1187="","",(VLOOKUP($B1187,所属・種目コード!$A$3:$B$68,2)))</f>
        <v>黒沢尻工</v>
      </c>
      <c r="K1187" s="41" t="e">
        <f>IF($B1187="","",(VLOOKUP($B1187,所属・種目コード!L1170:M1270,2)))</f>
        <v>#N/A</v>
      </c>
      <c r="L1187" s="38" t="e">
        <f>IF($B1187="","",(VLOOKUP($B1187,所属・種目コード!$I$3:$J$59,2)))</f>
        <v>#N/A</v>
      </c>
    </row>
    <row r="1188" spans="1:12">
      <c r="A1188" s="23">
        <v>2128</v>
      </c>
      <c r="B1188" s="23">
        <v>1075</v>
      </c>
      <c r="C1188" s="23">
        <v>309</v>
      </c>
      <c r="E1188" s="23" t="s">
        <v>2749</v>
      </c>
      <c r="F1188" s="23" t="s">
        <v>396</v>
      </c>
      <c r="G1188" s="23">
        <v>1</v>
      </c>
      <c r="I1188" s="39" t="str">
        <f>IF($B1188="","",(VLOOKUP($B1188,所属・種目コード!$A$3:$B$68,2)))</f>
        <v>黒沢尻工</v>
      </c>
      <c r="K1188" s="41" t="e">
        <f>IF($B1188="","",(VLOOKUP($B1188,所属・種目コード!L1171:M1271,2)))</f>
        <v>#N/A</v>
      </c>
      <c r="L1188" s="38" t="e">
        <f>IF($B1188="","",(VLOOKUP($B1188,所属・種目コード!$I$3:$J$59,2)))</f>
        <v>#N/A</v>
      </c>
    </row>
    <row r="1189" spans="1:12">
      <c r="A1189" s="23">
        <v>2129</v>
      </c>
      <c r="B1189" s="23">
        <v>1075</v>
      </c>
      <c r="C1189" s="23">
        <v>310</v>
      </c>
      <c r="E1189" s="23" t="s">
        <v>2750</v>
      </c>
      <c r="F1189" s="23" t="s">
        <v>1474</v>
      </c>
      <c r="G1189" s="23">
        <v>1</v>
      </c>
      <c r="I1189" s="39" t="str">
        <f>IF($B1189="","",(VLOOKUP($B1189,所属・種目コード!$A$3:$B$68,2)))</f>
        <v>黒沢尻工</v>
      </c>
      <c r="K1189" s="41" t="e">
        <f>IF($B1189="","",(VLOOKUP($B1189,所属・種目コード!L1172:M1272,2)))</f>
        <v>#N/A</v>
      </c>
      <c r="L1189" s="38" t="e">
        <f>IF($B1189="","",(VLOOKUP($B1189,所属・種目コード!$I$3:$J$59,2)))</f>
        <v>#N/A</v>
      </c>
    </row>
    <row r="1190" spans="1:12">
      <c r="A1190" s="23">
        <v>2130</v>
      </c>
      <c r="B1190" s="23">
        <v>1075</v>
      </c>
      <c r="C1190" s="23">
        <v>311</v>
      </c>
      <c r="E1190" s="23" t="s">
        <v>2751</v>
      </c>
      <c r="F1190" s="23" t="s">
        <v>2752</v>
      </c>
      <c r="G1190" s="23">
        <v>1</v>
      </c>
      <c r="I1190" s="39" t="str">
        <f>IF($B1190="","",(VLOOKUP($B1190,所属・種目コード!$A$3:$B$68,2)))</f>
        <v>黒沢尻工</v>
      </c>
      <c r="K1190" s="41" t="e">
        <f>IF($B1190="","",(VLOOKUP($B1190,所属・種目コード!L1173:M1273,2)))</f>
        <v>#N/A</v>
      </c>
      <c r="L1190" s="38" t="e">
        <f>IF($B1190="","",(VLOOKUP($B1190,所属・種目コード!$I$3:$J$59,2)))</f>
        <v>#N/A</v>
      </c>
    </row>
    <row r="1191" spans="1:12">
      <c r="A1191" s="23">
        <v>2131</v>
      </c>
      <c r="B1191" s="23">
        <v>1075</v>
      </c>
      <c r="C1191" s="23">
        <v>312</v>
      </c>
      <c r="E1191" s="23" t="s">
        <v>2753</v>
      </c>
      <c r="F1191" s="23" t="s">
        <v>2754</v>
      </c>
      <c r="G1191" s="23">
        <v>1</v>
      </c>
      <c r="I1191" s="39" t="str">
        <f>IF($B1191="","",(VLOOKUP($B1191,所属・種目コード!$A$3:$B$68,2)))</f>
        <v>黒沢尻工</v>
      </c>
      <c r="K1191" s="41" t="e">
        <f>IF($B1191="","",(VLOOKUP($B1191,所属・種目コード!L1174:M1274,2)))</f>
        <v>#N/A</v>
      </c>
      <c r="L1191" s="38" t="e">
        <f>IF($B1191="","",(VLOOKUP($B1191,所属・種目コード!$I$3:$J$59,2)))</f>
        <v>#N/A</v>
      </c>
    </row>
    <row r="1192" spans="1:12">
      <c r="A1192" s="23">
        <v>2132</v>
      </c>
      <c r="B1192" s="23">
        <v>1075</v>
      </c>
      <c r="C1192" s="23">
        <v>250</v>
      </c>
      <c r="E1192" s="23" t="s">
        <v>2755</v>
      </c>
      <c r="F1192" s="23" t="s">
        <v>2192</v>
      </c>
      <c r="G1192" s="23">
        <v>2</v>
      </c>
      <c r="I1192" s="39" t="str">
        <f>IF($B1192="","",(VLOOKUP($B1192,所属・種目コード!$A$3:$B$68,2)))</f>
        <v>黒沢尻工</v>
      </c>
      <c r="K1192" s="41" t="e">
        <f>IF($B1192="","",(VLOOKUP($B1192,所属・種目コード!L1175:M1275,2)))</f>
        <v>#N/A</v>
      </c>
      <c r="L1192" s="38" t="e">
        <f>IF($B1192="","",(VLOOKUP($B1192,所属・種目コード!$I$3:$J$59,2)))</f>
        <v>#N/A</v>
      </c>
    </row>
    <row r="1193" spans="1:12">
      <c r="A1193" s="23">
        <v>2133</v>
      </c>
      <c r="B1193" s="23">
        <v>1075</v>
      </c>
      <c r="C1193" s="23">
        <v>840</v>
      </c>
      <c r="E1193" s="23" t="s">
        <v>2756</v>
      </c>
      <c r="F1193" s="23" t="s">
        <v>1311</v>
      </c>
      <c r="G1193" s="23">
        <v>1</v>
      </c>
      <c r="I1193" s="39" t="str">
        <f>IF($B1193="","",(VLOOKUP($B1193,所属・種目コード!$A$3:$B$68,2)))</f>
        <v>黒沢尻工</v>
      </c>
      <c r="K1193" s="41" t="e">
        <f>IF($B1193="","",(VLOOKUP($B1193,所属・種目コード!L1176:M1276,2)))</f>
        <v>#N/A</v>
      </c>
      <c r="L1193" s="38" t="e">
        <f>IF($B1193="","",(VLOOKUP($B1193,所属・種目コード!$I$3:$J$59,2)))</f>
        <v>#N/A</v>
      </c>
    </row>
    <row r="1194" spans="1:12">
      <c r="A1194" s="23">
        <v>2134</v>
      </c>
      <c r="B1194" s="23">
        <v>1075</v>
      </c>
      <c r="C1194" s="23">
        <v>841</v>
      </c>
      <c r="E1194" s="23" t="s">
        <v>2757</v>
      </c>
      <c r="F1194" s="23" t="s">
        <v>2758</v>
      </c>
      <c r="G1194" s="23">
        <v>1</v>
      </c>
      <c r="I1194" s="39" t="str">
        <f>IF($B1194="","",(VLOOKUP($B1194,所属・種目コード!$A$3:$B$68,2)))</f>
        <v>黒沢尻工</v>
      </c>
      <c r="K1194" s="41" t="e">
        <f>IF($B1194="","",(VLOOKUP($B1194,所属・種目コード!L1177:M1277,2)))</f>
        <v>#N/A</v>
      </c>
      <c r="L1194" s="38" t="e">
        <f>IF($B1194="","",(VLOOKUP($B1194,所属・種目コード!$I$3:$J$59,2)))</f>
        <v>#N/A</v>
      </c>
    </row>
    <row r="1195" spans="1:12">
      <c r="A1195" s="23">
        <v>2135</v>
      </c>
      <c r="B1195" s="23">
        <v>1075</v>
      </c>
      <c r="C1195" s="23">
        <v>313</v>
      </c>
      <c r="E1195" s="23" t="s">
        <v>2759</v>
      </c>
      <c r="F1195" s="23" t="s">
        <v>2760</v>
      </c>
      <c r="G1195" s="23">
        <v>1</v>
      </c>
      <c r="I1195" s="39" t="str">
        <f>IF($B1195="","",(VLOOKUP($B1195,所属・種目コード!$A$3:$B$68,2)))</f>
        <v>黒沢尻工</v>
      </c>
      <c r="K1195" s="41" t="e">
        <f>IF($B1195="","",(VLOOKUP($B1195,所属・種目コード!L1178:M1278,2)))</f>
        <v>#N/A</v>
      </c>
      <c r="L1195" s="38" t="e">
        <f>IF($B1195="","",(VLOOKUP($B1195,所属・種目コード!$I$3:$J$59,2)))</f>
        <v>#N/A</v>
      </c>
    </row>
    <row r="1196" spans="1:12">
      <c r="A1196" s="23">
        <v>2136</v>
      </c>
      <c r="B1196" s="23">
        <v>1075</v>
      </c>
      <c r="C1196" s="23">
        <v>299</v>
      </c>
      <c r="E1196" s="23" t="s">
        <v>2761</v>
      </c>
      <c r="F1196" s="23" t="s">
        <v>2762</v>
      </c>
      <c r="G1196" s="23">
        <v>1</v>
      </c>
      <c r="I1196" s="39" t="str">
        <f>IF($B1196="","",(VLOOKUP($B1196,所属・種目コード!$A$3:$B$68,2)))</f>
        <v>黒沢尻工</v>
      </c>
      <c r="K1196" s="41" t="e">
        <f>IF($B1196="","",(VLOOKUP($B1196,所属・種目コード!L1179:M1279,2)))</f>
        <v>#N/A</v>
      </c>
      <c r="L1196" s="38" t="e">
        <f>IF($B1196="","",(VLOOKUP($B1196,所属・種目コード!$I$3:$J$59,2)))</f>
        <v>#N/A</v>
      </c>
    </row>
    <row r="1197" spans="1:12">
      <c r="A1197" s="23">
        <v>2137</v>
      </c>
      <c r="B1197" s="23">
        <v>1075</v>
      </c>
      <c r="C1197" s="23">
        <v>314</v>
      </c>
      <c r="E1197" s="23" t="s">
        <v>2763</v>
      </c>
      <c r="F1197" s="23" t="s">
        <v>2764</v>
      </c>
      <c r="G1197" s="23">
        <v>1</v>
      </c>
      <c r="I1197" s="39" t="str">
        <f>IF($B1197="","",(VLOOKUP($B1197,所属・種目コード!$A$3:$B$68,2)))</f>
        <v>黒沢尻工</v>
      </c>
      <c r="K1197" s="41" t="e">
        <f>IF($B1197="","",(VLOOKUP($B1197,所属・種目コード!L1180:M1280,2)))</f>
        <v>#N/A</v>
      </c>
      <c r="L1197" s="38" t="e">
        <f>IF($B1197="","",(VLOOKUP($B1197,所属・種目コード!$I$3:$J$59,2)))</f>
        <v>#N/A</v>
      </c>
    </row>
    <row r="1198" spans="1:12">
      <c r="A1198" s="23">
        <v>2138</v>
      </c>
      <c r="B1198" s="23">
        <v>1075</v>
      </c>
      <c r="C1198" s="23">
        <v>842</v>
      </c>
      <c r="E1198" s="23" t="s">
        <v>2765</v>
      </c>
      <c r="F1198" s="23" t="s">
        <v>2766</v>
      </c>
      <c r="G1198" s="23">
        <v>1</v>
      </c>
      <c r="I1198" s="39" t="str">
        <f>IF($B1198="","",(VLOOKUP($B1198,所属・種目コード!$A$3:$B$68,2)))</f>
        <v>黒沢尻工</v>
      </c>
      <c r="K1198" s="41" t="e">
        <f>IF($B1198="","",(VLOOKUP($B1198,所属・種目コード!L1181:M1281,2)))</f>
        <v>#N/A</v>
      </c>
      <c r="L1198" s="38" t="e">
        <f>IF($B1198="","",(VLOOKUP($B1198,所属・種目コード!$I$3:$J$59,2)))</f>
        <v>#N/A</v>
      </c>
    </row>
    <row r="1199" spans="1:12">
      <c r="A1199" s="23">
        <v>2139</v>
      </c>
      <c r="B1199" s="23">
        <v>1075</v>
      </c>
      <c r="C1199" s="23">
        <v>843</v>
      </c>
      <c r="E1199" s="23" t="s">
        <v>2767</v>
      </c>
      <c r="F1199" s="23" t="s">
        <v>2768</v>
      </c>
      <c r="G1199" s="23">
        <v>1</v>
      </c>
      <c r="I1199" s="39" t="str">
        <f>IF($B1199="","",(VLOOKUP($B1199,所属・種目コード!$A$3:$B$68,2)))</f>
        <v>黒沢尻工</v>
      </c>
      <c r="K1199" s="41" t="e">
        <f>IF($B1199="","",(VLOOKUP($B1199,所属・種目コード!L1182:M1282,2)))</f>
        <v>#N/A</v>
      </c>
      <c r="L1199" s="38" t="e">
        <f>IF($B1199="","",(VLOOKUP($B1199,所属・種目コード!$I$3:$J$59,2)))</f>
        <v>#N/A</v>
      </c>
    </row>
    <row r="1200" spans="1:12">
      <c r="A1200" s="23">
        <v>2140</v>
      </c>
      <c r="B1200" s="23">
        <v>1075</v>
      </c>
      <c r="C1200" s="23">
        <v>844</v>
      </c>
      <c r="E1200" s="23" t="s">
        <v>2769</v>
      </c>
      <c r="F1200" s="23" t="s">
        <v>2770</v>
      </c>
      <c r="G1200" s="23">
        <v>1</v>
      </c>
      <c r="I1200" s="39" t="str">
        <f>IF($B1200="","",(VLOOKUP($B1200,所属・種目コード!$A$3:$B$68,2)))</f>
        <v>黒沢尻工</v>
      </c>
      <c r="K1200" s="41" t="e">
        <f>IF($B1200="","",(VLOOKUP($B1200,所属・種目コード!L1183:M1283,2)))</f>
        <v>#N/A</v>
      </c>
      <c r="L1200" s="38" t="e">
        <f>IF($B1200="","",(VLOOKUP($B1200,所属・種目コード!$I$3:$J$59,2)))</f>
        <v>#N/A</v>
      </c>
    </row>
    <row r="1201" spans="1:12">
      <c r="A1201" s="23">
        <v>2141</v>
      </c>
      <c r="B1201" s="23">
        <v>1075</v>
      </c>
      <c r="C1201" s="23">
        <v>315</v>
      </c>
      <c r="E1201" s="23" t="s">
        <v>2771</v>
      </c>
      <c r="F1201" s="23" t="s">
        <v>2772</v>
      </c>
      <c r="G1201" s="23">
        <v>1</v>
      </c>
      <c r="I1201" s="39" t="str">
        <f>IF($B1201="","",(VLOOKUP($B1201,所属・種目コード!$A$3:$B$68,2)))</f>
        <v>黒沢尻工</v>
      </c>
      <c r="K1201" s="41" t="e">
        <f>IF($B1201="","",(VLOOKUP($B1201,所属・種目コード!L1184:M1284,2)))</f>
        <v>#N/A</v>
      </c>
      <c r="L1201" s="38" t="e">
        <f>IF($B1201="","",(VLOOKUP($B1201,所属・種目コード!$I$3:$J$59,2)))</f>
        <v>#N/A</v>
      </c>
    </row>
    <row r="1202" spans="1:12">
      <c r="A1202" s="23">
        <v>2142</v>
      </c>
      <c r="B1202" s="23">
        <v>1075</v>
      </c>
      <c r="C1202" s="23">
        <v>300</v>
      </c>
      <c r="E1202" s="23" t="s">
        <v>2773</v>
      </c>
      <c r="F1202" s="23" t="s">
        <v>2774</v>
      </c>
      <c r="G1202" s="23">
        <v>1</v>
      </c>
      <c r="I1202" s="39" t="str">
        <f>IF($B1202="","",(VLOOKUP($B1202,所属・種目コード!$A$3:$B$68,2)))</f>
        <v>黒沢尻工</v>
      </c>
      <c r="K1202" s="41" t="e">
        <f>IF($B1202="","",(VLOOKUP($B1202,所属・種目コード!L1185:M1285,2)))</f>
        <v>#N/A</v>
      </c>
      <c r="L1202" s="38" t="e">
        <f>IF($B1202="","",(VLOOKUP($B1202,所属・種目コード!$I$3:$J$59,2)))</f>
        <v>#N/A</v>
      </c>
    </row>
    <row r="1203" spans="1:12">
      <c r="A1203" s="23">
        <v>2143</v>
      </c>
      <c r="B1203" s="23">
        <v>1075</v>
      </c>
      <c r="C1203" s="23">
        <v>627</v>
      </c>
      <c r="E1203" s="23" t="s">
        <v>2775</v>
      </c>
      <c r="F1203" s="23" t="s">
        <v>2776</v>
      </c>
      <c r="G1203" s="23">
        <v>2</v>
      </c>
      <c r="I1203" s="39" t="str">
        <f>IF($B1203="","",(VLOOKUP($B1203,所属・種目コード!$A$3:$B$68,2)))</f>
        <v>黒沢尻工</v>
      </c>
      <c r="K1203" s="41" t="e">
        <f>IF($B1203="","",(VLOOKUP($B1203,所属・種目コード!L1186:M1286,2)))</f>
        <v>#N/A</v>
      </c>
      <c r="L1203" s="38" t="e">
        <f>IF($B1203="","",(VLOOKUP($B1203,所属・種目コード!$I$3:$J$59,2)))</f>
        <v>#N/A</v>
      </c>
    </row>
    <row r="1204" spans="1:12">
      <c r="A1204" s="23">
        <v>2144</v>
      </c>
      <c r="B1204" s="23">
        <v>1075</v>
      </c>
      <c r="C1204" s="23">
        <v>316</v>
      </c>
      <c r="E1204" s="23" t="s">
        <v>2777</v>
      </c>
      <c r="F1204" s="23" t="s">
        <v>2778</v>
      </c>
      <c r="G1204" s="23">
        <v>1</v>
      </c>
      <c r="I1204" s="39" t="str">
        <f>IF($B1204="","",(VLOOKUP($B1204,所属・種目コード!$A$3:$B$68,2)))</f>
        <v>黒沢尻工</v>
      </c>
      <c r="K1204" s="41" t="e">
        <f>IF($B1204="","",(VLOOKUP($B1204,所属・種目コード!L1187:M1287,2)))</f>
        <v>#N/A</v>
      </c>
      <c r="L1204" s="38" t="e">
        <f>IF($B1204="","",(VLOOKUP($B1204,所属・種目コード!$I$3:$J$59,2)))</f>
        <v>#N/A</v>
      </c>
    </row>
    <row r="1205" spans="1:12">
      <c r="A1205" s="23">
        <v>2145</v>
      </c>
      <c r="B1205" s="23">
        <v>1076</v>
      </c>
      <c r="C1205" s="23">
        <v>268</v>
      </c>
      <c r="E1205" s="23" t="s">
        <v>2779</v>
      </c>
      <c r="F1205" s="23" t="s">
        <v>2780</v>
      </c>
      <c r="G1205" s="23">
        <v>1</v>
      </c>
      <c r="I1205" s="39" t="str">
        <f>IF($B1205="","",(VLOOKUP($B1205,所属・種目コード!$A$3:$B$68,2)))</f>
        <v>不来方</v>
      </c>
      <c r="K1205" s="41" t="e">
        <f>IF($B1205="","",(VLOOKUP($B1205,所属・種目コード!L1188:M1288,2)))</f>
        <v>#N/A</v>
      </c>
      <c r="L1205" s="38" t="e">
        <f>IF($B1205="","",(VLOOKUP($B1205,所属・種目コード!$I$3:$J$59,2)))</f>
        <v>#N/A</v>
      </c>
    </row>
    <row r="1206" spans="1:12">
      <c r="A1206" s="23">
        <v>2146</v>
      </c>
      <c r="B1206" s="23">
        <v>1076</v>
      </c>
      <c r="C1206" s="23">
        <v>565</v>
      </c>
      <c r="E1206" s="23" t="s">
        <v>2781</v>
      </c>
      <c r="F1206" s="23" t="s">
        <v>2782</v>
      </c>
      <c r="G1206" s="23">
        <v>2</v>
      </c>
      <c r="I1206" s="39" t="str">
        <f>IF($B1206="","",(VLOOKUP($B1206,所属・種目コード!$A$3:$B$68,2)))</f>
        <v>不来方</v>
      </c>
      <c r="K1206" s="41" t="e">
        <f>IF($B1206="","",(VLOOKUP($B1206,所属・種目コード!L1189:M1289,2)))</f>
        <v>#N/A</v>
      </c>
      <c r="L1206" s="38" t="e">
        <f>IF($B1206="","",(VLOOKUP($B1206,所属・種目コード!$I$3:$J$59,2)))</f>
        <v>#N/A</v>
      </c>
    </row>
    <row r="1207" spans="1:12">
      <c r="A1207" s="23">
        <v>2147</v>
      </c>
      <c r="B1207" s="23">
        <v>1076</v>
      </c>
      <c r="C1207" s="23">
        <v>236</v>
      </c>
      <c r="E1207" s="23" t="s">
        <v>472</v>
      </c>
      <c r="F1207" s="23" t="s">
        <v>2783</v>
      </c>
      <c r="G1207" s="23">
        <v>2</v>
      </c>
      <c r="I1207" s="39" t="str">
        <f>IF($B1207="","",(VLOOKUP($B1207,所属・種目コード!$A$3:$B$68,2)))</f>
        <v>不来方</v>
      </c>
      <c r="K1207" s="41" t="e">
        <f>IF($B1207="","",(VLOOKUP($B1207,所属・種目コード!L1190:M1290,2)))</f>
        <v>#N/A</v>
      </c>
      <c r="L1207" s="38" t="e">
        <f>IF($B1207="","",(VLOOKUP($B1207,所属・種目コード!$I$3:$J$59,2)))</f>
        <v>#N/A</v>
      </c>
    </row>
    <row r="1208" spans="1:12">
      <c r="A1208" s="23">
        <v>2148</v>
      </c>
      <c r="B1208" s="23">
        <v>1076</v>
      </c>
      <c r="C1208" s="23">
        <v>269</v>
      </c>
      <c r="E1208" s="23" t="s">
        <v>2784</v>
      </c>
      <c r="F1208" s="23" t="s">
        <v>2785</v>
      </c>
      <c r="G1208" s="23">
        <v>1</v>
      </c>
      <c r="I1208" s="39" t="str">
        <f>IF($B1208="","",(VLOOKUP($B1208,所属・種目コード!$A$3:$B$68,2)))</f>
        <v>不来方</v>
      </c>
      <c r="K1208" s="41" t="e">
        <f>IF($B1208="","",(VLOOKUP($B1208,所属・種目コード!L1191:M1291,2)))</f>
        <v>#N/A</v>
      </c>
      <c r="L1208" s="38" t="e">
        <f>IF($B1208="","",(VLOOKUP($B1208,所属・種目コード!$I$3:$J$59,2)))</f>
        <v>#N/A</v>
      </c>
    </row>
    <row r="1209" spans="1:12">
      <c r="A1209" s="23">
        <v>2149</v>
      </c>
      <c r="B1209" s="23">
        <v>1076</v>
      </c>
      <c r="C1209" s="23">
        <v>566</v>
      </c>
      <c r="E1209" s="23" t="s">
        <v>475</v>
      </c>
      <c r="F1209" s="23" t="s">
        <v>2786</v>
      </c>
      <c r="G1209" s="23">
        <v>2</v>
      </c>
      <c r="I1209" s="39" t="str">
        <f>IF($B1209="","",(VLOOKUP($B1209,所属・種目コード!$A$3:$B$68,2)))</f>
        <v>不来方</v>
      </c>
      <c r="K1209" s="41" t="e">
        <f>IF($B1209="","",(VLOOKUP($B1209,所属・種目コード!L1192:M1292,2)))</f>
        <v>#N/A</v>
      </c>
      <c r="L1209" s="38" t="e">
        <f>IF($B1209="","",(VLOOKUP($B1209,所属・種目コード!$I$3:$J$59,2)))</f>
        <v>#N/A</v>
      </c>
    </row>
    <row r="1210" spans="1:12">
      <c r="A1210" s="23">
        <v>2150</v>
      </c>
      <c r="B1210" s="23">
        <v>1076</v>
      </c>
      <c r="C1210" s="23">
        <v>270</v>
      </c>
      <c r="E1210" s="23" t="s">
        <v>2787</v>
      </c>
      <c r="F1210" s="23" t="s">
        <v>2788</v>
      </c>
      <c r="G1210" s="23">
        <v>1</v>
      </c>
      <c r="I1210" s="39" t="str">
        <f>IF($B1210="","",(VLOOKUP($B1210,所属・種目コード!$A$3:$B$68,2)))</f>
        <v>不来方</v>
      </c>
      <c r="K1210" s="41" t="e">
        <f>IF($B1210="","",(VLOOKUP($B1210,所属・種目コード!L1193:M1293,2)))</f>
        <v>#N/A</v>
      </c>
      <c r="L1210" s="38" t="e">
        <f>IF($B1210="","",(VLOOKUP($B1210,所属・種目コード!$I$3:$J$59,2)))</f>
        <v>#N/A</v>
      </c>
    </row>
    <row r="1211" spans="1:12">
      <c r="A1211" s="23">
        <v>2151</v>
      </c>
      <c r="B1211" s="23">
        <v>1076</v>
      </c>
      <c r="C1211" s="23">
        <v>273</v>
      </c>
      <c r="E1211" s="23" t="s">
        <v>2789</v>
      </c>
      <c r="F1211" s="23" t="s">
        <v>2790</v>
      </c>
      <c r="G1211" s="23">
        <v>1</v>
      </c>
      <c r="I1211" s="39" t="str">
        <f>IF($B1211="","",(VLOOKUP($B1211,所属・種目コード!$A$3:$B$68,2)))</f>
        <v>不来方</v>
      </c>
      <c r="K1211" s="41" t="e">
        <f>IF($B1211="","",(VLOOKUP($B1211,所属・種目コード!L1194:M1294,2)))</f>
        <v>#N/A</v>
      </c>
      <c r="L1211" s="38" t="e">
        <f>IF($B1211="","",(VLOOKUP($B1211,所属・種目コード!$I$3:$J$59,2)))</f>
        <v>#N/A</v>
      </c>
    </row>
    <row r="1212" spans="1:12">
      <c r="A1212" s="23">
        <v>2152</v>
      </c>
      <c r="B1212" s="23">
        <v>1076</v>
      </c>
      <c r="C1212" s="23">
        <v>567</v>
      </c>
      <c r="E1212" s="23" t="s">
        <v>474</v>
      </c>
      <c r="F1212" s="23" t="s">
        <v>2791</v>
      </c>
      <c r="G1212" s="23">
        <v>2</v>
      </c>
      <c r="I1212" s="39" t="str">
        <f>IF($B1212="","",(VLOOKUP($B1212,所属・種目コード!$A$3:$B$68,2)))</f>
        <v>不来方</v>
      </c>
      <c r="K1212" s="41" t="e">
        <f>IF($B1212="","",(VLOOKUP($B1212,所属・種目コード!L1195:M1295,2)))</f>
        <v>#N/A</v>
      </c>
      <c r="L1212" s="38" t="e">
        <f>IF($B1212="","",(VLOOKUP($B1212,所属・種目コード!$I$3:$J$59,2)))</f>
        <v>#N/A</v>
      </c>
    </row>
    <row r="1213" spans="1:12">
      <c r="A1213" s="23">
        <v>2153</v>
      </c>
      <c r="B1213" s="23">
        <v>1076</v>
      </c>
      <c r="C1213" s="23">
        <v>795</v>
      </c>
      <c r="E1213" s="23" t="s">
        <v>2792</v>
      </c>
      <c r="F1213" s="23" t="s">
        <v>2793</v>
      </c>
      <c r="G1213" s="23">
        <v>1</v>
      </c>
      <c r="I1213" s="39" t="str">
        <f>IF($B1213="","",(VLOOKUP($B1213,所属・種目コード!$A$3:$B$68,2)))</f>
        <v>不来方</v>
      </c>
      <c r="K1213" s="41" t="e">
        <f>IF($B1213="","",(VLOOKUP($B1213,所属・種目コード!L1196:M1296,2)))</f>
        <v>#N/A</v>
      </c>
      <c r="L1213" s="38" t="e">
        <f>IF($B1213="","",(VLOOKUP($B1213,所属・種目コード!$I$3:$J$59,2)))</f>
        <v>#N/A</v>
      </c>
    </row>
    <row r="1214" spans="1:12">
      <c r="A1214" s="23">
        <v>2154</v>
      </c>
      <c r="B1214" s="23">
        <v>1076</v>
      </c>
      <c r="C1214" s="23">
        <v>796</v>
      </c>
      <c r="E1214" s="23" t="s">
        <v>2794</v>
      </c>
      <c r="F1214" s="23" t="s">
        <v>2795</v>
      </c>
      <c r="G1214" s="23">
        <v>1</v>
      </c>
      <c r="I1214" s="39" t="str">
        <f>IF($B1214="","",(VLOOKUP($B1214,所属・種目コード!$A$3:$B$68,2)))</f>
        <v>不来方</v>
      </c>
      <c r="K1214" s="41" t="e">
        <f>IF($B1214="","",(VLOOKUP($B1214,所属・種目コード!L1197:M1297,2)))</f>
        <v>#N/A</v>
      </c>
      <c r="L1214" s="38" t="e">
        <f>IF($B1214="","",(VLOOKUP($B1214,所属・種目コード!$I$3:$J$59,2)))</f>
        <v>#N/A</v>
      </c>
    </row>
    <row r="1215" spans="1:12">
      <c r="A1215" s="23">
        <v>2155</v>
      </c>
      <c r="B1215" s="23">
        <v>1076</v>
      </c>
      <c r="C1215" s="23">
        <v>237</v>
      </c>
      <c r="E1215" s="23" t="s">
        <v>471</v>
      </c>
      <c r="F1215" s="23" t="s">
        <v>2796</v>
      </c>
      <c r="G1215" s="23">
        <v>2</v>
      </c>
      <c r="I1215" s="39" t="str">
        <f>IF($B1215="","",(VLOOKUP($B1215,所属・種目コード!$A$3:$B$68,2)))</f>
        <v>不来方</v>
      </c>
      <c r="K1215" s="41" t="e">
        <f>IF($B1215="","",(VLOOKUP($B1215,所属・種目コード!L1198:M1298,2)))</f>
        <v>#N/A</v>
      </c>
      <c r="L1215" s="38" t="e">
        <f>IF($B1215="","",(VLOOKUP($B1215,所属・種目コード!$I$3:$J$59,2)))</f>
        <v>#N/A</v>
      </c>
    </row>
    <row r="1216" spans="1:12">
      <c r="A1216" s="23">
        <v>2156</v>
      </c>
      <c r="B1216" s="23">
        <v>1076</v>
      </c>
      <c r="C1216" s="23">
        <v>568</v>
      </c>
      <c r="E1216" s="23" t="s">
        <v>2797</v>
      </c>
      <c r="F1216" s="23" t="s">
        <v>2798</v>
      </c>
      <c r="G1216" s="23">
        <v>2</v>
      </c>
      <c r="I1216" s="39" t="str">
        <f>IF($B1216="","",(VLOOKUP($B1216,所属・種目コード!$A$3:$B$68,2)))</f>
        <v>不来方</v>
      </c>
      <c r="K1216" s="41" t="e">
        <f>IF($B1216="","",(VLOOKUP($B1216,所属・種目コード!L1199:M1299,2)))</f>
        <v>#N/A</v>
      </c>
      <c r="L1216" s="38" t="e">
        <f>IF($B1216="","",(VLOOKUP($B1216,所属・種目コード!$I$3:$J$59,2)))</f>
        <v>#N/A</v>
      </c>
    </row>
    <row r="1217" spans="1:12">
      <c r="A1217" s="23">
        <v>2157</v>
      </c>
      <c r="B1217" s="23">
        <v>1076</v>
      </c>
      <c r="C1217" s="23">
        <v>569</v>
      </c>
      <c r="E1217" s="23" t="s">
        <v>473</v>
      </c>
      <c r="F1217" s="23" t="s">
        <v>2799</v>
      </c>
      <c r="G1217" s="23">
        <v>2</v>
      </c>
      <c r="I1217" s="39" t="str">
        <f>IF($B1217="","",(VLOOKUP($B1217,所属・種目コード!$A$3:$B$68,2)))</f>
        <v>不来方</v>
      </c>
      <c r="K1217" s="41" t="e">
        <f>IF($B1217="","",(VLOOKUP($B1217,所属・種目コード!L1200:M1300,2)))</f>
        <v>#N/A</v>
      </c>
      <c r="L1217" s="38" t="e">
        <f>IF($B1217="","",(VLOOKUP($B1217,所属・種目コード!$I$3:$J$59,2)))</f>
        <v>#N/A</v>
      </c>
    </row>
    <row r="1218" spans="1:12">
      <c r="A1218" s="23">
        <v>2158</v>
      </c>
      <c r="B1218" s="23">
        <v>1076</v>
      </c>
      <c r="C1218" s="23">
        <v>235</v>
      </c>
      <c r="E1218" s="23" t="s">
        <v>2800</v>
      </c>
      <c r="F1218" s="23" t="s">
        <v>2801</v>
      </c>
      <c r="G1218" s="23">
        <v>2</v>
      </c>
      <c r="I1218" s="39" t="str">
        <f>IF($B1218="","",(VLOOKUP($B1218,所属・種目コード!$A$3:$B$68,2)))</f>
        <v>不来方</v>
      </c>
      <c r="K1218" s="41" t="e">
        <f>IF($B1218="","",(VLOOKUP($B1218,所属・種目コード!L1201:M1301,2)))</f>
        <v>#N/A</v>
      </c>
      <c r="L1218" s="38" t="e">
        <f>IF($B1218="","",(VLOOKUP($B1218,所属・種目コード!$I$3:$J$59,2)))</f>
        <v>#N/A</v>
      </c>
    </row>
    <row r="1219" spans="1:12">
      <c r="A1219" s="23">
        <v>2159</v>
      </c>
      <c r="B1219" s="23">
        <v>1076</v>
      </c>
      <c r="C1219" s="23">
        <v>271</v>
      </c>
      <c r="E1219" s="23" t="s">
        <v>2802</v>
      </c>
      <c r="F1219" s="23" t="s">
        <v>2803</v>
      </c>
      <c r="G1219" s="23">
        <v>1</v>
      </c>
      <c r="I1219" s="39" t="str">
        <f>IF($B1219="","",(VLOOKUP($B1219,所属・種目コード!$A$3:$B$68,2)))</f>
        <v>不来方</v>
      </c>
      <c r="K1219" s="41" t="e">
        <f>IF($B1219="","",(VLOOKUP($B1219,所属・種目コード!L1202:M1302,2)))</f>
        <v>#N/A</v>
      </c>
      <c r="L1219" s="38" t="e">
        <f>IF($B1219="","",(VLOOKUP($B1219,所属・種目コード!$I$3:$J$59,2)))</f>
        <v>#N/A</v>
      </c>
    </row>
    <row r="1220" spans="1:12">
      <c r="A1220" s="23">
        <v>2160</v>
      </c>
      <c r="B1220" s="23">
        <v>1076</v>
      </c>
      <c r="C1220" s="23">
        <v>238</v>
      </c>
      <c r="E1220" s="23" t="s">
        <v>2804</v>
      </c>
      <c r="F1220" s="23" t="s">
        <v>2805</v>
      </c>
      <c r="G1220" s="23">
        <v>2</v>
      </c>
      <c r="I1220" s="39" t="str">
        <f>IF($B1220="","",(VLOOKUP($B1220,所属・種目コード!$A$3:$B$68,2)))</f>
        <v>不来方</v>
      </c>
      <c r="K1220" s="41" t="e">
        <f>IF($B1220="","",(VLOOKUP($B1220,所属・種目コード!L1203:M1303,2)))</f>
        <v>#N/A</v>
      </c>
      <c r="L1220" s="38" t="e">
        <f>IF($B1220="","",(VLOOKUP($B1220,所属・種目コード!$I$3:$J$59,2)))</f>
        <v>#N/A</v>
      </c>
    </row>
    <row r="1221" spans="1:12">
      <c r="A1221" s="23">
        <v>2161</v>
      </c>
      <c r="B1221" s="23">
        <v>1076</v>
      </c>
      <c r="C1221" s="23">
        <v>272</v>
      </c>
      <c r="E1221" s="23" t="s">
        <v>2806</v>
      </c>
      <c r="F1221" s="23" t="s">
        <v>2807</v>
      </c>
      <c r="G1221" s="23">
        <v>1</v>
      </c>
      <c r="I1221" s="39" t="str">
        <f>IF($B1221="","",(VLOOKUP($B1221,所属・種目コード!$A$3:$B$68,2)))</f>
        <v>不来方</v>
      </c>
      <c r="K1221" s="41" t="e">
        <f>IF($B1221="","",(VLOOKUP($B1221,所属・種目コード!L1204:M1304,2)))</f>
        <v>#N/A</v>
      </c>
      <c r="L1221" s="38" t="e">
        <f>IF($B1221="","",(VLOOKUP($B1221,所属・種目コード!$I$3:$J$59,2)))</f>
        <v>#N/A</v>
      </c>
    </row>
    <row r="1222" spans="1:12">
      <c r="A1222" s="23">
        <v>2162</v>
      </c>
      <c r="B1222" s="23">
        <v>1076</v>
      </c>
      <c r="C1222" s="23">
        <v>570</v>
      </c>
      <c r="E1222" s="23" t="s">
        <v>2808</v>
      </c>
      <c r="F1222" s="23" t="s">
        <v>2809</v>
      </c>
      <c r="G1222" s="23">
        <v>2</v>
      </c>
      <c r="I1222" s="39" t="str">
        <f>IF($B1222="","",(VLOOKUP($B1222,所属・種目コード!$A$3:$B$68,2)))</f>
        <v>不来方</v>
      </c>
      <c r="K1222" s="41" t="e">
        <f>IF($B1222="","",(VLOOKUP($B1222,所属・種目コード!L1205:M1305,2)))</f>
        <v>#N/A</v>
      </c>
      <c r="L1222" s="38" t="e">
        <f>IF($B1222="","",(VLOOKUP($B1222,所属・種目コード!$I$3:$J$59,2)))</f>
        <v>#N/A</v>
      </c>
    </row>
    <row r="1223" spans="1:12">
      <c r="A1223" s="23">
        <v>2163</v>
      </c>
      <c r="B1223" s="23">
        <v>1076</v>
      </c>
      <c r="C1223" s="23">
        <v>274</v>
      </c>
      <c r="E1223" s="23" t="s">
        <v>2810</v>
      </c>
      <c r="F1223" s="23" t="s">
        <v>2811</v>
      </c>
      <c r="G1223" s="23">
        <v>1</v>
      </c>
      <c r="I1223" s="39" t="str">
        <f>IF($B1223="","",(VLOOKUP($B1223,所属・種目コード!$A$3:$B$68,2)))</f>
        <v>不来方</v>
      </c>
      <c r="K1223" s="41" t="e">
        <f>IF($B1223="","",(VLOOKUP($B1223,所属・種目コード!L1206:M1306,2)))</f>
        <v>#N/A</v>
      </c>
      <c r="L1223" s="38" t="e">
        <f>IF($B1223="","",(VLOOKUP($B1223,所属・種目コード!$I$3:$J$59,2)))</f>
        <v>#N/A</v>
      </c>
    </row>
    <row r="1224" spans="1:12">
      <c r="A1224" s="23">
        <v>5273</v>
      </c>
      <c r="B1224" s="23">
        <v>1076</v>
      </c>
      <c r="C1224" s="23">
        <v>236</v>
      </c>
      <c r="E1224" s="23" t="s">
        <v>472</v>
      </c>
      <c r="F1224" s="23" t="s">
        <v>2783</v>
      </c>
      <c r="G1224" s="23">
        <v>2</v>
      </c>
      <c r="I1224" s="39" t="str">
        <f>IF($B1224="","",(VLOOKUP($B1224,所属・種目コード!$A$3:$B$68,2)))</f>
        <v>不来方</v>
      </c>
      <c r="K1224" s="41" t="e">
        <f>IF($B1224="","",(VLOOKUP($B1224,所属・種目コード!L1207:M1307,2)))</f>
        <v>#N/A</v>
      </c>
      <c r="L1224" s="38" t="e">
        <f>IF($B1224="","",(VLOOKUP($B1224,所属・種目コード!$I$3:$J$59,2)))</f>
        <v>#N/A</v>
      </c>
    </row>
    <row r="1225" spans="1:12">
      <c r="A1225" s="23">
        <v>5281</v>
      </c>
      <c r="B1225" s="23">
        <v>1076</v>
      </c>
      <c r="C1225" s="23">
        <v>796</v>
      </c>
      <c r="E1225" s="23" t="s">
        <v>8455</v>
      </c>
      <c r="F1225" s="23" t="s">
        <v>2793</v>
      </c>
      <c r="G1225" s="23">
        <v>1</v>
      </c>
      <c r="I1225" s="39" t="str">
        <f>IF($B1225="","",(VLOOKUP($B1225,所属・種目コード!$A$3:$B$68,2)))</f>
        <v>不来方</v>
      </c>
      <c r="K1225" s="41" t="e">
        <f>IF($B1225="","",(VLOOKUP($B1225,所属・種目コード!L1208:M1308,2)))</f>
        <v>#N/A</v>
      </c>
      <c r="L1225" s="38" t="e">
        <f>IF($B1225="","",(VLOOKUP($B1225,所属・種目コード!$I$3:$J$59,2)))</f>
        <v>#N/A</v>
      </c>
    </row>
    <row r="1226" spans="1:12">
      <c r="A1226" s="23">
        <v>2164</v>
      </c>
      <c r="B1226" s="23">
        <v>1077</v>
      </c>
      <c r="C1226" s="23">
        <v>740</v>
      </c>
      <c r="E1226" s="23" t="s">
        <v>2812</v>
      </c>
      <c r="F1226" s="23" t="s">
        <v>2813</v>
      </c>
      <c r="G1226" s="23">
        <v>2</v>
      </c>
      <c r="I1226" s="39" t="str">
        <f>IF($B1226="","",(VLOOKUP($B1226,所属・種目コード!$A$3:$B$68,2)))</f>
        <v>雫石</v>
      </c>
      <c r="K1226" s="41" t="e">
        <f>IF($B1226="","",(VLOOKUP($B1226,所属・種目コード!L1209:M1309,2)))</f>
        <v>#N/A</v>
      </c>
      <c r="L1226" s="38" t="e">
        <f>IF($B1226="","",(VLOOKUP($B1226,所属・種目コード!$I$3:$J$59,2)))</f>
        <v>#N/A</v>
      </c>
    </row>
    <row r="1227" spans="1:12">
      <c r="A1227" s="23">
        <v>2165</v>
      </c>
      <c r="B1227" s="23">
        <v>1077</v>
      </c>
      <c r="C1227" s="23">
        <v>739</v>
      </c>
      <c r="E1227" s="23" t="s">
        <v>2814</v>
      </c>
      <c r="F1227" s="23" t="s">
        <v>2815</v>
      </c>
      <c r="G1227" s="23">
        <v>2</v>
      </c>
      <c r="I1227" s="39" t="str">
        <f>IF($B1227="","",(VLOOKUP($B1227,所属・種目コード!$A$3:$B$68,2)))</f>
        <v>雫石</v>
      </c>
      <c r="K1227" s="41" t="e">
        <f>IF($B1227="","",(VLOOKUP($B1227,所属・種目コード!L1210:M1310,2)))</f>
        <v>#N/A</v>
      </c>
      <c r="L1227" s="38" t="e">
        <f>IF($B1227="","",(VLOOKUP($B1227,所属・種目コード!$I$3:$J$59,2)))</f>
        <v>#N/A</v>
      </c>
    </row>
    <row r="1228" spans="1:12">
      <c r="A1228" s="23">
        <v>2166</v>
      </c>
      <c r="B1228" s="23">
        <v>1077</v>
      </c>
      <c r="C1228" s="23">
        <v>992</v>
      </c>
      <c r="E1228" s="23" t="s">
        <v>2816</v>
      </c>
      <c r="F1228" s="23" t="s">
        <v>2817</v>
      </c>
      <c r="G1228" s="23">
        <v>1</v>
      </c>
      <c r="I1228" s="39" t="str">
        <f>IF($B1228="","",(VLOOKUP($B1228,所属・種目コード!$A$3:$B$68,2)))</f>
        <v>雫石</v>
      </c>
      <c r="K1228" s="41" t="e">
        <f>IF($B1228="","",(VLOOKUP($B1228,所属・種目コード!L1211:M1311,2)))</f>
        <v>#N/A</v>
      </c>
      <c r="L1228" s="38" t="e">
        <f>IF($B1228="","",(VLOOKUP($B1228,所属・種目コード!$I$3:$J$59,2)))</f>
        <v>#N/A</v>
      </c>
    </row>
    <row r="1229" spans="1:12">
      <c r="A1229" s="23">
        <v>2167</v>
      </c>
      <c r="B1229" s="23">
        <v>1077</v>
      </c>
      <c r="C1229" s="23">
        <v>993</v>
      </c>
      <c r="E1229" s="23" t="s">
        <v>2818</v>
      </c>
      <c r="F1229" s="23" t="s">
        <v>2819</v>
      </c>
      <c r="G1229" s="23">
        <v>1</v>
      </c>
      <c r="I1229" s="39" t="str">
        <f>IF($B1229="","",(VLOOKUP($B1229,所属・種目コード!$A$3:$B$68,2)))</f>
        <v>雫石</v>
      </c>
      <c r="K1229" s="41" t="e">
        <f>IF($B1229="","",(VLOOKUP($B1229,所属・種目コード!L1212:M1312,2)))</f>
        <v>#N/A</v>
      </c>
      <c r="L1229" s="38" t="e">
        <f>IF($B1229="","",(VLOOKUP($B1229,所属・種目コード!$I$3:$J$59,2)))</f>
        <v>#N/A</v>
      </c>
    </row>
    <row r="1230" spans="1:12">
      <c r="A1230" s="23">
        <v>2168</v>
      </c>
      <c r="B1230" s="23">
        <v>1077</v>
      </c>
      <c r="C1230" s="23">
        <v>994</v>
      </c>
      <c r="E1230" s="23" t="s">
        <v>2820</v>
      </c>
      <c r="F1230" s="23" t="s">
        <v>2821</v>
      </c>
      <c r="G1230" s="23">
        <v>1</v>
      </c>
      <c r="I1230" s="39" t="str">
        <f>IF($B1230="","",(VLOOKUP($B1230,所属・種目コード!$A$3:$B$68,2)))</f>
        <v>雫石</v>
      </c>
      <c r="K1230" s="41" t="e">
        <f>IF($B1230="","",(VLOOKUP($B1230,所属・種目コード!L1213:M1313,2)))</f>
        <v>#N/A</v>
      </c>
      <c r="L1230" s="38" t="e">
        <f>IF($B1230="","",(VLOOKUP($B1230,所属・種目コード!$I$3:$J$59,2)))</f>
        <v>#N/A</v>
      </c>
    </row>
    <row r="1231" spans="1:12">
      <c r="A1231" s="23">
        <v>2169</v>
      </c>
      <c r="B1231" s="23">
        <v>1077</v>
      </c>
      <c r="C1231" s="23">
        <v>995</v>
      </c>
      <c r="E1231" s="23" t="s">
        <v>2822</v>
      </c>
      <c r="F1231" s="23" t="s">
        <v>2823</v>
      </c>
      <c r="G1231" s="23">
        <v>1</v>
      </c>
      <c r="I1231" s="39" t="str">
        <f>IF($B1231="","",(VLOOKUP($B1231,所属・種目コード!$A$3:$B$68,2)))</f>
        <v>雫石</v>
      </c>
      <c r="K1231" s="41" t="e">
        <f>IF($B1231="","",(VLOOKUP($B1231,所属・種目コード!L1214:M1314,2)))</f>
        <v>#N/A</v>
      </c>
      <c r="L1231" s="38" t="e">
        <f>IF($B1231="","",(VLOOKUP($B1231,所属・種目コード!$I$3:$J$59,2)))</f>
        <v>#N/A</v>
      </c>
    </row>
    <row r="1232" spans="1:12">
      <c r="A1232" s="23">
        <v>2170</v>
      </c>
      <c r="B1232" s="23">
        <v>1078</v>
      </c>
      <c r="C1232" s="23">
        <v>767</v>
      </c>
      <c r="E1232" s="23" t="s">
        <v>2824</v>
      </c>
      <c r="F1232" s="23" t="s">
        <v>2825</v>
      </c>
      <c r="G1232" s="23">
        <v>1</v>
      </c>
      <c r="I1232" s="39" t="str">
        <f>IF($B1232="","",(VLOOKUP($B1232,所属・種目コード!$A$3:$B$68,2)))</f>
        <v>紫波総合</v>
      </c>
      <c r="K1232" s="41" t="e">
        <f>IF($B1232="","",(VLOOKUP($B1232,所属・種目コード!L1215:M1315,2)))</f>
        <v>#N/A</v>
      </c>
      <c r="L1232" s="38" t="e">
        <f>IF($B1232="","",(VLOOKUP($B1232,所属・種目コード!$I$3:$J$59,2)))</f>
        <v>#N/A</v>
      </c>
    </row>
    <row r="1233" spans="1:12">
      <c r="A1233" s="23">
        <v>2171</v>
      </c>
      <c r="B1233" s="23">
        <v>1078</v>
      </c>
      <c r="C1233" s="23">
        <v>739</v>
      </c>
      <c r="E1233" s="23" t="s">
        <v>2826</v>
      </c>
      <c r="F1233" s="23" t="s">
        <v>2827</v>
      </c>
      <c r="G1233" s="23">
        <v>1</v>
      </c>
      <c r="I1233" s="39" t="str">
        <f>IF($B1233="","",(VLOOKUP($B1233,所属・種目コード!$A$3:$B$68,2)))</f>
        <v>紫波総合</v>
      </c>
      <c r="K1233" s="41" t="e">
        <f>IF($B1233="","",(VLOOKUP($B1233,所属・種目コード!L1216:M1316,2)))</f>
        <v>#N/A</v>
      </c>
      <c r="L1233" s="38" t="e">
        <f>IF($B1233="","",(VLOOKUP($B1233,所属・種目コード!$I$3:$J$59,2)))</f>
        <v>#N/A</v>
      </c>
    </row>
    <row r="1234" spans="1:12">
      <c r="A1234" s="23">
        <v>2172</v>
      </c>
      <c r="B1234" s="23">
        <v>1078</v>
      </c>
      <c r="C1234" s="23">
        <v>740</v>
      </c>
      <c r="E1234" s="23" t="s">
        <v>2828</v>
      </c>
      <c r="F1234" s="23" t="s">
        <v>2829</v>
      </c>
      <c r="G1234" s="23">
        <v>1</v>
      </c>
      <c r="I1234" s="39" t="str">
        <f>IF($B1234="","",(VLOOKUP($B1234,所属・種目コード!$A$3:$B$68,2)))</f>
        <v>紫波総合</v>
      </c>
      <c r="K1234" s="41" t="e">
        <f>IF($B1234="","",(VLOOKUP($B1234,所属・種目コード!L1217:M1317,2)))</f>
        <v>#N/A</v>
      </c>
      <c r="L1234" s="38" t="e">
        <f>IF($B1234="","",(VLOOKUP($B1234,所属・種目コード!$I$3:$J$59,2)))</f>
        <v>#N/A</v>
      </c>
    </row>
    <row r="1235" spans="1:12">
      <c r="A1235" s="23">
        <v>2173</v>
      </c>
      <c r="B1235" s="23">
        <v>1078</v>
      </c>
      <c r="C1235" s="23">
        <v>768</v>
      </c>
      <c r="E1235" s="23" t="s">
        <v>2830</v>
      </c>
      <c r="F1235" s="23" t="s">
        <v>2831</v>
      </c>
      <c r="G1235" s="23">
        <v>1</v>
      </c>
      <c r="I1235" s="39" t="str">
        <f>IF($B1235="","",(VLOOKUP($B1235,所属・種目コード!$A$3:$B$68,2)))</f>
        <v>紫波総合</v>
      </c>
      <c r="K1235" s="41" t="e">
        <f>IF($B1235="","",(VLOOKUP($B1235,所属・種目コード!L1218:M1318,2)))</f>
        <v>#N/A</v>
      </c>
      <c r="L1235" s="38" t="e">
        <f>IF($B1235="","",(VLOOKUP($B1235,所属・種目コード!$I$3:$J$59,2)))</f>
        <v>#N/A</v>
      </c>
    </row>
    <row r="1236" spans="1:12">
      <c r="A1236" s="23">
        <v>2174</v>
      </c>
      <c r="B1236" s="23">
        <v>1078</v>
      </c>
      <c r="C1236" s="23">
        <v>742</v>
      </c>
      <c r="E1236" s="23" t="s">
        <v>2832</v>
      </c>
      <c r="F1236" s="23" t="s">
        <v>2833</v>
      </c>
      <c r="G1236" s="23">
        <v>1</v>
      </c>
      <c r="I1236" s="39" t="str">
        <f>IF($B1236="","",(VLOOKUP($B1236,所属・種目コード!$A$3:$B$68,2)))</f>
        <v>紫波総合</v>
      </c>
      <c r="K1236" s="41" t="e">
        <f>IF($B1236="","",(VLOOKUP($B1236,所属・種目コード!L1219:M1319,2)))</f>
        <v>#N/A</v>
      </c>
      <c r="L1236" s="38" t="e">
        <f>IF($B1236="","",(VLOOKUP($B1236,所属・種目コード!$I$3:$J$59,2)))</f>
        <v>#N/A</v>
      </c>
    </row>
    <row r="1237" spans="1:12">
      <c r="A1237" s="23">
        <v>2175</v>
      </c>
      <c r="B1237" s="23">
        <v>1078</v>
      </c>
      <c r="C1237" s="23">
        <v>769</v>
      </c>
      <c r="E1237" s="23" t="s">
        <v>2834</v>
      </c>
      <c r="F1237" s="23" t="s">
        <v>2835</v>
      </c>
      <c r="G1237" s="23">
        <v>1</v>
      </c>
      <c r="I1237" s="39" t="str">
        <f>IF($B1237="","",(VLOOKUP($B1237,所属・種目コード!$A$3:$B$68,2)))</f>
        <v>紫波総合</v>
      </c>
      <c r="K1237" s="41" t="e">
        <f>IF($B1237="","",(VLOOKUP($B1237,所属・種目コード!L1220:M1320,2)))</f>
        <v>#N/A</v>
      </c>
      <c r="L1237" s="38" t="e">
        <f>IF($B1237="","",(VLOOKUP($B1237,所属・種目コード!$I$3:$J$59,2)))</f>
        <v>#N/A</v>
      </c>
    </row>
    <row r="1238" spans="1:12">
      <c r="A1238" s="23">
        <v>2176</v>
      </c>
      <c r="B1238" s="23">
        <v>1078</v>
      </c>
      <c r="C1238" s="23">
        <v>743</v>
      </c>
      <c r="E1238" s="23" t="s">
        <v>2836</v>
      </c>
      <c r="F1238" s="23" t="s">
        <v>2837</v>
      </c>
      <c r="G1238" s="23">
        <v>1</v>
      </c>
      <c r="I1238" s="39" t="str">
        <f>IF($B1238="","",(VLOOKUP($B1238,所属・種目コード!$A$3:$B$68,2)))</f>
        <v>紫波総合</v>
      </c>
      <c r="K1238" s="41" t="e">
        <f>IF($B1238="","",(VLOOKUP($B1238,所属・種目コード!L1221:M1321,2)))</f>
        <v>#N/A</v>
      </c>
      <c r="L1238" s="38" t="e">
        <f>IF($B1238="","",(VLOOKUP($B1238,所属・種目コード!$I$3:$J$59,2)))</f>
        <v>#N/A</v>
      </c>
    </row>
    <row r="1239" spans="1:12">
      <c r="A1239" s="23">
        <v>2177</v>
      </c>
      <c r="B1239" s="23">
        <v>1078</v>
      </c>
      <c r="C1239" s="23">
        <v>770</v>
      </c>
      <c r="E1239" s="23" t="s">
        <v>2838</v>
      </c>
      <c r="F1239" s="23" t="s">
        <v>2839</v>
      </c>
      <c r="G1239" s="23">
        <v>1</v>
      </c>
      <c r="I1239" s="39" t="str">
        <f>IF($B1239="","",(VLOOKUP($B1239,所属・種目コード!$A$3:$B$68,2)))</f>
        <v>紫波総合</v>
      </c>
      <c r="K1239" s="41" t="e">
        <f>IF($B1239="","",(VLOOKUP($B1239,所属・種目コード!L1222:M1322,2)))</f>
        <v>#N/A</v>
      </c>
      <c r="L1239" s="38" t="e">
        <f>IF($B1239="","",(VLOOKUP($B1239,所属・種目コード!$I$3:$J$59,2)))</f>
        <v>#N/A</v>
      </c>
    </row>
    <row r="1240" spans="1:12">
      <c r="A1240" s="23">
        <v>2178</v>
      </c>
      <c r="B1240" s="23">
        <v>1078</v>
      </c>
      <c r="C1240" s="23">
        <v>741</v>
      </c>
      <c r="E1240" s="23" t="s">
        <v>2840</v>
      </c>
      <c r="F1240" s="23" t="s">
        <v>2841</v>
      </c>
      <c r="G1240" s="23">
        <v>1</v>
      </c>
      <c r="I1240" s="39" t="str">
        <f>IF($B1240="","",(VLOOKUP($B1240,所属・種目コード!$A$3:$B$68,2)))</f>
        <v>紫波総合</v>
      </c>
      <c r="K1240" s="41" t="e">
        <f>IF($B1240="","",(VLOOKUP($B1240,所属・種目コード!L1223:M1323,2)))</f>
        <v>#N/A</v>
      </c>
      <c r="L1240" s="38" t="e">
        <f>IF($B1240="","",(VLOOKUP($B1240,所属・種目コード!$I$3:$J$59,2)))</f>
        <v>#N/A</v>
      </c>
    </row>
    <row r="1241" spans="1:12">
      <c r="A1241" s="23">
        <v>2179</v>
      </c>
      <c r="B1241" s="23">
        <v>1078</v>
      </c>
      <c r="C1241" s="23">
        <v>514</v>
      </c>
      <c r="E1241" s="23" t="s">
        <v>2842</v>
      </c>
      <c r="F1241" s="23" t="s">
        <v>2843</v>
      </c>
      <c r="G1241" s="23">
        <v>2</v>
      </c>
      <c r="I1241" s="39" t="str">
        <f>IF($B1241="","",(VLOOKUP($B1241,所属・種目コード!$A$3:$B$68,2)))</f>
        <v>紫波総合</v>
      </c>
      <c r="K1241" s="41" t="e">
        <f>IF($B1241="","",(VLOOKUP($B1241,所属・種目コード!L1224:M1324,2)))</f>
        <v>#N/A</v>
      </c>
      <c r="L1241" s="38" t="e">
        <f>IF($B1241="","",(VLOOKUP($B1241,所属・種目コード!$I$3:$J$59,2)))</f>
        <v>#N/A</v>
      </c>
    </row>
    <row r="1242" spans="1:12">
      <c r="A1242" s="23">
        <v>2180</v>
      </c>
      <c r="B1242" s="23">
        <v>1079</v>
      </c>
      <c r="C1242" s="23">
        <v>27</v>
      </c>
      <c r="E1242" s="23" t="s">
        <v>2844</v>
      </c>
      <c r="F1242" s="23" t="s">
        <v>2845</v>
      </c>
      <c r="G1242" s="23">
        <v>2</v>
      </c>
      <c r="I1242" s="39" t="str">
        <f>IF($B1242="","",(VLOOKUP($B1242,所属・種目コード!$A$3:$B$68,2)))</f>
        <v>住田</v>
      </c>
      <c r="K1242" s="41" t="e">
        <f>IF($B1242="","",(VLOOKUP($B1242,所属・種目コード!L1225:M1325,2)))</f>
        <v>#N/A</v>
      </c>
      <c r="L1242" s="38" t="e">
        <f>IF($B1242="","",(VLOOKUP($B1242,所属・種目コード!$I$3:$J$59,2)))</f>
        <v>#N/A</v>
      </c>
    </row>
    <row r="1243" spans="1:12">
      <c r="A1243" s="23">
        <v>2181</v>
      </c>
      <c r="B1243" s="23">
        <v>1079</v>
      </c>
      <c r="C1243" s="23">
        <v>686</v>
      </c>
      <c r="E1243" s="23" t="s">
        <v>2846</v>
      </c>
      <c r="F1243" s="23" t="s">
        <v>2847</v>
      </c>
      <c r="G1243" s="23">
        <v>2</v>
      </c>
      <c r="I1243" s="39" t="str">
        <f>IF($B1243="","",(VLOOKUP($B1243,所属・種目コード!$A$3:$B$68,2)))</f>
        <v>住田</v>
      </c>
      <c r="K1243" s="41" t="e">
        <f>IF($B1243="","",(VLOOKUP($B1243,所属・種目コード!L1226:M1326,2)))</f>
        <v>#N/A</v>
      </c>
      <c r="L1243" s="38" t="e">
        <f>IF($B1243="","",(VLOOKUP($B1243,所属・種目コード!$I$3:$J$59,2)))</f>
        <v>#N/A</v>
      </c>
    </row>
    <row r="1244" spans="1:12">
      <c r="A1244" s="23">
        <v>2182</v>
      </c>
      <c r="B1244" s="23">
        <v>1079</v>
      </c>
      <c r="C1244" s="23">
        <v>26</v>
      </c>
      <c r="E1244" s="23" t="s">
        <v>2848</v>
      </c>
      <c r="F1244" s="23" t="s">
        <v>2166</v>
      </c>
      <c r="G1244" s="23">
        <v>2</v>
      </c>
      <c r="I1244" s="39" t="str">
        <f>IF($B1244="","",(VLOOKUP($B1244,所属・種目コード!$A$3:$B$68,2)))</f>
        <v>住田</v>
      </c>
      <c r="K1244" s="41" t="e">
        <f>IF($B1244="","",(VLOOKUP($B1244,所属・種目コード!L1227:M1327,2)))</f>
        <v>#N/A</v>
      </c>
      <c r="L1244" s="38" t="e">
        <f>IF($B1244="","",(VLOOKUP($B1244,所属・種目コード!$I$3:$J$59,2)))</f>
        <v>#N/A</v>
      </c>
    </row>
    <row r="1245" spans="1:12">
      <c r="A1245" s="23">
        <v>2183</v>
      </c>
      <c r="B1245" s="23">
        <v>1079</v>
      </c>
      <c r="C1245" s="23">
        <v>28</v>
      </c>
      <c r="E1245" s="23" t="s">
        <v>2849</v>
      </c>
      <c r="F1245" s="23" t="s">
        <v>2850</v>
      </c>
      <c r="G1245" s="23">
        <v>2</v>
      </c>
      <c r="I1245" s="39" t="str">
        <f>IF($B1245="","",(VLOOKUP($B1245,所属・種目コード!$A$3:$B$68,2)))</f>
        <v>住田</v>
      </c>
      <c r="K1245" s="41" t="e">
        <f>IF($B1245="","",(VLOOKUP($B1245,所属・種目コード!L1228:M1328,2)))</f>
        <v>#N/A</v>
      </c>
      <c r="L1245" s="38" t="e">
        <f>IF($B1245="","",(VLOOKUP($B1245,所属・種目コード!$I$3:$J$59,2)))</f>
        <v>#N/A</v>
      </c>
    </row>
    <row r="1246" spans="1:12">
      <c r="A1246" s="23">
        <v>2184</v>
      </c>
      <c r="B1246" s="23">
        <v>1079</v>
      </c>
      <c r="C1246" s="23">
        <v>23</v>
      </c>
      <c r="E1246" s="23" t="s">
        <v>2851</v>
      </c>
      <c r="F1246" s="23" t="s">
        <v>2852</v>
      </c>
      <c r="G1246" s="23">
        <v>1</v>
      </c>
      <c r="I1246" s="39" t="str">
        <f>IF($B1246="","",(VLOOKUP($B1246,所属・種目コード!$A$3:$B$68,2)))</f>
        <v>住田</v>
      </c>
      <c r="K1246" s="41" t="e">
        <f>IF($B1246="","",(VLOOKUP($B1246,所属・種目コード!L1229:M1329,2)))</f>
        <v>#N/A</v>
      </c>
      <c r="L1246" s="38" t="e">
        <f>IF($B1246="","",(VLOOKUP($B1246,所属・種目コード!$I$3:$J$59,2)))</f>
        <v>#N/A</v>
      </c>
    </row>
    <row r="1247" spans="1:12">
      <c r="A1247" s="23">
        <v>2185</v>
      </c>
      <c r="B1247" s="23">
        <v>1079</v>
      </c>
      <c r="C1247" s="23">
        <v>25</v>
      </c>
      <c r="E1247" s="23" t="s">
        <v>2853</v>
      </c>
      <c r="F1247" s="23" t="s">
        <v>2854</v>
      </c>
      <c r="G1247" s="23">
        <v>1</v>
      </c>
      <c r="I1247" s="39" t="str">
        <f>IF($B1247="","",(VLOOKUP($B1247,所属・種目コード!$A$3:$B$68,2)))</f>
        <v>住田</v>
      </c>
      <c r="K1247" s="41" t="e">
        <f>IF($B1247="","",(VLOOKUP($B1247,所属・種目コード!L1230:M1330,2)))</f>
        <v>#N/A</v>
      </c>
      <c r="L1247" s="38" t="e">
        <f>IF($B1247="","",(VLOOKUP($B1247,所属・種目コード!$I$3:$J$59,2)))</f>
        <v>#N/A</v>
      </c>
    </row>
    <row r="1248" spans="1:12">
      <c r="A1248" s="23">
        <v>2186</v>
      </c>
      <c r="B1248" s="23">
        <v>1079</v>
      </c>
      <c r="C1248" s="23">
        <v>687</v>
      </c>
      <c r="E1248" s="23" t="s">
        <v>2855</v>
      </c>
      <c r="F1248" s="23" t="s">
        <v>2856</v>
      </c>
      <c r="G1248" s="23">
        <v>2</v>
      </c>
      <c r="I1248" s="39" t="str">
        <f>IF($B1248="","",(VLOOKUP($B1248,所属・種目コード!$A$3:$B$68,2)))</f>
        <v>住田</v>
      </c>
      <c r="K1248" s="41" t="e">
        <f>IF($B1248="","",(VLOOKUP($B1248,所属・種目コード!L1231:M1331,2)))</f>
        <v>#N/A</v>
      </c>
      <c r="L1248" s="38" t="e">
        <f>IF($B1248="","",(VLOOKUP($B1248,所属・種目コード!$I$3:$J$59,2)))</f>
        <v>#N/A</v>
      </c>
    </row>
    <row r="1249" spans="1:12">
      <c r="A1249" s="23">
        <v>2187</v>
      </c>
      <c r="B1249" s="23">
        <v>1079</v>
      </c>
      <c r="C1249" s="23">
        <v>688</v>
      </c>
      <c r="E1249" s="23" t="s">
        <v>2857</v>
      </c>
      <c r="F1249" s="23" t="s">
        <v>2858</v>
      </c>
      <c r="G1249" s="23">
        <v>2</v>
      </c>
      <c r="I1249" s="39" t="str">
        <f>IF($B1249="","",(VLOOKUP($B1249,所属・種目コード!$A$3:$B$68,2)))</f>
        <v>住田</v>
      </c>
      <c r="K1249" s="41" t="e">
        <f>IF($B1249="","",(VLOOKUP($B1249,所属・種目コード!L1232:M1332,2)))</f>
        <v>#N/A</v>
      </c>
      <c r="L1249" s="38" t="e">
        <f>IF($B1249="","",(VLOOKUP($B1249,所属・種目コード!$I$3:$J$59,2)))</f>
        <v>#N/A</v>
      </c>
    </row>
    <row r="1250" spans="1:12">
      <c r="A1250" s="23">
        <v>2188</v>
      </c>
      <c r="B1250" s="23">
        <v>1079</v>
      </c>
      <c r="C1250" s="23">
        <v>24</v>
      </c>
      <c r="E1250" s="23" t="s">
        <v>2859</v>
      </c>
      <c r="F1250" s="23" t="s">
        <v>2860</v>
      </c>
      <c r="G1250" s="23">
        <v>1</v>
      </c>
      <c r="I1250" s="39" t="str">
        <f>IF($B1250="","",(VLOOKUP($B1250,所属・種目コード!$A$3:$B$68,2)))</f>
        <v>住田</v>
      </c>
      <c r="K1250" s="41" t="e">
        <f>IF($B1250="","",(VLOOKUP($B1250,所属・種目コード!L1233:M1333,2)))</f>
        <v>#N/A</v>
      </c>
      <c r="L1250" s="38" t="e">
        <f>IF($B1250="","",(VLOOKUP($B1250,所属・種目コード!$I$3:$J$59,2)))</f>
        <v>#N/A</v>
      </c>
    </row>
    <row r="1251" spans="1:12">
      <c r="A1251" s="23">
        <v>5301</v>
      </c>
      <c r="B1251" s="23">
        <v>1079</v>
      </c>
      <c r="C1251" s="23">
        <v>686</v>
      </c>
      <c r="E1251" s="23" t="s">
        <v>8490</v>
      </c>
      <c r="F1251" s="23" t="s">
        <v>2847</v>
      </c>
      <c r="G1251" s="23">
        <v>2</v>
      </c>
      <c r="I1251" s="39" t="str">
        <f>IF($B1251="","",(VLOOKUP($B1251,所属・種目コード!$A$3:$B$68,2)))</f>
        <v>住田</v>
      </c>
      <c r="K1251" s="41" t="e">
        <f>IF($B1251="","",(VLOOKUP($B1251,所属・種目コード!L1234:M1334,2)))</f>
        <v>#N/A</v>
      </c>
      <c r="L1251" s="38" t="e">
        <f>IF($B1251="","",(VLOOKUP($B1251,所属・種目コード!$I$3:$J$59,2)))</f>
        <v>#N/A</v>
      </c>
    </row>
    <row r="1252" spans="1:12">
      <c r="A1252" s="23">
        <v>2189</v>
      </c>
      <c r="B1252" s="23">
        <v>1080</v>
      </c>
      <c r="C1252" s="23">
        <v>710</v>
      </c>
      <c r="E1252" s="23" t="s">
        <v>2861</v>
      </c>
      <c r="F1252" s="23" t="s">
        <v>2862</v>
      </c>
      <c r="G1252" s="23">
        <v>1</v>
      </c>
      <c r="I1252" s="39" t="str">
        <f>IF($B1252="","",(VLOOKUP($B1252,所属・種目コード!$A$3:$B$68,2)))</f>
        <v>専修大学北上</v>
      </c>
      <c r="K1252" s="41" t="e">
        <f>IF($B1252="","",(VLOOKUP($B1252,所属・種目コード!L1235:M1335,2)))</f>
        <v>#N/A</v>
      </c>
      <c r="L1252" s="38" t="e">
        <f>IF($B1252="","",(VLOOKUP($B1252,所属・種目コード!$I$3:$J$59,2)))</f>
        <v>#N/A</v>
      </c>
    </row>
    <row r="1253" spans="1:12">
      <c r="A1253" s="23">
        <v>2190</v>
      </c>
      <c r="B1253" s="23">
        <v>1080</v>
      </c>
      <c r="C1253" s="23">
        <v>41</v>
      </c>
      <c r="E1253" s="23" t="s">
        <v>2863</v>
      </c>
      <c r="F1253" s="23" t="s">
        <v>2864</v>
      </c>
      <c r="G1253" s="23">
        <v>1</v>
      </c>
      <c r="I1253" s="39" t="str">
        <f>IF($B1253="","",(VLOOKUP($B1253,所属・種目コード!$A$3:$B$68,2)))</f>
        <v>専修大学北上</v>
      </c>
      <c r="K1253" s="41" t="e">
        <f>IF($B1253="","",(VLOOKUP($B1253,所属・種目コード!L1236:M1336,2)))</f>
        <v>#N/A</v>
      </c>
      <c r="L1253" s="38" t="e">
        <f>IF($B1253="","",(VLOOKUP($B1253,所属・種目コード!$I$3:$J$59,2)))</f>
        <v>#N/A</v>
      </c>
    </row>
    <row r="1254" spans="1:12">
      <c r="A1254" s="23">
        <v>2191</v>
      </c>
      <c r="B1254" s="23">
        <v>1080</v>
      </c>
      <c r="C1254" s="23">
        <v>63</v>
      </c>
      <c r="E1254" s="23" t="s">
        <v>2865</v>
      </c>
      <c r="F1254" s="23" t="s">
        <v>2866</v>
      </c>
      <c r="G1254" s="23">
        <v>1</v>
      </c>
      <c r="I1254" s="39" t="str">
        <f>IF($B1254="","",(VLOOKUP($B1254,所属・種目コード!$A$3:$B$68,2)))</f>
        <v>専修大学北上</v>
      </c>
      <c r="K1254" s="41" t="e">
        <f>IF($B1254="","",(VLOOKUP($B1254,所属・種目コード!L1237:M1337,2)))</f>
        <v>#N/A</v>
      </c>
      <c r="L1254" s="38" t="e">
        <f>IF($B1254="","",(VLOOKUP($B1254,所属・種目コード!$I$3:$J$59,2)))</f>
        <v>#N/A</v>
      </c>
    </row>
    <row r="1255" spans="1:12">
      <c r="A1255" s="23">
        <v>2192</v>
      </c>
      <c r="B1255" s="23">
        <v>1080</v>
      </c>
      <c r="C1255" s="23">
        <v>42</v>
      </c>
      <c r="E1255" s="23" t="s">
        <v>2867</v>
      </c>
      <c r="F1255" s="23" t="s">
        <v>2868</v>
      </c>
      <c r="G1255" s="23">
        <v>1</v>
      </c>
      <c r="I1255" s="39" t="str">
        <f>IF($B1255="","",(VLOOKUP($B1255,所属・種目コード!$A$3:$B$68,2)))</f>
        <v>専修大学北上</v>
      </c>
      <c r="K1255" s="41" t="e">
        <f>IF($B1255="","",(VLOOKUP($B1255,所属・種目コード!L1238:M1338,2)))</f>
        <v>#N/A</v>
      </c>
      <c r="L1255" s="38" t="e">
        <f>IF($B1255="","",(VLOOKUP($B1255,所属・種目コード!$I$3:$J$59,2)))</f>
        <v>#N/A</v>
      </c>
    </row>
    <row r="1256" spans="1:12">
      <c r="A1256" s="23">
        <v>2193</v>
      </c>
      <c r="B1256" s="23">
        <v>1080</v>
      </c>
      <c r="C1256" s="23">
        <v>43</v>
      </c>
      <c r="E1256" s="23" t="s">
        <v>2869</v>
      </c>
      <c r="F1256" s="23" t="s">
        <v>2870</v>
      </c>
      <c r="G1256" s="23">
        <v>1</v>
      </c>
      <c r="I1256" s="39" t="str">
        <f>IF($B1256="","",(VLOOKUP($B1256,所属・種目コード!$A$3:$B$68,2)))</f>
        <v>専修大学北上</v>
      </c>
      <c r="K1256" s="41" t="e">
        <f>IF($B1256="","",(VLOOKUP($B1256,所属・種目コード!L1239:M1339,2)))</f>
        <v>#N/A</v>
      </c>
      <c r="L1256" s="38" t="e">
        <f>IF($B1256="","",(VLOOKUP($B1256,所属・種目コード!$I$3:$J$59,2)))</f>
        <v>#N/A</v>
      </c>
    </row>
    <row r="1257" spans="1:12">
      <c r="A1257" s="23">
        <v>2194</v>
      </c>
      <c r="B1257" s="23">
        <v>1080</v>
      </c>
      <c r="C1257" s="23">
        <v>64</v>
      </c>
      <c r="E1257" s="23" t="s">
        <v>2871</v>
      </c>
      <c r="F1257" s="23" t="s">
        <v>2872</v>
      </c>
      <c r="G1257" s="23">
        <v>1</v>
      </c>
      <c r="I1257" s="39" t="str">
        <f>IF($B1257="","",(VLOOKUP($B1257,所属・種目コード!$A$3:$B$68,2)))</f>
        <v>専修大学北上</v>
      </c>
      <c r="K1257" s="41" t="e">
        <f>IF($B1257="","",(VLOOKUP($B1257,所属・種目コード!L1240:M1340,2)))</f>
        <v>#N/A</v>
      </c>
      <c r="L1257" s="38" t="e">
        <f>IF($B1257="","",(VLOOKUP($B1257,所属・種目コード!$I$3:$J$59,2)))</f>
        <v>#N/A</v>
      </c>
    </row>
    <row r="1258" spans="1:12">
      <c r="A1258" s="23">
        <v>2195</v>
      </c>
      <c r="B1258" s="23">
        <v>1080</v>
      </c>
      <c r="C1258" s="23">
        <v>44</v>
      </c>
      <c r="E1258" s="23" t="s">
        <v>2873</v>
      </c>
      <c r="F1258" s="23" t="s">
        <v>2874</v>
      </c>
      <c r="G1258" s="23">
        <v>1</v>
      </c>
      <c r="I1258" s="39" t="str">
        <f>IF($B1258="","",(VLOOKUP($B1258,所属・種目コード!$A$3:$B$68,2)))</f>
        <v>専修大学北上</v>
      </c>
      <c r="K1258" s="41" t="e">
        <f>IF($B1258="","",(VLOOKUP($B1258,所属・種目コード!L1241:M1341,2)))</f>
        <v>#N/A</v>
      </c>
      <c r="L1258" s="38" t="e">
        <f>IF($B1258="","",(VLOOKUP($B1258,所属・種目コード!$I$3:$J$59,2)))</f>
        <v>#N/A</v>
      </c>
    </row>
    <row r="1259" spans="1:12">
      <c r="A1259" s="23">
        <v>2196</v>
      </c>
      <c r="B1259" s="23">
        <v>1080</v>
      </c>
      <c r="C1259" s="23">
        <v>45</v>
      </c>
      <c r="E1259" s="23" t="s">
        <v>2875</v>
      </c>
      <c r="F1259" s="23" t="s">
        <v>2876</v>
      </c>
      <c r="G1259" s="23">
        <v>1</v>
      </c>
      <c r="I1259" s="39" t="str">
        <f>IF($B1259="","",(VLOOKUP($B1259,所属・種目コード!$A$3:$B$68,2)))</f>
        <v>専修大学北上</v>
      </c>
      <c r="K1259" s="41" t="e">
        <f>IF($B1259="","",(VLOOKUP($B1259,所属・種目コード!L1242:M1342,2)))</f>
        <v>#N/A</v>
      </c>
      <c r="L1259" s="38" t="e">
        <f>IF($B1259="","",(VLOOKUP($B1259,所属・種目コード!$I$3:$J$59,2)))</f>
        <v>#N/A</v>
      </c>
    </row>
    <row r="1260" spans="1:12">
      <c r="A1260" s="23">
        <v>2197</v>
      </c>
      <c r="B1260" s="23">
        <v>1080</v>
      </c>
      <c r="C1260" s="23">
        <v>34</v>
      </c>
      <c r="E1260" s="23" t="s">
        <v>2877</v>
      </c>
      <c r="F1260" s="23" t="s">
        <v>2878</v>
      </c>
      <c r="G1260" s="23">
        <v>2</v>
      </c>
      <c r="I1260" s="39" t="str">
        <f>IF($B1260="","",(VLOOKUP($B1260,所属・種目コード!$A$3:$B$68,2)))</f>
        <v>専修大学北上</v>
      </c>
      <c r="K1260" s="41" t="e">
        <f>IF($B1260="","",(VLOOKUP($B1260,所属・種目コード!L1243:M1343,2)))</f>
        <v>#N/A</v>
      </c>
      <c r="L1260" s="38" t="e">
        <f>IF($B1260="","",(VLOOKUP($B1260,所属・種目コード!$I$3:$J$59,2)))</f>
        <v>#N/A</v>
      </c>
    </row>
    <row r="1261" spans="1:12">
      <c r="A1261" s="23">
        <v>2198</v>
      </c>
      <c r="B1261" s="23">
        <v>1080</v>
      </c>
      <c r="C1261" s="23">
        <v>46</v>
      </c>
      <c r="E1261" s="23" t="s">
        <v>2879</v>
      </c>
      <c r="F1261" s="23" t="s">
        <v>2880</v>
      </c>
      <c r="G1261" s="23">
        <v>1</v>
      </c>
      <c r="I1261" s="39" t="str">
        <f>IF($B1261="","",(VLOOKUP($B1261,所属・種目コード!$A$3:$B$68,2)))</f>
        <v>専修大学北上</v>
      </c>
      <c r="K1261" s="41" t="e">
        <f>IF($B1261="","",(VLOOKUP($B1261,所属・種目コード!L1244:M1344,2)))</f>
        <v>#N/A</v>
      </c>
      <c r="L1261" s="38" t="e">
        <f>IF($B1261="","",(VLOOKUP($B1261,所属・種目コード!$I$3:$J$59,2)))</f>
        <v>#N/A</v>
      </c>
    </row>
    <row r="1262" spans="1:12">
      <c r="A1262" s="23">
        <v>2199</v>
      </c>
      <c r="B1262" s="23">
        <v>1080</v>
      </c>
      <c r="C1262" s="23">
        <v>35</v>
      </c>
      <c r="E1262" s="23" t="s">
        <v>2881</v>
      </c>
      <c r="F1262" s="23" t="s">
        <v>2882</v>
      </c>
      <c r="G1262" s="23">
        <v>2</v>
      </c>
      <c r="I1262" s="39" t="str">
        <f>IF($B1262="","",(VLOOKUP($B1262,所属・種目コード!$A$3:$B$68,2)))</f>
        <v>専修大学北上</v>
      </c>
      <c r="K1262" s="41" t="e">
        <f>IF($B1262="","",(VLOOKUP($B1262,所属・種目コード!L1245:M1345,2)))</f>
        <v>#N/A</v>
      </c>
      <c r="L1262" s="38" t="e">
        <f>IF($B1262="","",(VLOOKUP($B1262,所属・種目コード!$I$3:$J$59,2)))</f>
        <v>#N/A</v>
      </c>
    </row>
    <row r="1263" spans="1:12">
      <c r="A1263" s="23">
        <v>2200</v>
      </c>
      <c r="B1263" s="23">
        <v>1080</v>
      </c>
      <c r="C1263" s="23">
        <v>47</v>
      </c>
      <c r="E1263" s="23" t="s">
        <v>2883</v>
      </c>
      <c r="F1263" s="23" t="s">
        <v>2884</v>
      </c>
      <c r="G1263" s="23">
        <v>1</v>
      </c>
      <c r="I1263" s="39" t="str">
        <f>IF($B1263="","",(VLOOKUP($B1263,所属・種目コード!$A$3:$B$68,2)))</f>
        <v>専修大学北上</v>
      </c>
      <c r="K1263" s="41" t="e">
        <f>IF($B1263="","",(VLOOKUP($B1263,所属・種目コード!L1246:M1346,2)))</f>
        <v>#N/A</v>
      </c>
      <c r="L1263" s="38" t="e">
        <f>IF($B1263="","",(VLOOKUP($B1263,所属・種目コード!$I$3:$J$59,2)))</f>
        <v>#N/A</v>
      </c>
    </row>
    <row r="1264" spans="1:12">
      <c r="A1264" s="23">
        <v>2201</v>
      </c>
      <c r="B1264" s="23">
        <v>1080</v>
      </c>
      <c r="C1264" s="23">
        <v>38</v>
      </c>
      <c r="E1264" s="23" t="s">
        <v>2885</v>
      </c>
      <c r="F1264" s="23" t="s">
        <v>2886</v>
      </c>
      <c r="G1264" s="23">
        <v>2</v>
      </c>
      <c r="I1264" s="39" t="str">
        <f>IF($B1264="","",(VLOOKUP($B1264,所属・種目コード!$A$3:$B$68,2)))</f>
        <v>専修大学北上</v>
      </c>
      <c r="K1264" s="41" t="e">
        <f>IF($B1264="","",(VLOOKUP($B1264,所属・種目コード!L1247:M1347,2)))</f>
        <v>#N/A</v>
      </c>
      <c r="L1264" s="38" t="e">
        <f>IF($B1264="","",(VLOOKUP($B1264,所属・種目コード!$I$3:$J$59,2)))</f>
        <v>#N/A</v>
      </c>
    </row>
    <row r="1265" spans="1:12">
      <c r="A1265" s="23">
        <v>2202</v>
      </c>
      <c r="B1265" s="23">
        <v>1080</v>
      </c>
      <c r="C1265" s="23">
        <v>65</v>
      </c>
      <c r="E1265" s="23" t="s">
        <v>2887</v>
      </c>
      <c r="F1265" s="23" t="s">
        <v>2888</v>
      </c>
      <c r="G1265" s="23">
        <v>1</v>
      </c>
      <c r="I1265" s="39" t="str">
        <f>IF($B1265="","",(VLOOKUP($B1265,所属・種目コード!$A$3:$B$68,2)))</f>
        <v>専修大学北上</v>
      </c>
      <c r="K1265" s="41" t="e">
        <f>IF($B1265="","",(VLOOKUP($B1265,所属・種目コード!L1248:M1348,2)))</f>
        <v>#N/A</v>
      </c>
      <c r="L1265" s="38" t="e">
        <f>IF($B1265="","",(VLOOKUP($B1265,所属・種目コード!$I$3:$J$59,2)))</f>
        <v>#N/A</v>
      </c>
    </row>
    <row r="1266" spans="1:12">
      <c r="A1266" s="23">
        <v>2203</v>
      </c>
      <c r="B1266" s="23">
        <v>1080</v>
      </c>
      <c r="C1266" s="23">
        <v>497</v>
      </c>
      <c r="E1266" s="23" t="s">
        <v>2889</v>
      </c>
      <c r="F1266" s="23" t="s">
        <v>2890</v>
      </c>
      <c r="G1266" s="23">
        <v>2</v>
      </c>
      <c r="I1266" s="39" t="str">
        <f>IF($B1266="","",(VLOOKUP($B1266,所属・種目コード!$A$3:$B$68,2)))</f>
        <v>専修大学北上</v>
      </c>
      <c r="K1266" s="41" t="e">
        <f>IF($B1266="","",(VLOOKUP($B1266,所属・種目コード!L1249:M1349,2)))</f>
        <v>#N/A</v>
      </c>
      <c r="L1266" s="38" t="e">
        <f>IF($B1266="","",(VLOOKUP($B1266,所属・種目コード!$I$3:$J$59,2)))</f>
        <v>#N/A</v>
      </c>
    </row>
    <row r="1267" spans="1:12">
      <c r="A1267" s="23">
        <v>2204</v>
      </c>
      <c r="B1267" s="23">
        <v>1080</v>
      </c>
      <c r="C1267" s="23">
        <v>48</v>
      </c>
      <c r="E1267" s="23" t="s">
        <v>2891</v>
      </c>
      <c r="F1267" s="23" t="s">
        <v>2892</v>
      </c>
      <c r="G1267" s="23">
        <v>1</v>
      </c>
      <c r="I1267" s="39" t="str">
        <f>IF($B1267="","",(VLOOKUP($B1267,所属・種目コード!$A$3:$B$68,2)))</f>
        <v>専修大学北上</v>
      </c>
      <c r="K1267" s="41" t="e">
        <f>IF($B1267="","",(VLOOKUP($B1267,所属・種目コード!L1250:M1350,2)))</f>
        <v>#N/A</v>
      </c>
      <c r="L1267" s="38" t="e">
        <f>IF($B1267="","",(VLOOKUP($B1267,所属・種目コード!$I$3:$J$59,2)))</f>
        <v>#N/A</v>
      </c>
    </row>
    <row r="1268" spans="1:12">
      <c r="A1268" s="23">
        <v>2205</v>
      </c>
      <c r="B1268" s="23">
        <v>1080</v>
      </c>
      <c r="C1268" s="23">
        <v>49</v>
      </c>
      <c r="E1268" s="23" t="s">
        <v>2893</v>
      </c>
      <c r="F1268" s="23" t="s">
        <v>2894</v>
      </c>
      <c r="G1268" s="23">
        <v>1</v>
      </c>
      <c r="I1268" s="39" t="str">
        <f>IF($B1268="","",(VLOOKUP($B1268,所属・種目コード!$A$3:$B$68,2)))</f>
        <v>専修大学北上</v>
      </c>
      <c r="K1268" s="41" t="e">
        <f>IF($B1268="","",(VLOOKUP($B1268,所属・種目コード!L1251:M1351,2)))</f>
        <v>#N/A</v>
      </c>
      <c r="L1268" s="38" t="e">
        <f>IF($B1268="","",(VLOOKUP($B1268,所属・種目コード!$I$3:$J$59,2)))</f>
        <v>#N/A</v>
      </c>
    </row>
    <row r="1269" spans="1:12">
      <c r="A1269" s="23">
        <v>2206</v>
      </c>
      <c r="B1269" s="23">
        <v>1080</v>
      </c>
      <c r="C1269" s="23">
        <v>711</v>
      </c>
      <c r="E1269" s="23" t="s">
        <v>2895</v>
      </c>
      <c r="F1269" s="23" t="s">
        <v>2896</v>
      </c>
      <c r="G1269" s="23">
        <v>1</v>
      </c>
      <c r="I1269" s="39" t="str">
        <f>IF($B1269="","",(VLOOKUP($B1269,所属・種目コード!$A$3:$B$68,2)))</f>
        <v>専修大学北上</v>
      </c>
      <c r="K1269" s="41" t="e">
        <f>IF($B1269="","",(VLOOKUP($B1269,所属・種目コード!L1252:M1352,2)))</f>
        <v>#N/A</v>
      </c>
      <c r="L1269" s="38" t="e">
        <f>IF($B1269="","",(VLOOKUP($B1269,所属・種目コード!$I$3:$J$59,2)))</f>
        <v>#N/A</v>
      </c>
    </row>
    <row r="1270" spans="1:12">
      <c r="A1270" s="23">
        <v>2207</v>
      </c>
      <c r="B1270" s="23">
        <v>1080</v>
      </c>
      <c r="C1270" s="23">
        <v>50</v>
      </c>
      <c r="E1270" s="23" t="s">
        <v>2897</v>
      </c>
      <c r="F1270" s="23" t="s">
        <v>2898</v>
      </c>
      <c r="G1270" s="23">
        <v>1</v>
      </c>
      <c r="I1270" s="39" t="str">
        <f>IF($B1270="","",(VLOOKUP($B1270,所属・種目コード!$A$3:$B$68,2)))</f>
        <v>専修大学北上</v>
      </c>
      <c r="K1270" s="41" t="e">
        <f>IF($B1270="","",(VLOOKUP($B1270,所属・種目コード!L1253:M1353,2)))</f>
        <v>#N/A</v>
      </c>
      <c r="L1270" s="38" t="e">
        <f>IF($B1270="","",(VLOOKUP($B1270,所属・種目コード!$I$3:$J$59,2)))</f>
        <v>#N/A</v>
      </c>
    </row>
    <row r="1271" spans="1:12">
      <c r="A1271" s="23">
        <v>2208</v>
      </c>
      <c r="B1271" s="23">
        <v>1080</v>
      </c>
      <c r="C1271" s="23">
        <v>66</v>
      </c>
      <c r="E1271" s="23" t="s">
        <v>2899</v>
      </c>
      <c r="F1271" s="23" t="s">
        <v>2900</v>
      </c>
      <c r="G1271" s="23">
        <v>1</v>
      </c>
      <c r="I1271" s="39" t="str">
        <f>IF($B1271="","",(VLOOKUP($B1271,所属・種目コード!$A$3:$B$68,2)))</f>
        <v>専修大学北上</v>
      </c>
      <c r="K1271" s="41" t="e">
        <f>IF($B1271="","",(VLOOKUP($B1271,所属・種目コード!L1254:M1354,2)))</f>
        <v>#N/A</v>
      </c>
      <c r="L1271" s="38" t="e">
        <f>IF($B1271="","",(VLOOKUP($B1271,所属・種目コード!$I$3:$J$59,2)))</f>
        <v>#N/A</v>
      </c>
    </row>
    <row r="1272" spans="1:12">
      <c r="A1272" s="23">
        <v>2209</v>
      </c>
      <c r="B1272" s="23">
        <v>1080</v>
      </c>
      <c r="C1272" s="23">
        <v>67</v>
      </c>
      <c r="E1272" s="23" t="s">
        <v>2901</v>
      </c>
      <c r="F1272" s="23" t="s">
        <v>2902</v>
      </c>
      <c r="G1272" s="23">
        <v>1</v>
      </c>
      <c r="I1272" s="39" t="str">
        <f>IF($B1272="","",(VLOOKUP($B1272,所属・種目コード!$A$3:$B$68,2)))</f>
        <v>専修大学北上</v>
      </c>
      <c r="K1272" s="41" t="e">
        <f>IF($B1272="","",(VLOOKUP($B1272,所属・種目コード!L1255:M1355,2)))</f>
        <v>#N/A</v>
      </c>
      <c r="L1272" s="38" t="e">
        <f>IF($B1272="","",(VLOOKUP($B1272,所属・種目コード!$I$3:$J$59,2)))</f>
        <v>#N/A</v>
      </c>
    </row>
    <row r="1273" spans="1:12">
      <c r="A1273" s="23">
        <v>2210</v>
      </c>
      <c r="B1273" s="23">
        <v>1080</v>
      </c>
      <c r="C1273" s="23">
        <v>56</v>
      </c>
      <c r="E1273" s="23" t="s">
        <v>2903</v>
      </c>
      <c r="F1273" s="23" t="s">
        <v>2904</v>
      </c>
      <c r="G1273" s="23">
        <v>1</v>
      </c>
      <c r="I1273" s="39" t="str">
        <f>IF($B1273="","",(VLOOKUP($B1273,所属・種目コード!$A$3:$B$68,2)))</f>
        <v>専修大学北上</v>
      </c>
      <c r="K1273" s="41" t="e">
        <f>IF($B1273="","",(VLOOKUP($B1273,所属・種目コード!L1256:M1356,2)))</f>
        <v>#N/A</v>
      </c>
      <c r="L1273" s="38" t="e">
        <f>IF($B1273="","",(VLOOKUP($B1273,所属・種目コード!$I$3:$J$59,2)))</f>
        <v>#N/A</v>
      </c>
    </row>
    <row r="1274" spans="1:12">
      <c r="A1274" s="23">
        <v>2211</v>
      </c>
      <c r="B1274" s="23">
        <v>1080</v>
      </c>
      <c r="C1274" s="23">
        <v>51</v>
      </c>
      <c r="E1274" s="23" t="s">
        <v>2323</v>
      </c>
      <c r="F1274" s="23" t="s">
        <v>2905</v>
      </c>
      <c r="G1274" s="23">
        <v>1</v>
      </c>
      <c r="I1274" s="39" t="str">
        <f>IF($B1274="","",(VLOOKUP($B1274,所属・種目コード!$A$3:$B$68,2)))</f>
        <v>専修大学北上</v>
      </c>
      <c r="K1274" s="41" t="e">
        <f>IF($B1274="","",(VLOOKUP($B1274,所属・種目コード!L1257:M1357,2)))</f>
        <v>#N/A</v>
      </c>
      <c r="L1274" s="38" t="e">
        <f>IF($B1274="","",(VLOOKUP($B1274,所属・種目コード!$I$3:$J$59,2)))</f>
        <v>#N/A</v>
      </c>
    </row>
    <row r="1275" spans="1:12">
      <c r="A1275" s="23">
        <v>2212</v>
      </c>
      <c r="B1275" s="23">
        <v>1080</v>
      </c>
      <c r="C1275" s="23">
        <v>68</v>
      </c>
      <c r="E1275" s="23" t="s">
        <v>2906</v>
      </c>
      <c r="F1275" s="23" t="s">
        <v>2907</v>
      </c>
      <c r="G1275" s="23">
        <v>1</v>
      </c>
      <c r="I1275" s="39" t="str">
        <f>IF($B1275="","",(VLOOKUP($B1275,所属・種目コード!$A$3:$B$68,2)))</f>
        <v>専修大学北上</v>
      </c>
      <c r="K1275" s="41" t="e">
        <f>IF($B1275="","",(VLOOKUP($B1275,所属・種目コード!L1258:M1358,2)))</f>
        <v>#N/A</v>
      </c>
      <c r="L1275" s="38" t="e">
        <f>IF($B1275="","",(VLOOKUP($B1275,所属・種目コード!$I$3:$J$59,2)))</f>
        <v>#N/A</v>
      </c>
    </row>
    <row r="1276" spans="1:12">
      <c r="A1276" s="23">
        <v>2213</v>
      </c>
      <c r="B1276" s="23">
        <v>1080</v>
      </c>
      <c r="C1276" s="23">
        <v>69</v>
      </c>
      <c r="E1276" s="23" t="s">
        <v>2908</v>
      </c>
      <c r="F1276" s="23" t="s">
        <v>2909</v>
      </c>
      <c r="G1276" s="23">
        <v>1</v>
      </c>
      <c r="I1276" s="39" t="str">
        <f>IF($B1276="","",(VLOOKUP($B1276,所属・種目コード!$A$3:$B$68,2)))</f>
        <v>専修大学北上</v>
      </c>
      <c r="K1276" s="41" t="e">
        <f>IF($B1276="","",(VLOOKUP($B1276,所属・種目コード!L1259:M1359,2)))</f>
        <v>#N/A</v>
      </c>
      <c r="L1276" s="38" t="e">
        <f>IF($B1276="","",(VLOOKUP($B1276,所属・種目コード!$I$3:$J$59,2)))</f>
        <v>#N/A</v>
      </c>
    </row>
    <row r="1277" spans="1:12">
      <c r="A1277" s="23">
        <v>2214</v>
      </c>
      <c r="B1277" s="23">
        <v>1080</v>
      </c>
      <c r="C1277" s="23">
        <v>57</v>
      </c>
      <c r="E1277" s="23" t="s">
        <v>2910</v>
      </c>
      <c r="F1277" s="23" t="s">
        <v>2911</v>
      </c>
      <c r="G1277" s="23">
        <v>1</v>
      </c>
      <c r="I1277" s="39" t="str">
        <f>IF($B1277="","",(VLOOKUP($B1277,所属・種目コード!$A$3:$B$68,2)))</f>
        <v>専修大学北上</v>
      </c>
      <c r="K1277" s="41" t="e">
        <f>IF($B1277="","",(VLOOKUP($B1277,所属・種目コード!L1260:M1360,2)))</f>
        <v>#N/A</v>
      </c>
      <c r="L1277" s="38" t="e">
        <f>IF($B1277="","",(VLOOKUP($B1277,所属・種目コード!$I$3:$J$59,2)))</f>
        <v>#N/A</v>
      </c>
    </row>
    <row r="1278" spans="1:12">
      <c r="A1278" s="23">
        <v>2215</v>
      </c>
      <c r="B1278" s="23">
        <v>1080</v>
      </c>
      <c r="C1278" s="23">
        <v>58</v>
      </c>
      <c r="E1278" s="23" t="s">
        <v>2912</v>
      </c>
      <c r="F1278" s="23" t="s">
        <v>2913</v>
      </c>
      <c r="G1278" s="23">
        <v>1</v>
      </c>
      <c r="I1278" s="39" t="str">
        <f>IF($B1278="","",(VLOOKUP($B1278,所属・種目コード!$A$3:$B$68,2)))</f>
        <v>専修大学北上</v>
      </c>
      <c r="K1278" s="41" t="e">
        <f>IF($B1278="","",(VLOOKUP($B1278,所属・種目コード!L1261:M1361,2)))</f>
        <v>#N/A</v>
      </c>
      <c r="L1278" s="38" t="e">
        <f>IF($B1278="","",(VLOOKUP($B1278,所属・種目コード!$I$3:$J$59,2)))</f>
        <v>#N/A</v>
      </c>
    </row>
    <row r="1279" spans="1:12">
      <c r="A1279" s="23">
        <v>2216</v>
      </c>
      <c r="B1279" s="23">
        <v>1080</v>
      </c>
      <c r="C1279" s="23">
        <v>52</v>
      </c>
      <c r="E1279" s="23" t="s">
        <v>2914</v>
      </c>
      <c r="F1279" s="23" t="s">
        <v>2915</v>
      </c>
      <c r="G1279" s="23">
        <v>1</v>
      </c>
      <c r="I1279" s="39" t="str">
        <f>IF($B1279="","",(VLOOKUP($B1279,所属・種目コード!$A$3:$B$68,2)))</f>
        <v>専修大学北上</v>
      </c>
      <c r="K1279" s="41" t="e">
        <f>IF($B1279="","",(VLOOKUP($B1279,所属・種目コード!L1262:M1362,2)))</f>
        <v>#N/A</v>
      </c>
      <c r="L1279" s="38" t="e">
        <f>IF($B1279="","",(VLOOKUP($B1279,所属・種目コード!$I$3:$J$59,2)))</f>
        <v>#N/A</v>
      </c>
    </row>
    <row r="1280" spans="1:12">
      <c r="A1280" s="23">
        <v>2217</v>
      </c>
      <c r="B1280" s="23">
        <v>1080</v>
      </c>
      <c r="C1280" s="23">
        <v>59</v>
      </c>
      <c r="E1280" s="23" t="s">
        <v>2916</v>
      </c>
      <c r="F1280" s="23" t="s">
        <v>2917</v>
      </c>
      <c r="G1280" s="23">
        <v>1</v>
      </c>
      <c r="I1280" s="39" t="str">
        <f>IF($B1280="","",(VLOOKUP($B1280,所属・種目コード!$A$3:$B$68,2)))</f>
        <v>専修大学北上</v>
      </c>
      <c r="K1280" s="41" t="e">
        <f>IF($B1280="","",(VLOOKUP($B1280,所属・種目コード!L1263:M1363,2)))</f>
        <v>#N/A</v>
      </c>
      <c r="L1280" s="38" t="e">
        <f>IF($B1280="","",(VLOOKUP($B1280,所属・種目コード!$I$3:$J$59,2)))</f>
        <v>#N/A</v>
      </c>
    </row>
    <row r="1281" spans="1:12">
      <c r="A1281" s="23">
        <v>2218</v>
      </c>
      <c r="B1281" s="23">
        <v>1080</v>
      </c>
      <c r="C1281" s="23">
        <v>70</v>
      </c>
      <c r="E1281" s="23" t="s">
        <v>2918</v>
      </c>
      <c r="F1281" s="23" t="s">
        <v>2919</v>
      </c>
      <c r="G1281" s="23">
        <v>1</v>
      </c>
      <c r="I1281" s="39" t="str">
        <f>IF($B1281="","",(VLOOKUP($B1281,所属・種目コード!$A$3:$B$68,2)))</f>
        <v>専修大学北上</v>
      </c>
      <c r="K1281" s="41" t="e">
        <f>IF($B1281="","",(VLOOKUP($B1281,所属・種目コード!L1264:M1364,2)))</f>
        <v>#N/A</v>
      </c>
      <c r="L1281" s="38" t="e">
        <f>IF($B1281="","",(VLOOKUP($B1281,所属・種目コード!$I$3:$J$59,2)))</f>
        <v>#N/A</v>
      </c>
    </row>
    <row r="1282" spans="1:12">
      <c r="A1282" s="23">
        <v>2219</v>
      </c>
      <c r="B1282" s="23">
        <v>1080</v>
      </c>
      <c r="C1282" s="23">
        <v>60</v>
      </c>
      <c r="E1282" s="23" t="s">
        <v>2920</v>
      </c>
      <c r="F1282" s="23" t="s">
        <v>2921</v>
      </c>
      <c r="G1282" s="23">
        <v>1</v>
      </c>
      <c r="I1282" s="39" t="str">
        <f>IF($B1282="","",(VLOOKUP($B1282,所属・種目コード!$A$3:$B$68,2)))</f>
        <v>専修大学北上</v>
      </c>
      <c r="K1282" s="41" t="e">
        <f>IF($B1282="","",(VLOOKUP($B1282,所属・種目コード!L1265:M1365,2)))</f>
        <v>#N/A</v>
      </c>
      <c r="L1282" s="38" t="e">
        <f>IF($B1282="","",(VLOOKUP($B1282,所属・種目コード!$I$3:$J$59,2)))</f>
        <v>#N/A</v>
      </c>
    </row>
    <row r="1283" spans="1:12">
      <c r="A1283" s="23">
        <v>2220</v>
      </c>
      <c r="B1283" s="23">
        <v>1080</v>
      </c>
      <c r="C1283" s="23">
        <v>61</v>
      </c>
      <c r="E1283" s="23" t="s">
        <v>2922</v>
      </c>
      <c r="F1283" s="23" t="s">
        <v>2923</v>
      </c>
      <c r="G1283" s="23">
        <v>1</v>
      </c>
      <c r="I1283" s="39" t="str">
        <f>IF($B1283="","",(VLOOKUP($B1283,所属・種目コード!$A$3:$B$68,2)))</f>
        <v>専修大学北上</v>
      </c>
      <c r="K1283" s="41" t="e">
        <f>IF($B1283="","",(VLOOKUP($B1283,所属・種目コード!L1266:M1366,2)))</f>
        <v>#N/A</v>
      </c>
      <c r="L1283" s="38" t="e">
        <f>IF($B1283="","",(VLOOKUP($B1283,所属・種目コード!$I$3:$J$59,2)))</f>
        <v>#N/A</v>
      </c>
    </row>
    <row r="1284" spans="1:12">
      <c r="A1284" s="23">
        <v>2221</v>
      </c>
      <c r="B1284" s="23">
        <v>1080</v>
      </c>
      <c r="C1284" s="23">
        <v>62</v>
      </c>
      <c r="E1284" s="23" t="s">
        <v>2924</v>
      </c>
      <c r="F1284" s="23" t="s">
        <v>2925</v>
      </c>
      <c r="G1284" s="23">
        <v>1</v>
      </c>
      <c r="I1284" s="39" t="str">
        <f>IF($B1284="","",(VLOOKUP($B1284,所属・種目コード!$A$3:$B$68,2)))</f>
        <v>専修大学北上</v>
      </c>
      <c r="K1284" s="41" t="e">
        <f>IF($B1284="","",(VLOOKUP($B1284,所属・種目コード!L1267:M1367,2)))</f>
        <v>#N/A</v>
      </c>
      <c r="L1284" s="38" t="e">
        <f>IF($B1284="","",(VLOOKUP($B1284,所属・種目コード!$I$3:$J$59,2)))</f>
        <v>#N/A</v>
      </c>
    </row>
    <row r="1285" spans="1:12">
      <c r="A1285" s="23">
        <v>2222</v>
      </c>
      <c r="B1285" s="23">
        <v>1080</v>
      </c>
      <c r="C1285" s="23">
        <v>36</v>
      </c>
      <c r="E1285" s="23" t="s">
        <v>2926</v>
      </c>
      <c r="F1285" s="23" t="s">
        <v>2927</v>
      </c>
      <c r="G1285" s="23">
        <v>2</v>
      </c>
      <c r="I1285" s="39" t="str">
        <f>IF($B1285="","",(VLOOKUP($B1285,所属・種目コード!$A$3:$B$68,2)))</f>
        <v>専修大学北上</v>
      </c>
      <c r="K1285" s="41" t="e">
        <f>IF($B1285="","",(VLOOKUP($B1285,所属・種目コード!L1268:M1368,2)))</f>
        <v>#N/A</v>
      </c>
      <c r="L1285" s="38" t="e">
        <f>IF($B1285="","",(VLOOKUP($B1285,所属・種目コード!$I$3:$J$59,2)))</f>
        <v>#N/A</v>
      </c>
    </row>
    <row r="1286" spans="1:12">
      <c r="A1286" s="23">
        <v>2223</v>
      </c>
      <c r="B1286" s="23">
        <v>1080</v>
      </c>
      <c r="C1286" s="23">
        <v>53</v>
      </c>
      <c r="E1286" s="23" t="s">
        <v>2928</v>
      </c>
      <c r="F1286" s="23" t="s">
        <v>2929</v>
      </c>
      <c r="G1286" s="23">
        <v>1</v>
      </c>
      <c r="I1286" s="39" t="str">
        <f>IF($B1286="","",(VLOOKUP($B1286,所属・種目コード!$A$3:$B$68,2)))</f>
        <v>専修大学北上</v>
      </c>
      <c r="K1286" s="41" t="e">
        <f>IF($B1286="","",(VLOOKUP($B1286,所属・種目コード!L1269:M1369,2)))</f>
        <v>#N/A</v>
      </c>
      <c r="L1286" s="38" t="e">
        <f>IF($B1286="","",(VLOOKUP($B1286,所属・種目コード!$I$3:$J$59,2)))</f>
        <v>#N/A</v>
      </c>
    </row>
    <row r="1287" spans="1:12">
      <c r="A1287" s="23">
        <v>2224</v>
      </c>
      <c r="B1287" s="23">
        <v>1080</v>
      </c>
      <c r="C1287" s="23">
        <v>71</v>
      </c>
      <c r="E1287" s="23" t="s">
        <v>2930</v>
      </c>
      <c r="F1287" s="23" t="s">
        <v>2931</v>
      </c>
      <c r="G1287" s="23">
        <v>1</v>
      </c>
      <c r="I1287" s="39" t="str">
        <f>IF($B1287="","",(VLOOKUP($B1287,所属・種目コード!$A$3:$B$68,2)))</f>
        <v>専修大学北上</v>
      </c>
      <c r="K1287" s="41" t="e">
        <f>IF($B1287="","",(VLOOKUP($B1287,所属・種目コード!L1270:M1370,2)))</f>
        <v>#N/A</v>
      </c>
      <c r="L1287" s="38" t="e">
        <f>IF($B1287="","",(VLOOKUP($B1287,所属・種目コード!$I$3:$J$59,2)))</f>
        <v>#N/A</v>
      </c>
    </row>
    <row r="1288" spans="1:12">
      <c r="A1288" s="23">
        <v>2225</v>
      </c>
      <c r="B1288" s="23">
        <v>1080</v>
      </c>
      <c r="C1288" s="23">
        <v>54</v>
      </c>
      <c r="E1288" s="23" t="s">
        <v>2932</v>
      </c>
      <c r="F1288" s="23" t="s">
        <v>2933</v>
      </c>
      <c r="G1288" s="23">
        <v>1</v>
      </c>
      <c r="I1288" s="39" t="str">
        <f>IF($B1288="","",(VLOOKUP($B1288,所属・種目コード!$A$3:$B$68,2)))</f>
        <v>専修大学北上</v>
      </c>
      <c r="K1288" s="41" t="e">
        <f>IF($B1288="","",(VLOOKUP($B1288,所属・種目コード!L1271:M1371,2)))</f>
        <v>#N/A</v>
      </c>
      <c r="L1288" s="38" t="e">
        <f>IF($B1288="","",(VLOOKUP($B1288,所属・種目コード!$I$3:$J$59,2)))</f>
        <v>#N/A</v>
      </c>
    </row>
    <row r="1289" spans="1:12">
      <c r="A1289" s="23">
        <v>2226</v>
      </c>
      <c r="B1289" s="23">
        <v>1080</v>
      </c>
      <c r="C1289" s="23">
        <v>55</v>
      </c>
      <c r="E1289" s="23" t="s">
        <v>2934</v>
      </c>
      <c r="F1289" s="23" t="s">
        <v>2935</v>
      </c>
      <c r="G1289" s="23">
        <v>1</v>
      </c>
      <c r="I1289" s="39" t="str">
        <f>IF($B1289="","",(VLOOKUP($B1289,所属・種目コード!$A$3:$B$68,2)))</f>
        <v>専修大学北上</v>
      </c>
      <c r="K1289" s="41" t="e">
        <f>IF($B1289="","",(VLOOKUP($B1289,所属・種目コード!L1272:M1372,2)))</f>
        <v>#N/A</v>
      </c>
      <c r="L1289" s="38" t="e">
        <f>IF($B1289="","",(VLOOKUP($B1289,所属・種目コード!$I$3:$J$59,2)))</f>
        <v>#N/A</v>
      </c>
    </row>
    <row r="1290" spans="1:12">
      <c r="A1290" s="23">
        <v>2227</v>
      </c>
      <c r="B1290" s="23">
        <v>1080</v>
      </c>
      <c r="C1290" s="23">
        <v>37</v>
      </c>
      <c r="E1290" s="23" t="s">
        <v>2936</v>
      </c>
      <c r="F1290" s="23" t="s">
        <v>2937</v>
      </c>
      <c r="G1290" s="23">
        <v>2</v>
      </c>
      <c r="I1290" s="39" t="str">
        <f>IF($B1290="","",(VLOOKUP($B1290,所属・種目コード!$A$3:$B$68,2)))</f>
        <v>専修大学北上</v>
      </c>
      <c r="K1290" s="41" t="e">
        <f>IF($B1290="","",(VLOOKUP($B1290,所属・種目コード!L1273:M1373,2)))</f>
        <v>#N/A</v>
      </c>
      <c r="L1290" s="38" t="e">
        <f>IF($B1290="","",(VLOOKUP($B1290,所属・種目コード!$I$3:$J$59,2)))</f>
        <v>#N/A</v>
      </c>
    </row>
    <row r="1291" spans="1:12">
      <c r="A1291" s="23">
        <v>2228</v>
      </c>
      <c r="B1291" s="23">
        <v>1081</v>
      </c>
      <c r="C1291" s="23">
        <v>1</v>
      </c>
      <c r="E1291" s="23" t="s">
        <v>2938</v>
      </c>
      <c r="F1291" s="23" t="s">
        <v>2939</v>
      </c>
      <c r="G1291" s="23">
        <v>2</v>
      </c>
      <c r="I1291" s="39" t="str">
        <f>IF($B1291="","",(VLOOKUP($B1291,所属・種目コード!$A$3:$B$68,2)))</f>
        <v>千厩</v>
      </c>
      <c r="K1291" s="41" t="e">
        <f>IF($B1291="","",(VLOOKUP($B1291,所属・種目コード!L1274:M1374,2)))</f>
        <v>#N/A</v>
      </c>
      <c r="L1291" s="38" t="e">
        <f>IF($B1291="","",(VLOOKUP($B1291,所属・種目コード!$I$3:$J$59,2)))</f>
        <v>#N/A</v>
      </c>
    </row>
    <row r="1292" spans="1:12">
      <c r="A1292" s="23">
        <v>2229</v>
      </c>
      <c r="B1292" s="23">
        <v>1081</v>
      </c>
      <c r="C1292" s="23">
        <v>538</v>
      </c>
      <c r="E1292" s="23" t="s">
        <v>435</v>
      </c>
      <c r="F1292" s="23" t="s">
        <v>2940</v>
      </c>
      <c r="G1292" s="23">
        <v>2</v>
      </c>
      <c r="I1292" s="39" t="str">
        <f>IF($B1292="","",(VLOOKUP($B1292,所属・種目コード!$A$3:$B$68,2)))</f>
        <v>千厩</v>
      </c>
      <c r="K1292" s="41" t="e">
        <f>IF($B1292="","",(VLOOKUP($B1292,所属・種目コード!L1275:M1375,2)))</f>
        <v>#N/A</v>
      </c>
      <c r="L1292" s="38" t="e">
        <f>IF($B1292="","",(VLOOKUP($B1292,所属・種目コード!$I$3:$J$59,2)))</f>
        <v>#N/A</v>
      </c>
    </row>
    <row r="1293" spans="1:12">
      <c r="A1293" s="23">
        <v>2230</v>
      </c>
      <c r="B1293" s="23">
        <v>1081</v>
      </c>
      <c r="C1293" s="23">
        <v>761</v>
      </c>
      <c r="E1293" s="23" t="s">
        <v>2941</v>
      </c>
      <c r="F1293" s="23" t="s">
        <v>2942</v>
      </c>
      <c r="G1293" s="23">
        <v>1</v>
      </c>
      <c r="I1293" s="39" t="str">
        <f>IF($B1293="","",(VLOOKUP($B1293,所属・種目コード!$A$3:$B$68,2)))</f>
        <v>千厩</v>
      </c>
      <c r="K1293" s="41" t="e">
        <f>IF($B1293="","",(VLOOKUP($B1293,所属・種目コード!L1276:M1376,2)))</f>
        <v>#N/A</v>
      </c>
      <c r="L1293" s="38" t="e">
        <f>IF($B1293="","",(VLOOKUP($B1293,所属・種目コード!$I$3:$J$59,2)))</f>
        <v>#N/A</v>
      </c>
    </row>
    <row r="1294" spans="1:12">
      <c r="A1294" s="23">
        <v>2231</v>
      </c>
      <c r="B1294" s="23">
        <v>1081</v>
      </c>
      <c r="C1294" s="23">
        <v>539</v>
      </c>
      <c r="E1294" s="23" t="s">
        <v>2943</v>
      </c>
      <c r="F1294" s="23" t="s">
        <v>2944</v>
      </c>
      <c r="G1294" s="23">
        <v>2</v>
      </c>
      <c r="I1294" s="39" t="str">
        <f>IF($B1294="","",(VLOOKUP($B1294,所属・種目コード!$A$3:$B$68,2)))</f>
        <v>千厩</v>
      </c>
      <c r="K1294" s="41" t="e">
        <f>IF($B1294="","",(VLOOKUP($B1294,所属・種目コード!L1277:M1377,2)))</f>
        <v>#N/A</v>
      </c>
      <c r="L1294" s="38" t="e">
        <f>IF($B1294="","",(VLOOKUP($B1294,所属・種目コード!$I$3:$J$59,2)))</f>
        <v>#N/A</v>
      </c>
    </row>
    <row r="1295" spans="1:12">
      <c r="A1295" s="23">
        <v>2232</v>
      </c>
      <c r="B1295" s="23">
        <v>1081</v>
      </c>
      <c r="C1295" s="23">
        <v>542</v>
      </c>
      <c r="E1295" s="23" t="s">
        <v>2945</v>
      </c>
      <c r="F1295" s="23" t="s">
        <v>2946</v>
      </c>
      <c r="G1295" s="23">
        <v>1</v>
      </c>
      <c r="I1295" s="39" t="str">
        <f>IF($B1295="","",(VLOOKUP($B1295,所属・種目コード!$A$3:$B$68,2)))</f>
        <v>千厩</v>
      </c>
      <c r="K1295" s="41" t="e">
        <f>IF($B1295="","",(VLOOKUP($B1295,所属・種目コード!L1278:M1378,2)))</f>
        <v>#N/A</v>
      </c>
      <c r="L1295" s="38" t="e">
        <f>IF($B1295="","",(VLOOKUP($B1295,所属・種目コード!$I$3:$J$59,2)))</f>
        <v>#N/A</v>
      </c>
    </row>
    <row r="1296" spans="1:12">
      <c r="A1296" s="23">
        <v>2233</v>
      </c>
      <c r="B1296" s="23">
        <v>1081</v>
      </c>
      <c r="C1296" s="23">
        <v>8</v>
      </c>
      <c r="E1296" s="23" t="s">
        <v>2947</v>
      </c>
      <c r="F1296" s="23" t="s">
        <v>2948</v>
      </c>
      <c r="G1296" s="23">
        <v>1</v>
      </c>
      <c r="I1296" s="39" t="str">
        <f>IF($B1296="","",(VLOOKUP($B1296,所属・種目コード!$A$3:$B$68,2)))</f>
        <v>千厩</v>
      </c>
      <c r="K1296" s="41" t="e">
        <f>IF($B1296="","",(VLOOKUP($B1296,所属・種目コード!L1279:M1379,2)))</f>
        <v>#N/A</v>
      </c>
      <c r="L1296" s="38" t="e">
        <f>IF($B1296="","",(VLOOKUP($B1296,所属・種目コード!$I$3:$J$59,2)))</f>
        <v>#N/A</v>
      </c>
    </row>
    <row r="1297" spans="1:12">
      <c r="A1297" s="23">
        <v>2234</v>
      </c>
      <c r="B1297" s="23">
        <v>1081</v>
      </c>
      <c r="C1297" s="23">
        <v>1</v>
      </c>
      <c r="E1297" s="23" t="s">
        <v>2949</v>
      </c>
      <c r="F1297" s="23" t="s">
        <v>2950</v>
      </c>
      <c r="G1297" s="23">
        <v>1</v>
      </c>
      <c r="I1297" s="39" t="str">
        <f>IF($B1297="","",(VLOOKUP($B1297,所属・種目コード!$A$3:$B$68,2)))</f>
        <v>千厩</v>
      </c>
      <c r="K1297" s="41" t="e">
        <f>IF($B1297="","",(VLOOKUP($B1297,所属・種目コード!L1280:M1380,2)))</f>
        <v>#N/A</v>
      </c>
      <c r="L1297" s="38" t="e">
        <f>IF($B1297="","",(VLOOKUP($B1297,所属・種目コード!$I$3:$J$59,2)))</f>
        <v>#N/A</v>
      </c>
    </row>
    <row r="1298" spans="1:12">
      <c r="A1298" s="23">
        <v>2235</v>
      </c>
      <c r="B1298" s="23">
        <v>1081</v>
      </c>
      <c r="C1298" s="23">
        <v>9</v>
      </c>
      <c r="E1298" s="23" t="s">
        <v>2951</v>
      </c>
      <c r="F1298" s="23" t="s">
        <v>2952</v>
      </c>
      <c r="G1298" s="23">
        <v>1</v>
      </c>
      <c r="I1298" s="39" t="str">
        <f>IF($B1298="","",(VLOOKUP($B1298,所属・種目コード!$A$3:$B$68,2)))</f>
        <v>千厩</v>
      </c>
      <c r="K1298" s="41" t="e">
        <f>IF($B1298="","",(VLOOKUP($B1298,所属・種目コード!L1281:M1381,2)))</f>
        <v>#N/A</v>
      </c>
      <c r="L1298" s="38" t="e">
        <f>IF($B1298="","",(VLOOKUP($B1298,所属・種目コード!$I$3:$J$59,2)))</f>
        <v>#N/A</v>
      </c>
    </row>
    <row r="1299" spans="1:12">
      <c r="A1299" s="23">
        <v>2236</v>
      </c>
      <c r="B1299" s="23">
        <v>1081</v>
      </c>
      <c r="C1299" s="23">
        <v>543</v>
      </c>
      <c r="E1299" s="23" t="s">
        <v>2953</v>
      </c>
      <c r="F1299" s="23" t="s">
        <v>2954</v>
      </c>
      <c r="G1299" s="23">
        <v>1</v>
      </c>
      <c r="I1299" s="39" t="str">
        <f>IF($B1299="","",(VLOOKUP($B1299,所属・種目コード!$A$3:$B$68,2)))</f>
        <v>千厩</v>
      </c>
      <c r="K1299" s="41" t="e">
        <f>IF($B1299="","",(VLOOKUP($B1299,所属・種目コード!L1282:M1382,2)))</f>
        <v>#N/A</v>
      </c>
      <c r="L1299" s="38" t="e">
        <f>IF($B1299="","",(VLOOKUP($B1299,所属・種目コード!$I$3:$J$59,2)))</f>
        <v>#N/A</v>
      </c>
    </row>
    <row r="1300" spans="1:12">
      <c r="A1300" s="23">
        <v>2237</v>
      </c>
      <c r="B1300" s="23">
        <v>1081</v>
      </c>
      <c r="C1300" s="23">
        <v>2</v>
      </c>
      <c r="E1300" s="23" t="s">
        <v>2955</v>
      </c>
      <c r="F1300" s="23" t="s">
        <v>2956</v>
      </c>
      <c r="G1300" s="23">
        <v>2</v>
      </c>
      <c r="I1300" s="39" t="str">
        <f>IF($B1300="","",(VLOOKUP($B1300,所属・種目コード!$A$3:$B$68,2)))</f>
        <v>千厩</v>
      </c>
      <c r="K1300" s="41" t="e">
        <f>IF($B1300="","",(VLOOKUP($B1300,所属・種目コード!L1283:M1383,2)))</f>
        <v>#N/A</v>
      </c>
      <c r="L1300" s="38" t="e">
        <f>IF($B1300="","",(VLOOKUP($B1300,所属・種目コード!$I$3:$J$59,2)))</f>
        <v>#N/A</v>
      </c>
    </row>
    <row r="1301" spans="1:12">
      <c r="A1301" s="23">
        <v>2238</v>
      </c>
      <c r="B1301" s="23">
        <v>1081</v>
      </c>
      <c r="C1301" s="23">
        <v>6</v>
      </c>
      <c r="E1301" s="23" t="s">
        <v>2957</v>
      </c>
      <c r="F1301" s="23" t="s">
        <v>2958</v>
      </c>
      <c r="G1301" s="23">
        <v>2</v>
      </c>
      <c r="I1301" s="39" t="str">
        <f>IF($B1301="","",(VLOOKUP($B1301,所属・種目コード!$A$3:$B$68,2)))</f>
        <v>千厩</v>
      </c>
      <c r="K1301" s="41" t="e">
        <f>IF($B1301="","",(VLOOKUP($B1301,所属・種目コード!L1284:M1384,2)))</f>
        <v>#N/A</v>
      </c>
      <c r="L1301" s="38" t="e">
        <f>IF($B1301="","",(VLOOKUP($B1301,所属・種目コード!$I$3:$J$59,2)))</f>
        <v>#N/A</v>
      </c>
    </row>
    <row r="1302" spans="1:12">
      <c r="A1302" s="23">
        <v>2239</v>
      </c>
      <c r="B1302" s="23">
        <v>1081</v>
      </c>
      <c r="C1302" s="23">
        <v>7</v>
      </c>
      <c r="E1302" s="23" t="s">
        <v>434</v>
      </c>
      <c r="F1302" s="23" t="s">
        <v>2959</v>
      </c>
      <c r="G1302" s="23">
        <v>2</v>
      </c>
      <c r="I1302" s="39" t="str">
        <f>IF($B1302="","",(VLOOKUP($B1302,所属・種目コード!$A$3:$B$68,2)))</f>
        <v>千厩</v>
      </c>
      <c r="K1302" s="41" t="e">
        <f>IF($B1302="","",(VLOOKUP($B1302,所属・種目コード!L1285:M1385,2)))</f>
        <v>#N/A</v>
      </c>
      <c r="L1302" s="38" t="e">
        <f>IF($B1302="","",(VLOOKUP($B1302,所属・種目コード!$I$3:$J$59,2)))</f>
        <v>#N/A</v>
      </c>
    </row>
    <row r="1303" spans="1:12">
      <c r="A1303" s="23">
        <v>2240</v>
      </c>
      <c r="B1303" s="23">
        <v>1081</v>
      </c>
      <c r="C1303" s="23">
        <v>3</v>
      </c>
      <c r="E1303" s="23" t="s">
        <v>2960</v>
      </c>
      <c r="F1303" s="23" t="s">
        <v>2961</v>
      </c>
      <c r="G1303" s="23">
        <v>2</v>
      </c>
      <c r="I1303" s="39" t="str">
        <f>IF($B1303="","",(VLOOKUP($B1303,所属・種目コード!$A$3:$B$68,2)))</f>
        <v>千厩</v>
      </c>
      <c r="K1303" s="41" t="e">
        <f>IF($B1303="","",(VLOOKUP($B1303,所属・種目コード!L1286:M1386,2)))</f>
        <v>#N/A</v>
      </c>
      <c r="L1303" s="38" t="e">
        <f>IF($B1303="","",(VLOOKUP($B1303,所属・種目コード!$I$3:$J$59,2)))</f>
        <v>#N/A</v>
      </c>
    </row>
    <row r="1304" spans="1:12">
      <c r="A1304" s="23">
        <v>2241</v>
      </c>
      <c r="B1304" s="23">
        <v>1081</v>
      </c>
      <c r="C1304" s="23">
        <v>4</v>
      </c>
      <c r="E1304" s="23" t="s">
        <v>2962</v>
      </c>
      <c r="F1304" s="23" t="s">
        <v>2963</v>
      </c>
      <c r="G1304" s="23">
        <v>2</v>
      </c>
      <c r="I1304" s="39" t="str">
        <f>IF($B1304="","",(VLOOKUP($B1304,所属・種目コード!$A$3:$B$68,2)))</f>
        <v>千厩</v>
      </c>
      <c r="K1304" s="41" t="e">
        <f>IF($B1304="","",(VLOOKUP($B1304,所属・種目コード!L1287:M1387,2)))</f>
        <v>#N/A</v>
      </c>
      <c r="L1304" s="38" t="e">
        <f>IF($B1304="","",(VLOOKUP($B1304,所属・種目コード!$I$3:$J$59,2)))</f>
        <v>#N/A</v>
      </c>
    </row>
    <row r="1305" spans="1:12">
      <c r="A1305" s="23">
        <v>2242</v>
      </c>
      <c r="B1305" s="23">
        <v>1081</v>
      </c>
      <c r="C1305" s="23">
        <v>540</v>
      </c>
      <c r="E1305" s="23" t="s">
        <v>2964</v>
      </c>
      <c r="F1305" s="23" t="s">
        <v>2965</v>
      </c>
      <c r="G1305" s="23">
        <v>2</v>
      </c>
      <c r="I1305" s="39" t="str">
        <f>IF($B1305="","",(VLOOKUP($B1305,所属・種目コード!$A$3:$B$68,2)))</f>
        <v>千厩</v>
      </c>
      <c r="K1305" s="41" t="e">
        <f>IF($B1305="","",(VLOOKUP($B1305,所属・種目コード!L1288:M1388,2)))</f>
        <v>#N/A</v>
      </c>
      <c r="L1305" s="38" t="e">
        <f>IF($B1305="","",(VLOOKUP($B1305,所属・種目コード!$I$3:$J$59,2)))</f>
        <v>#N/A</v>
      </c>
    </row>
    <row r="1306" spans="1:12">
      <c r="A1306" s="23">
        <v>2243</v>
      </c>
      <c r="B1306" s="23">
        <v>1081</v>
      </c>
      <c r="C1306" s="23">
        <v>2</v>
      </c>
      <c r="E1306" s="23" t="s">
        <v>2966</v>
      </c>
      <c r="F1306" s="23" t="s">
        <v>2967</v>
      </c>
      <c r="G1306" s="23">
        <v>1</v>
      </c>
      <c r="I1306" s="39" t="str">
        <f>IF($B1306="","",(VLOOKUP($B1306,所属・種目コード!$A$3:$B$68,2)))</f>
        <v>千厩</v>
      </c>
      <c r="K1306" s="41" t="e">
        <f>IF($B1306="","",(VLOOKUP($B1306,所属・種目コード!L1289:M1389,2)))</f>
        <v>#N/A</v>
      </c>
      <c r="L1306" s="38" t="e">
        <f>IF($B1306="","",(VLOOKUP($B1306,所属・種目コード!$I$3:$J$59,2)))</f>
        <v>#N/A</v>
      </c>
    </row>
    <row r="1307" spans="1:12">
      <c r="A1307" s="23">
        <v>2244</v>
      </c>
      <c r="B1307" s="23">
        <v>1081</v>
      </c>
      <c r="C1307" s="23">
        <v>3</v>
      </c>
      <c r="E1307" s="23" t="s">
        <v>2968</v>
      </c>
      <c r="F1307" s="23" t="s">
        <v>2969</v>
      </c>
      <c r="G1307" s="23">
        <v>1</v>
      </c>
      <c r="I1307" s="39" t="str">
        <f>IF($B1307="","",(VLOOKUP($B1307,所属・種目コード!$A$3:$B$68,2)))</f>
        <v>千厩</v>
      </c>
      <c r="K1307" s="41" t="e">
        <f>IF($B1307="","",(VLOOKUP($B1307,所属・種目コード!L1290:M1390,2)))</f>
        <v>#N/A</v>
      </c>
      <c r="L1307" s="38" t="e">
        <f>IF($B1307="","",(VLOOKUP($B1307,所属・種目コード!$I$3:$J$59,2)))</f>
        <v>#N/A</v>
      </c>
    </row>
    <row r="1308" spans="1:12">
      <c r="A1308" s="23">
        <v>2245</v>
      </c>
      <c r="B1308" s="23">
        <v>1081</v>
      </c>
      <c r="C1308" s="23">
        <v>10</v>
      </c>
      <c r="E1308" s="23" t="s">
        <v>2970</v>
      </c>
      <c r="F1308" s="23" t="s">
        <v>2971</v>
      </c>
      <c r="G1308" s="23">
        <v>1</v>
      </c>
      <c r="I1308" s="39" t="str">
        <f>IF($B1308="","",(VLOOKUP($B1308,所属・種目コード!$A$3:$B$68,2)))</f>
        <v>千厩</v>
      </c>
      <c r="K1308" s="41" t="e">
        <f>IF($B1308="","",(VLOOKUP($B1308,所属・種目コード!L1291:M1391,2)))</f>
        <v>#N/A</v>
      </c>
      <c r="L1308" s="38" t="e">
        <f>IF($B1308="","",(VLOOKUP($B1308,所属・種目コード!$I$3:$J$59,2)))</f>
        <v>#N/A</v>
      </c>
    </row>
    <row r="1309" spans="1:12">
      <c r="A1309" s="23">
        <v>2246</v>
      </c>
      <c r="B1309" s="23">
        <v>1081</v>
      </c>
      <c r="C1309" s="23">
        <v>390</v>
      </c>
      <c r="E1309" s="23" t="s">
        <v>2972</v>
      </c>
      <c r="F1309" s="23" t="s">
        <v>2973</v>
      </c>
      <c r="G1309" s="23">
        <v>2</v>
      </c>
      <c r="I1309" s="39" t="str">
        <f>IF($B1309="","",(VLOOKUP($B1309,所属・種目コード!$A$3:$B$68,2)))</f>
        <v>千厩</v>
      </c>
      <c r="K1309" s="41" t="e">
        <f>IF($B1309="","",(VLOOKUP($B1309,所属・種目コード!L1292:M1392,2)))</f>
        <v>#N/A</v>
      </c>
      <c r="L1309" s="38" t="e">
        <f>IF($B1309="","",(VLOOKUP($B1309,所属・種目コード!$I$3:$J$59,2)))</f>
        <v>#N/A</v>
      </c>
    </row>
    <row r="1310" spans="1:12">
      <c r="A1310" s="23">
        <v>2247</v>
      </c>
      <c r="B1310" s="23">
        <v>1081</v>
      </c>
      <c r="C1310" s="23">
        <v>544</v>
      </c>
      <c r="E1310" s="23" t="s">
        <v>2974</v>
      </c>
      <c r="F1310" s="23" t="s">
        <v>1645</v>
      </c>
      <c r="G1310" s="23">
        <v>1</v>
      </c>
      <c r="I1310" s="39" t="str">
        <f>IF($B1310="","",(VLOOKUP($B1310,所属・種目コード!$A$3:$B$68,2)))</f>
        <v>千厩</v>
      </c>
      <c r="K1310" s="41" t="e">
        <f>IF($B1310="","",(VLOOKUP($B1310,所属・種目コード!L1293:M1393,2)))</f>
        <v>#N/A</v>
      </c>
      <c r="L1310" s="38" t="e">
        <f>IF($B1310="","",(VLOOKUP($B1310,所属・種目コード!$I$3:$J$59,2)))</f>
        <v>#N/A</v>
      </c>
    </row>
    <row r="1311" spans="1:12">
      <c r="A1311" s="23">
        <v>2248</v>
      </c>
      <c r="B1311" s="23">
        <v>1081</v>
      </c>
      <c r="C1311" s="23">
        <v>541</v>
      </c>
      <c r="E1311" s="23" t="s">
        <v>438</v>
      </c>
      <c r="F1311" s="23" t="s">
        <v>2975</v>
      </c>
      <c r="G1311" s="23">
        <v>2</v>
      </c>
      <c r="I1311" s="39" t="str">
        <f>IF($B1311="","",(VLOOKUP($B1311,所属・種目コード!$A$3:$B$68,2)))</f>
        <v>千厩</v>
      </c>
      <c r="K1311" s="41" t="e">
        <f>IF($B1311="","",(VLOOKUP($B1311,所属・種目コード!L1294:M1394,2)))</f>
        <v>#N/A</v>
      </c>
      <c r="L1311" s="38" t="e">
        <f>IF($B1311="","",(VLOOKUP($B1311,所属・種目コード!$I$3:$J$59,2)))</f>
        <v>#N/A</v>
      </c>
    </row>
    <row r="1312" spans="1:12">
      <c r="A1312" s="23">
        <v>2249</v>
      </c>
      <c r="B1312" s="23">
        <v>1081</v>
      </c>
      <c r="C1312" s="23">
        <v>542</v>
      </c>
      <c r="E1312" s="23" t="s">
        <v>437</v>
      </c>
      <c r="F1312" s="23" t="s">
        <v>2976</v>
      </c>
      <c r="G1312" s="23">
        <v>2</v>
      </c>
      <c r="I1312" s="39" t="str">
        <f>IF($B1312="","",(VLOOKUP($B1312,所属・種目コード!$A$3:$B$68,2)))</f>
        <v>千厩</v>
      </c>
      <c r="K1312" s="41" t="e">
        <f>IF($B1312="","",(VLOOKUP($B1312,所属・種目コード!L1295:M1395,2)))</f>
        <v>#N/A</v>
      </c>
      <c r="L1312" s="38" t="e">
        <f>IF($B1312="","",(VLOOKUP($B1312,所属・種目コード!$I$3:$J$59,2)))</f>
        <v>#N/A</v>
      </c>
    </row>
    <row r="1313" spans="1:12">
      <c r="A1313" s="23">
        <v>2250</v>
      </c>
      <c r="B1313" s="23">
        <v>1081</v>
      </c>
      <c r="C1313" s="23">
        <v>4</v>
      </c>
      <c r="E1313" s="23" t="s">
        <v>2977</v>
      </c>
      <c r="F1313" s="23" t="s">
        <v>2978</v>
      </c>
      <c r="G1313" s="23">
        <v>1</v>
      </c>
      <c r="I1313" s="39" t="str">
        <f>IF($B1313="","",(VLOOKUP($B1313,所属・種目コード!$A$3:$B$68,2)))</f>
        <v>千厩</v>
      </c>
      <c r="K1313" s="41" t="e">
        <f>IF($B1313="","",(VLOOKUP($B1313,所属・種目コード!L1296:M1396,2)))</f>
        <v>#N/A</v>
      </c>
      <c r="L1313" s="38" t="e">
        <f>IF($B1313="","",(VLOOKUP($B1313,所属・種目コード!$I$3:$J$59,2)))</f>
        <v>#N/A</v>
      </c>
    </row>
    <row r="1314" spans="1:12">
      <c r="A1314" s="23">
        <v>2251</v>
      </c>
      <c r="B1314" s="23">
        <v>1081</v>
      </c>
      <c r="C1314" s="23">
        <v>762</v>
      </c>
      <c r="E1314" s="23" t="s">
        <v>2979</v>
      </c>
      <c r="F1314" s="23" t="s">
        <v>2980</v>
      </c>
      <c r="G1314" s="23">
        <v>1</v>
      </c>
      <c r="I1314" s="39" t="str">
        <f>IF($B1314="","",(VLOOKUP($B1314,所属・種目コード!$A$3:$B$68,2)))</f>
        <v>千厩</v>
      </c>
      <c r="K1314" s="41" t="e">
        <f>IF($B1314="","",(VLOOKUP($B1314,所属・種目コード!L1297:M1397,2)))</f>
        <v>#N/A</v>
      </c>
      <c r="L1314" s="38" t="e">
        <f>IF($B1314="","",(VLOOKUP($B1314,所属・種目コード!$I$3:$J$59,2)))</f>
        <v>#N/A</v>
      </c>
    </row>
    <row r="1315" spans="1:12">
      <c r="A1315" s="23">
        <v>2252</v>
      </c>
      <c r="B1315" s="23">
        <v>1081</v>
      </c>
      <c r="C1315" s="23">
        <v>11</v>
      </c>
      <c r="E1315" s="23" t="s">
        <v>2981</v>
      </c>
      <c r="F1315" s="23" t="s">
        <v>2982</v>
      </c>
      <c r="G1315" s="23">
        <v>1</v>
      </c>
      <c r="I1315" s="39" t="str">
        <f>IF($B1315="","",(VLOOKUP($B1315,所属・種目コード!$A$3:$B$68,2)))</f>
        <v>千厩</v>
      </c>
      <c r="K1315" s="41" t="e">
        <f>IF($B1315="","",(VLOOKUP($B1315,所属・種目コード!L1298:M1398,2)))</f>
        <v>#N/A</v>
      </c>
      <c r="L1315" s="38" t="e">
        <f>IF($B1315="","",(VLOOKUP($B1315,所属・種目コード!$I$3:$J$59,2)))</f>
        <v>#N/A</v>
      </c>
    </row>
    <row r="1316" spans="1:12">
      <c r="A1316" s="23">
        <v>2253</v>
      </c>
      <c r="B1316" s="23">
        <v>1081</v>
      </c>
      <c r="C1316" s="23">
        <v>12</v>
      </c>
      <c r="E1316" s="23" t="s">
        <v>2983</v>
      </c>
      <c r="F1316" s="23" t="s">
        <v>2984</v>
      </c>
      <c r="G1316" s="23">
        <v>1</v>
      </c>
      <c r="I1316" s="39" t="str">
        <f>IF($B1316="","",(VLOOKUP($B1316,所属・種目コード!$A$3:$B$68,2)))</f>
        <v>千厩</v>
      </c>
      <c r="K1316" s="41" t="e">
        <f>IF($B1316="","",(VLOOKUP($B1316,所属・種目コード!L1299:M1399,2)))</f>
        <v>#N/A</v>
      </c>
      <c r="L1316" s="38" t="e">
        <f>IF($B1316="","",(VLOOKUP($B1316,所属・種目コード!$I$3:$J$59,2)))</f>
        <v>#N/A</v>
      </c>
    </row>
    <row r="1317" spans="1:12">
      <c r="A1317" s="23">
        <v>2254</v>
      </c>
      <c r="B1317" s="23">
        <v>1081</v>
      </c>
      <c r="C1317" s="23">
        <v>5</v>
      </c>
      <c r="E1317" s="23" t="s">
        <v>2985</v>
      </c>
      <c r="F1317" s="23" t="s">
        <v>2986</v>
      </c>
      <c r="G1317" s="23">
        <v>1</v>
      </c>
      <c r="I1317" s="39" t="str">
        <f>IF($B1317="","",(VLOOKUP($B1317,所属・種目コード!$A$3:$B$68,2)))</f>
        <v>千厩</v>
      </c>
      <c r="K1317" s="41" t="e">
        <f>IF($B1317="","",(VLOOKUP($B1317,所属・種目コード!L1300:M1400,2)))</f>
        <v>#N/A</v>
      </c>
      <c r="L1317" s="38" t="e">
        <f>IF($B1317="","",(VLOOKUP($B1317,所属・種目コード!$I$3:$J$59,2)))</f>
        <v>#N/A</v>
      </c>
    </row>
    <row r="1318" spans="1:12">
      <c r="A1318" s="23">
        <v>2255</v>
      </c>
      <c r="B1318" s="23">
        <v>1081</v>
      </c>
      <c r="C1318" s="23">
        <v>6</v>
      </c>
      <c r="E1318" s="23" t="s">
        <v>2987</v>
      </c>
      <c r="F1318" s="23" t="s">
        <v>2988</v>
      </c>
      <c r="G1318" s="23">
        <v>1</v>
      </c>
      <c r="I1318" s="39" t="str">
        <f>IF($B1318="","",(VLOOKUP($B1318,所属・種目コード!$A$3:$B$68,2)))</f>
        <v>千厩</v>
      </c>
      <c r="K1318" s="41" t="e">
        <f>IF($B1318="","",(VLOOKUP($B1318,所属・種目コード!L1301:M1401,2)))</f>
        <v>#N/A</v>
      </c>
      <c r="L1318" s="38" t="e">
        <f>IF($B1318="","",(VLOOKUP($B1318,所属・種目コード!$I$3:$J$59,2)))</f>
        <v>#N/A</v>
      </c>
    </row>
    <row r="1319" spans="1:12">
      <c r="A1319" s="23">
        <v>2256</v>
      </c>
      <c r="B1319" s="23">
        <v>1081</v>
      </c>
      <c r="C1319" s="23">
        <v>7</v>
      </c>
      <c r="E1319" s="23" t="s">
        <v>2989</v>
      </c>
      <c r="F1319" s="23" t="s">
        <v>2990</v>
      </c>
      <c r="G1319" s="23">
        <v>1</v>
      </c>
      <c r="I1319" s="39" t="str">
        <f>IF($B1319="","",(VLOOKUP($B1319,所属・種目コード!$A$3:$B$68,2)))</f>
        <v>千厩</v>
      </c>
      <c r="K1319" s="41" t="e">
        <f>IF($B1319="","",(VLOOKUP($B1319,所属・種目コード!L1302:M1402,2)))</f>
        <v>#N/A</v>
      </c>
      <c r="L1319" s="38" t="e">
        <f>IF($B1319="","",(VLOOKUP($B1319,所属・種目コード!$I$3:$J$59,2)))</f>
        <v>#N/A</v>
      </c>
    </row>
    <row r="1320" spans="1:12">
      <c r="A1320" s="23">
        <v>2257</v>
      </c>
      <c r="B1320" s="23">
        <v>1081</v>
      </c>
      <c r="C1320" s="23">
        <v>13</v>
      </c>
      <c r="E1320" s="23" t="s">
        <v>2991</v>
      </c>
      <c r="F1320" s="23" t="s">
        <v>2992</v>
      </c>
      <c r="G1320" s="23">
        <v>1</v>
      </c>
      <c r="I1320" s="39" t="str">
        <f>IF($B1320="","",(VLOOKUP($B1320,所属・種目コード!$A$3:$B$68,2)))</f>
        <v>千厩</v>
      </c>
      <c r="K1320" s="41" t="e">
        <f>IF($B1320="","",(VLOOKUP($B1320,所属・種目コード!L1303:M1403,2)))</f>
        <v>#N/A</v>
      </c>
      <c r="L1320" s="38" t="e">
        <f>IF($B1320="","",(VLOOKUP($B1320,所属・種目コード!$I$3:$J$59,2)))</f>
        <v>#N/A</v>
      </c>
    </row>
    <row r="1321" spans="1:12">
      <c r="A1321" s="23">
        <v>2258</v>
      </c>
      <c r="B1321" s="23">
        <v>1081</v>
      </c>
      <c r="C1321" s="23">
        <v>543</v>
      </c>
      <c r="E1321" s="23" t="s">
        <v>2993</v>
      </c>
      <c r="F1321" s="23" t="s">
        <v>2994</v>
      </c>
      <c r="G1321" s="23">
        <v>2</v>
      </c>
      <c r="I1321" s="39" t="str">
        <f>IF($B1321="","",(VLOOKUP($B1321,所属・種目コード!$A$3:$B$68,2)))</f>
        <v>千厩</v>
      </c>
      <c r="K1321" s="41" t="e">
        <f>IF($B1321="","",(VLOOKUP($B1321,所属・種目コード!L1304:M1404,2)))</f>
        <v>#N/A</v>
      </c>
      <c r="L1321" s="38" t="e">
        <f>IF($B1321="","",(VLOOKUP($B1321,所属・種目コード!$I$3:$J$59,2)))</f>
        <v>#N/A</v>
      </c>
    </row>
    <row r="1322" spans="1:12">
      <c r="A1322" s="23">
        <v>2259</v>
      </c>
      <c r="B1322" s="23">
        <v>1081</v>
      </c>
      <c r="C1322" s="23">
        <v>544</v>
      </c>
      <c r="E1322" s="23" t="s">
        <v>439</v>
      </c>
      <c r="F1322" s="23" t="s">
        <v>2995</v>
      </c>
      <c r="G1322" s="23">
        <v>2</v>
      </c>
      <c r="I1322" s="39" t="str">
        <f>IF($B1322="","",(VLOOKUP($B1322,所属・種目コード!$A$3:$B$68,2)))</f>
        <v>千厩</v>
      </c>
      <c r="K1322" s="41" t="e">
        <f>IF($B1322="","",(VLOOKUP($B1322,所属・種目コード!L1305:M1405,2)))</f>
        <v>#N/A</v>
      </c>
      <c r="L1322" s="38" t="e">
        <f>IF($B1322="","",(VLOOKUP($B1322,所属・種目コード!$I$3:$J$59,2)))</f>
        <v>#N/A</v>
      </c>
    </row>
    <row r="1323" spans="1:12">
      <c r="A1323" s="23">
        <v>2260</v>
      </c>
      <c r="B1323" s="23">
        <v>1081</v>
      </c>
      <c r="C1323" s="23">
        <v>14</v>
      </c>
      <c r="E1323" s="23" t="s">
        <v>2996</v>
      </c>
      <c r="F1323" s="23" t="s">
        <v>2997</v>
      </c>
      <c r="G1323" s="23">
        <v>1</v>
      </c>
      <c r="I1323" s="39" t="str">
        <f>IF($B1323="","",(VLOOKUP($B1323,所属・種目コード!$A$3:$B$68,2)))</f>
        <v>千厩</v>
      </c>
      <c r="K1323" s="41" t="e">
        <f>IF($B1323="","",(VLOOKUP($B1323,所属・種目コード!L1306:M1406,2)))</f>
        <v>#N/A</v>
      </c>
      <c r="L1323" s="38" t="e">
        <f>IF($B1323="","",(VLOOKUP($B1323,所属・種目コード!$I$3:$J$59,2)))</f>
        <v>#N/A</v>
      </c>
    </row>
    <row r="1324" spans="1:12">
      <c r="A1324" s="23">
        <v>2261</v>
      </c>
      <c r="B1324" s="23">
        <v>1081</v>
      </c>
      <c r="C1324" s="23">
        <v>545</v>
      </c>
      <c r="E1324" s="23" t="s">
        <v>436</v>
      </c>
      <c r="F1324" s="23" t="s">
        <v>2998</v>
      </c>
      <c r="G1324" s="23">
        <v>2</v>
      </c>
      <c r="I1324" s="39" t="str">
        <f>IF($B1324="","",(VLOOKUP($B1324,所属・種目コード!$A$3:$B$68,2)))</f>
        <v>千厩</v>
      </c>
      <c r="K1324" s="41" t="e">
        <f>IF($B1324="","",(VLOOKUP($B1324,所属・種目コード!L1307:M1407,2)))</f>
        <v>#N/A</v>
      </c>
      <c r="L1324" s="38" t="e">
        <f>IF($B1324="","",(VLOOKUP($B1324,所属・種目コード!$I$3:$J$59,2)))</f>
        <v>#N/A</v>
      </c>
    </row>
    <row r="1325" spans="1:12">
      <c r="A1325" s="23">
        <v>2262</v>
      </c>
      <c r="B1325" s="23">
        <v>1081</v>
      </c>
      <c r="C1325" s="23">
        <v>546</v>
      </c>
      <c r="E1325" s="23" t="s">
        <v>2999</v>
      </c>
      <c r="F1325" s="23" t="s">
        <v>3000</v>
      </c>
      <c r="G1325" s="23">
        <v>2</v>
      </c>
      <c r="I1325" s="39" t="str">
        <f>IF($B1325="","",(VLOOKUP($B1325,所属・種目コード!$A$3:$B$68,2)))</f>
        <v>千厩</v>
      </c>
      <c r="K1325" s="41" t="e">
        <f>IF($B1325="","",(VLOOKUP($B1325,所属・種目コード!L1308:M1408,2)))</f>
        <v>#N/A</v>
      </c>
      <c r="L1325" s="38" t="e">
        <f>IF($B1325="","",(VLOOKUP($B1325,所属・種目コード!$I$3:$J$59,2)))</f>
        <v>#N/A</v>
      </c>
    </row>
    <row r="1326" spans="1:12">
      <c r="A1326" s="23">
        <v>2263</v>
      </c>
      <c r="B1326" s="23">
        <v>1081</v>
      </c>
      <c r="C1326" s="23">
        <v>15</v>
      </c>
      <c r="E1326" s="23" t="s">
        <v>3001</v>
      </c>
      <c r="F1326" s="23" t="s">
        <v>3002</v>
      </c>
      <c r="G1326" s="23">
        <v>1</v>
      </c>
      <c r="I1326" s="39" t="str">
        <f>IF($B1326="","",(VLOOKUP($B1326,所属・種目コード!$A$3:$B$68,2)))</f>
        <v>千厩</v>
      </c>
      <c r="K1326" s="41" t="e">
        <f>IF($B1326="","",(VLOOKUP($B1326,所属・種目コード!L1309:M1409,2)))</f>
        <v>#N/A</v>
      </c>
      <c r="L1326" s="38" t="e">
        <f>IF($B1326="","",(VLOOKUP($B1326,所属・種目コード!$I$3:$J$59,2)))</f>
        <v>#N/A</v>
      </c>
    </row>
    <row r="1327" spans="1:12">
      <c r="A1327" s="23">
        <v>2264</v>
      </c>
      <c r="B1327" s="23">
        <v>1081</v>
      </c>
      <c r="C1327" s="23">
        <v>16</v>
      </c>
      <c r="E1327" s="23" t="s">
        <v>3003</v>
      </c>
      <c r="F1327" s="23" t="s">
        <v>3004</v>
      </c>
      <c r="G1327" s="23">
        <v>1</v>
      </c>
      <c r="I1327" s="39" t="str">
        <f>IF($B1327="","",(VLOOKUP($B1327,所属・種目コード!$A$3:$B$68,2)))</f>
        <v>千厩</v>
      </c>
      <c r="K1327" s="41" t="e">
        <f>IF($B1327="","",(VLOOKUP($B1327,所属・種目コード!L1310:M1410,2)))</f>
        <v>#N/A</v>
      </c>
      <c r="L1327" s="38" t="e">
        <f>IF($B1327="","",(VLOOKUP($B1327,所属・種目コード!$I$3:$J$59,2)))</f>
        <v>#N/A</v>
      </c>
    </row>
    <row r="1328" spans="1:12">
      <c r="A1328" s="23">
        <v>2265</v>
      </c>
      <c r="B1328" s="23">
        <v>1081</v>
      </c>
      <c r="C1328" s="23">
        <v>936</v>
      </c>
      <c r="E1328" s="23" t="s">
        <v>3005</v>
      </c>
      <c r="F1328" s="23" t="s">
        <v>3006</v>
      </c>
      <c r="G1328" s="23">
        <v>1</v>
      </c>
      <c r="I1328" s="39" t="str">
        <f>IF($B1328="","",(VLOOKUP($B1328,所属・種目コード!$A$3:$B$68,2)))</f>
        <v>千厩</v>
      </c>
      <c r="K1328" s="41" t="e">
        <f>IF($B1328="","",(VLOOKUP($B1328,所属・種目コード!L1311:M1411,2)))</f>
        <v>#N/A</v>
      </c>
      <c r="L1328" s="38" t="e">
        <f>IF($B1328="","",(VLOOKUP($B1328,所属・種目コード!$I$3:$J$59,2)))</f>
        <v>#N/A</v>
      </c>
    </row>
    <row r="1329" spans="1:12">
      <c r="A1329" s="23">
        <v>2266</v>
      </c>
      <c r="B1329" s="23">
        <v>1081</v>
      </c>
      <c r="C1329" s="23">
        <v>5</v>
      </c>
      <c r="E1329" s="23" t="s">
        <v>3007</v>
      </c>
      <c r="F1329" s="23" t="s">
        <v>3008</v>
      </c>
      <c r="G1329" s="23">
        <v>2</v>
      </c>
      <c r="I1329" s="39" t="str">
        <f>IF($B1329="","",(VLOOKUP($B1329,所属・種目コード!$A$3:$B$68,2)))</f>
        <v>千厩</v>
      </c>
      <c r="K1329" s="41" t="e">
        <f>IF($B1329="","",(VLOOKUP($B1329,所属・種目コード!L1312:M1412,2)))</f>
        <v>#N/A</v>
      </c>
      <c r="L1329" s="38" t="e">
        <f>IF($B1329="","",(VLOOKUP($B1329,所属・種目コード!$I$3:$J$59,2)))</f>
        <v>#N/A</v>
      </c>
    </row>
    <row r="1330" spans="1:12">
      <c r="A1330" s="23">
        <v>2267</v>
      </c>
      <c r="B1330" s="23">
        <v>1081</v>
      </c>
      <c r="C1330" s="23">
        <v>17</v>
      </c>
      <c r="E1330" s="23" t="s">
        <v>3009</v>
      </c>
      <c r="F1330" s="23" t="s">
        <v>3010</v>
      </c>
      <c r="G1330" s="23">
        <v>1</v>
      </c>
      <c r="I1330" s="39" t="str">
        <f>IF($B1330="","",(VLOOKUP($B1330,所属・種目コード!$A$3:$B$68,2)))</f>
        <v>千厩</v>
      </c>
      <c r="K1330" s="41" t="e">
        <f>IF($B1330="","",(VLOOKUP($B1330,所属・種目コード!L1313:M1413,2)))</f>
        <v>#N/A</v>
      </c>
      <c r="L1330" s="38" t="e">
        <f>IF($B1330="","",(VLOOKUP($B1330,所属・種目コード!$I$3:$J$59,2)))</f>
        <v>#N/A</v>
      </c>
    </row>
    <row r="1331" spans="1:12">
      <c r="A1331" s="23">
        <v>2268</v>
      </c>
      <c r="B1331" s="23">
        <v>1081</v>
      </c>
      <c r="C1331" s="23">
        <v>18</v>
      </c>
      <c r="E1331" s="23" t="s">
        <v>3011</v>
      </c>
      <c r="F1331" s="23" t="s">
        <v>3012</v>
      </c>
      <c r="G1331" s="23">
        <v>1</v>
      </c>
      <c r="I1331" s="39" t="str">
        <f>IF($B1331="","",(VLOOKUP($B1331,所属・種目コード!$A$3:$B$68,2)))</f>
        <v>千厩</v>
      </c>
      <c r="K1331" s="41" t="e">
        <f>IF($B1331="","",(VLOOKUP($B1331,所属・種目コード!L1314:M1414,2)))</f>
        <v>#N/A</v>
      </c>
      <c r="L1331" s="38" t="e">
        <f>IF($B1331="","",(VLOOKUP($B1331,所属・種目コード!$I$3:$J$59,2)))</f>
        <v>#N/A</v>
      </c>
    </row>
    <row r="1332" spans="1:12">
      <c r="A1332" s="23">
        <v>2269</v>
      </c>
      <c r="B1332" s="23">
        <v>1082</v>
      </c>
      <c r="C1332" s="23">
        <v>507</v>
      </c>
      <c r="E1332" s="23" t="s">
        <v>469</v>
      </c>
      <c r="F1332" s="23" t="s">
        <v>3013</v>
      </c>
      <c r="G1332" s="23">
        <v>2</v>
      </c>
      <c r="I1332" s="39" t="str">
        <f>IF($B1332="","",(VLOOKUP($B1332,所属・種目コード!$A$3:$B$68,2)))</f>
        <v>大東</v>
      </c>
      <c r="K1332" s="41" t="e">
        <f>IF($B1332="","",(VLOOKUP($B1332,所属・種目コード!L1315:M1415,2)))</f>
        <v>#N/A</v>
      </c>
      <c r="L1332" s="38" t="e">
        <f>IF($B1332="","",(VLOOKUP($B1332,所属・種目コード!$I$3:$J$59,2)))</f>
        <v>#N/A</v>
      </c>
    </row>
    <row r="1333" spans="1:12">
      <c r="A1333" s="23">
        <v>2270</v>
      </c>
      <c r="B1333" s="23">
        <v>1082</v>
      </c>
      <c r="C1333" s="23">
        <v>275</v>
      </c>
      <c r="E1333" s="23" t="s">
        <v>3014</v>
      </c>
      <c r="F1333" s="23" t="s">
        <v>3015</v>
      </c>
      <c r="G1333" s="23">
        <v>1</v>
      </c>
      <c r="I1333" s="39" t="str">
        <f>IF($B1333="","",(VLOOKUP($B1333,所属・種目コード!$A$3:$B$68,2)))</f>
        <v>大東</v>
      </c>
      <c r="K1333" s="41" t="e">
        <f>IF($B1333="","",(VLOOKUP($B1333,所属・種目コード!L1316:M1416,2)))</f>
        <v>#N/A</v>
      </c>
      <c r="L1333" s="38" t="e">
        <f>IF($B1333="","",(VLOOKUP($B1333,所属・種目コード!$I$3:$J$59,2)))</f>
        <v>#N/A</v>
      </c>
    </row>
    <row r="1334" spans="1:12">
      <c r="A1334" s="23">
        <v>2271</v>
      </c>
      <c r="B1334" s="23">
        <v>1082</v>
      </c>
      <c r="C1334" s="23">
        <v>276</v>
      </c>
      <c r="E1334" s="23" t="s">
        <v>3016</v>
      </c>
      <c r="F1334" s="23" t="s">
        <v>3017</v>
      </c>
      <c r="G1334" s="23">
        <v>1</v>
      </c>
      <c r="I1334" s="39" t="str">
        <f>IF($B1334="","",(VLOOKUP($B1334,所属・種目コード!$A$3:$B$68,2)))</f>
        <v>大東</v>
      </c>
      <c r="K1334" s="41" t="e">
        <f>IF($B1334="","",(VLOOKUP($B1334,所属・種目コード!L1317:M1417,2)))</f>
        <v>#N/A</v>
      </c>
      <c r="L1334" s="38" t="e">
        <f>IF($B1334="","",(VLOOKUP($B1334,所属・種目コード!$I$3:$J$59,2)))</f>
        <v>#N/A</v>
      </c>
    </row>
    <row r="1335" spans="1:12">
      <c r="A1335" s="23">
        <v>2272</v>
      </c>
      <c r="B1335" s="23">
        <v>1082</v>
      </c>
      <c r="C1335" s="23">
        <v>277</v>
      </c>
      <c r="E1335" s="23" t="s">
        <v>3018</v>
      </c>
      <c r="F1335" s="23" t="s">
        <v>3019</v>
      </c>
      <c r="G1335" s="23">
        <v>1</v>
      </c>
      <c r="I1335" s="39" t="str">
        <f>IF($B1335="","",(VLOOKUP($B1335,所属・種目コード!$A$3:$B$68,2)))</f>
        <v>大東</v>
      </c>
      <c r="K1335" s="41" t="e">
        <f>IF($B1335="","",(VLOOKUP($B1335,所属・種目コード!L1318:M1418,2)))</f>
        <v>#N/A</v>
      </c>
      <c r="L1335" s="38" t="e">
        <f>IF($B1335="","",(VLOOKUP($B1335,所属・種目コード!$I$3:$J$59,2)))</f>
        <v>#N/A</v>
      </c>
    </row>
    <row r="1336" spans="1:12">
      <c r="A1336" s="23">
        <v>2273</v>
      </c>
      <c r="B1336" s="23">
        <v>1082</v>
      </c>
      <c r="C1336" s="23">
        <v>278</v>
      </c>
      <c r="E1336" s="23" t="s">
        <v>3020</v>
      </c>
      <c r="F1336" s="23" t="s">
        <v>3021</v>
      </c>
      <c r="G1336" s="23">
        <v>1</v>
      </c>
      <c r="I1336" s="39" t="str">
        <f>IF($B1336="","",(VLOOKUP($B1336,所属・種目コード!$A$3:$B$68,2)))</f>
        <v>大東</v>
      </c>
      <c r="K1336" s="41" t="e">
        <f>IF($B1336="","",(VLOOKUP($B1336,所属・種目コード!L1319:M1419,2)))</f>
        <v>#N/A</v>
      </c>
      <c r="L1336" s="38" t="e">
        <f>IF($B1336="","",(VLOOKUP($B1336,所属・種目コード!$I$3:$J$59,2)))</f>
        <v>#N/A</v>
      </c>
    </row>
    <row r="1337" spans="1:12">
      <c r="A1337" s="23">
        <v>2274</v>
      </c>
      <c r="B1337" s="23">
        <v>1082</v>
      </c>
      <c r="C1337" s="23">
        <v>279</v>
      </c>
      <c r="E1337" s="23" t="s">
        <v>3022</v>
      </c>
      <c r="F1337" s="23" t="s">
        <v>3023</v>
      </c>
      <c r="G1337" s="23">
        <v>1</v>
      </c>
      <c r="I1337" s="39" t="str">
        <f>IF($B1337="","",(VLOOKUP($B1337,所属・種目コード!$A$3:$B$68,2)))</f>
        <v>大東</v>
      </c>
      <c r="K1337" s="41" t="e">
        <f>IF($B1337="","",(VLOOKUP($B1337,所属・種目コード!L1320:M1420,2)))</f>
        <v>#N/A</v>
      </c>
      <c r="L1337" s="38" t="e">
        <f>IF($B1337="","",(VLOOKUP($B1337,所属・種目コード!$I$3:$J$59,2)))</f>
        <v>#N/A</v>
      </c>
    </row>
    <row r="1338" spans="1:12">
      <c r="A1338" s="23">
        <v>2275</v>
      </c>
      <c r="B1338" s="23">
        <v>1082</v>
      </c>
      <c r="C1338" s="23">
        <v>241</v>
      </c>
      <c r="E1338" s="23" t="s">
        <v>468</v>
      </c>
      <c r="F1338" s="23" t="s">
        <v>3024</v>
      </c>
      <c r="G1338" s="23">
        <v>2</v>
      </c>
      <c r="I1338" s="39" t="str">
        <f>IF($B1338="","",(VLOOKUP($B1338,所属・種目コード!$A$3:$B$68,2)))</f>
        <v>大東</v>
      </c>
      <c r="K1338" s="41" t="e">
        <f>IF($B1338="","",(VLOOKUP($B1338,所属・種目コード!L1321:M1421,2)))</f>
        <v>#N/A</v>
      </c>
      <c r="L1338" s="38" t="e">
        <f>IF($B1338="","",(VLOOKUP($B1338,所属・種目コード!$I$3:$J$59,2)))</f>
        <v>#N/A</v>
      </c>
    </row>
    <row r="1339" spans="1:12">
      <c r="A1339" s="23">
        <v>2276</v>
      </c>
      <c r="B1339" s="23">
        <v>1082</v>
      </c>
      <c r="C1339" s="23">
        <v>239</v>
      </c>
      <c r="E1339" s="23" t="s">
        <v>3025</v>
      </c>
      <c r="F1339" s="23" t="s">
        <v>3026</v>
      </c>
      <c r="G1339" s="23">
        <v>2</v>
      </c>
      <c r="I1339" s="39" t="str">
        <f>IF($B1339="","",(VLOOKUP($B1339,所属・種目コード!$A$3:$B$68,2)))</f>
        <v>大東</v>
      </c>
      <c r="K1339" s="41" t="e">
        <f>IF($B1339="","",(VLOOKUP($B1339,所属・種目コード!L1322:M1422,2)))</f>
        <v>#N/A</v>
      </c>
      <c r="L1339" s="38" t="e">
        <f>IF($B1339="","",(VLOOKUP($B1339,所属・種目コード!$I$3:$J$59,2)))</f>
        <v>#N/A</v>
      </c>
    </row>
    <row r="1340" spans="1:12">
      <c r="A1340" s="23">
        <v>2277</v>
      </c>
      <c r="B1340" s="23">
        <v>1082</v>
      </c>
      <c r="C1340" s="23">
        <v>280</v>
      </c>
      <c r="E1340" s="23" t="s">
        <v>3027</v>
      </c>
      <c r="F1340" s="23" t="s">
        <v>3028</v>
      </c>
      <c r="G1340" s="23">
        <v>1</v>
      </c>
      <c r="I1340" s="39" t="str">
        <f>IF($B1340="","",(VLOOKUP($B1340,所属・種目コード!$A$3:$B$68,2)))</f>
        <v>大東</v>
      </c>
      <c r="K1340" s="41" t="e">
        <f>IF($B1340="","",(VLOOKUP($B1340,所属・種目コード!L1323:M1423,2)))</f>
        <v>#N/A</v>
      </c>
      <c r="L1340" s="38" t="e">
        <f>IF($B1340="","",(VLOOKUP($B1340,所属・種目コード!$I$3:$J$59,2)))</f>
        <v>#N/A</v>
      </c>
    </row>
    <row r="1341" spans="1:12">
      <c r="A1341" s="23">
        <v>2278</v>
      </c>
      <c r="B1341" s="23">
        <v>1082</v>
      </c>
      <c r="C1341" s="23">
        <v>281</v>
      </c>
      <c r="E1341" s="23" t="s">
        <v>3029</v>
      </c>
      <c r="F1341" s="23" t="s">
        <v>1856</v>
      </c>
      <c r="G1341" s="23">
        <v>1</v>
      </c>
      <c r="I1341" s="39" t="str">
        <f>IF($B1341="","",(VLOOKUP($B1341,所属・種目コード!$A$3:$B$68,2)))</f>
        <v>大東</v>
      </c>
      <c r="K1341" s="41" t="e">
        <f>IF($B1341="","",(VLOOKUP($B1341,所属・種目コード!L1324:M1424,2)))</f>
        <v>#N/A</v>
      </c>
      <c r="L1341" s="38" t="e">
        <f>IF($B1341="","",(VLOOKUP($B1341,所属・種目コード!$I$3:$J$59,2)))</f>
        <v>#N/A</v>
      </c>
    </row>
    <row r="1342" spans="1:12">
      <c r="A1342" s="23">
        <v>2279</v>
      </c>
      <c r="B1342" s="23">
        <v>1082</v>
      </c>
      <c r="C1342" s="23">
        <v>240</v>
      </c>
      <c r="E1342" s="23" t="s">
        <v>3030</v>
      </c>
      <c r="F1342" s="23" t="s">
        <v>3031</v>
      </c>
      <c r="G1342" s="23">
        <v>2</v>
      </c>
      <c r="I1342" s="39" t="str">
        <f>IF($B1342="","",(VLOOKUP($B1342,所属・種目コード!$A$3:$B$68,2)))</f>
        <v>大東</v>
      </c>
      <c r="K1342" s="41" t="e">
        <f>IF($B1342="","",(VLOOKUP($B1342,所属・種目コード!L1325:M1425,2)))</f>
        <v>#N/A</v>
      </c>
      <c r="L1342" s="38" t="e">
        <f>IF($B1342="","",(VLOOKUP($B1342,所属・種目コード!$I$3:$J$59,2)))</f>
        <v>#N/A</v>
      </c>
    </row>
    <row r="1343" spans="1:12">
      <c r="A1343" s="23">
        <v>2280</v>
      </c>
      <c r="B1343" s="23">
        <v>1082</v>
      </c>
      <c r="C1343" s="23">
        <v>282</v>
      </c>
      <c r="E1343" s="23" t="s">
        <v>3032</v>
      </c>
      <c r="F1343" s="23" t="s">
        <v>3033</v>
      </c>
      <c r="G1343" s="23">
        <v>1</v>
      </c>
      <c r="I1343" s="39" t="str">
        <f>IF($B1343="","",(VLOOKUP($B1343,所属・種目コード!$A$3:$B$68,2)))</f>
        <v>大東</v>
      </c>
      <c r="K1343" s="41" t="e">
        <f>IF($B1343="","",(VLOOKUP($B1343,所属・種目コード!L1326:M1426,2)))</f>
        <v>#N/A</v>
      </c>
      <c r="L1343" s="38" t="e">
        <f>IF($B1343="","",(VLOOKUP($B1343,所属・種目コード!$I$3:$J$59,2)))</f>
        <v>#N/A</v>
      </c>
    </row>
    <row r="1344" spans="1:12">
      <c r="A1344" s="23">
        <v>2281</v>
      </c>
      <c r="B1344" s="23">
        <v>1082</v>
      </c>
      <c r="C1344" s="23">
        <v>508</v>
      </c>
      <c r="E1344" s="23" t="s">
        <v>470</v>
      </c>
      <c r="F1344" s="23" t="s">
        <v>3034</v>
      </c>
      <c r="G1344" s="23">
        <v>2</v>
      </c>
      <c r="I1344" s="39" t="str">
        <f>IF($B1344="","",(VLOOKUP($B1344,所属・種目コード!$A$3:$B$68,2)))</f>
        <v>大東</v>
      </c>
      <c r="K1344" s="41" t="e">
        <f>IF($B1344="","",(VLOOKUP($B1344,所属・種目コード!L1327:M1427,2)))</f>
        <v>#N/A</v>
      </c>
      <c r="L1344" s="38" t="e">
        <f>IF($B1344="","",(VLOOKUP($B1344,所属・種目コード!$I$3:$J$59,2)))</f>
        <v>#N/A</v>
      </c>
    </row>
    <row r="1345" spans="1:12">
      <c r="A1345" s="23">
        <v>2282</v>
      </c>
      <c r="B1345" s="23">
        <v>1082</v>
      </c>
      <c r="C1345" s="23">
        <v>283</v>
      </c>
      <c r="E1345" s="23" t="s">
        <v>3035</v>
      </c>
      <c r="F1345" s="23" t="s">
        <v>3036</v>
      </c>
      <c r="G1345" s="23">
        <v>1</v>
      </c>
      <c r="I1345" s="39" t="str">
        <f>IF($B1345="","",(VLOOKUP($B1345,所属・種目コード!$A$3:$B$68,2)))</f>
        <v>大東</v>
      </c>
      <c r="K1345" s="41" t="e">
        <f>IF($B1345="","",(VLOOKUP($B1345,所属・種目コード!L1328:M1428,2)))</f>
        <v>#N/A</v>
      </c>
      <c r="L1345" s="38" t="e">
        <f>IF($B1345="","",(VLOOKUP($B1345,所属・種目コード!$I$3:$J$59,2)))</f>
        <v>#N/A</v>
      </c>
    </row>
    <row r="1346" spans="1:12">
      <c r="A1346" s="23">
        <v>2283</v>
      </c>
      <c r="B1346" s="23">
        <v>1082</v>
      </c>
      <c r="C1346" s="23">
        <v>727</v>
      </c>
      <c r="E1346" s="23" t="s">
        <v>3037</v>
      </c>
      <c r="F1346" s="23" t="s">
        <v>3038</v>
      </c>
      <c r="G1346" s="23">
        <v>1</v>
      </c>
      <c r="I1346" s="39" t="str">
        <f>IF($B1346="","",(VLOOKUP($B1346,所属・種目コード!$A$3:$B$68,2)))</f>
        <v>大東</v>
      </c>
      <c r="K1346" s="41" t="e">
        <f>IF($B1346="","",(VLOOKUP($B1346,所属・種目コード!L1329:M1429,2)))</f>
        <v>#N/A</v>
      </c>
      <c r="L1346" s="38" t="e">
        <f>IF($B1346="","",(VLOOKUP($B1346,所属・種目コード!$I$3:$J$59,2)))</f>
        <v>#N/A</v>
      </c>
    </row>
    <row r="1347" spans="1:12">
      <c r="A1347" s="23">
        <v>2284</v>
      </c>
      <c r="B1347" s="23">
        <v>1082</v>
      </c>
      <c r="C1347" s="23">
        <v>242</v>
      </c>
      <c r="E1347" s="23" t="s">
        <v>467</v>
      </c>
      <c r="F1347" s="23" t="s">
        <v>3039</v>
      </c>
      <c r="G1347" s="23">
        <v>2</v>
      </c>
      <c r="I1347" s="39" t="str">
        <f>IF($B1347="","",(VLOOKUP($B1347,所属・種目コード!$A$3:$B$68,2)))</f>
        <v>大東</v>
      </c>
      <c r="K1347" s="41" t="e">
        <f>IF($B1347="","",(VLOOKUP($B1347,所属・種目コード!L1330:M1430,2)))</f>
        <v>#N/A</v>
      </c>
      <c r="L1347" s="38" t="e">
        <f>IF($B1347="","",(VLOOKUP($B1347,所属・種目コード!$I$3:$J$59,2)))</f>
        <v>#N/A</v>
      </c>
    </row>
    <row r="1348" spans="1:12">
      <c r="A1348" s="23">
        <v>2285</v>
      </c>
      <c r="B1348" s="23">
        <v>1082</v>
      </c>
      <c r="C1348" s="23">
        <v>728</v>
      </c>
      <c r="E1348" s="23" t="s">
        <v>3040</v>
      </c>
      <c r="F1348" s="23" t="s">
        <v>3041</v>
      </c>
      <c r="G1348" s="23">
        <v>1</v>
      </c>
      <c r="I1348" s="39" t="str">
        <f>IF($B1348="","",(VLOOKUP($B1348,所属・種目コード!$A$3:$B$68,2)))</f>
        <v>大東</v>
      </c>
      <c r="K1348" s="41" t="e">
        <f>IF($B1348="","",(VLOOKUP($B1348,所属・種目コード!L1331:M1431,2)))</f>
        <v>#N/A</v>
      </c>
      <c r="L1348" s="38" t="e">
        <f>IF($B1348="","",(VLOOKUP($B1348,所属・種目コード!$I$3:$J$59,2)))</f>
        <v>#N/A</v>
      </c>
    </row>
    <row r="1349" spans="1:12">
      <c r="A1349" s="23">
        <v>2286</v>
      </c>
      <c r="B1349" s="23">
        <v>1082</v>
      </c>
      <c r="C1349" s="23">
        <v>729</v>
      </c>
      <c r="E1349" s="23" t="s">
        <v>3042</v>
      </c>
      <c r="F1349" s="23" t="s">
        <v>3043</v>
      </c>
      <c r="G1349" s="23">
        <v>1</v>
      </c>
      <c r="I1349" s="39" t="str">
        <f>IF($B1349="","",(VLOOKUP($B1349,所属・種目コード!$A$3:$B$68,2)))</f>
        <v>大東</v>
      </c>
      <c r="K1349" s="41" t="e">
        <f>IF($B1349="","",(VLOOKUP($B1349,所属・種目コード!L1332:M1432,2)))</f>
        <v>#N/A</v>
      </c>
      <c r="L1349" s="38" t="e">
        <f>IF($B1349="","",(VLOOKUP($B1349,所属・種目コード!$I$3:$J$59,2)))</f>
        <v>#N/A</v>
      </c>
    </row>
    <row r="1350" spans="1:12">
      <c r="A1350" s="23">
        <v>2287</v>
      </c>
      <c r="B1350" s="23">
        <v>1082</v>
      </c>
      <c r="C1350" s="23">
        <v>730</v>
      </c>
      <c r="E1350" s="23" t="s">
        <v>3044</v>
      </c>
      <c r="F1350" s="23" t="s">
        <v>3045</v>
      </c>
      <c r="G1350" s="23">
        <v>1</v>
      </c>
      <c r="I1350" s="39" t="str">
        <f>IF($B1350="","",(VLOOKUP($B1350,所属・種目コード!$A$3:$B$68,2)))</f>
        <v>大東</v>
      </c>
      <c r="K1350" s="41" t="e">
        <f>IF($B1350="","",(VLOOKUP($B1350,所属・種目コード!L1333:M1433,2)))</f>
        <v>#N/A</v>
      </c>
      <c r="L1350" s="38" t="e">
        <f>IF($B1350="","",(VLOOKUP($B1350,所属・種目コード!$I$3:$J$59,2)))</f>
        <v>#N/A</v>
      </c>
    </row>
    <row r="1351" spans="1:12">
      <c r="A1351" s="23">
        <v>2288</v>
      </c>
      <c r="B1351" s="23">
        <v>1083</v>
      </c>
      <c r="C1351" s="23">
        <v>845</v>
      </c>
      <c r="E1351" s="23" t="s">
        <v>3046</v>
      </c>
      <c r="F1351" s="23" t="s">
        <v>3047</v>
      </c>
      <c r="G1351" s="23">
        <v>1</v>
      </c>
      <c r="I1351" s="39" t="str">
        <f>IF($B1351="","",(VLOOKUP($B1351,所属・種目コード!$A$3:$B$68,2)))</f>
        <v>平舘</v>
      </c>
      <c r="K1351" s="41" t="e">
        <f>IF($B1351="","",(VLOOKUP($B1351,所属・種目コード!L1334:M1434,2)))</f>
        <v>#N/A</v>
      </c>
      <c r="L1351" s="38" t="e">
        <f>IF($B1351="","",(VLOOKUP($B1351,所属・種目コード!$I$3:$J$59,2)))</f>
        <v>#N/A</v>
      </c>
    </row>
    <row r="1352" spans="1:12">
      <c r="A1352" s="23">
        <v>2289</v>
      </c>
      <c r="B1352" s="23">
        <v>1083</v>
      </c>
      <c r="C1352" s="23">
        <v>628</v>
      </c>
      <c r="E1352" s="23" t="s">
        <v>3048</v>
      </c>
      <c r="F1352" s="23" t="s">
        <v>3049</v>
      </c>
      <c r="G1352" s="23">
        <v>2</v>
      </c>
      <c r="I1352" s="39" t="str">
        <f>IF($B1352="","",(VLOOKUP($B1352,所属・種目コード!$A$3:$B$68,2)))</f>
        <v>平舘</v>
      </c>
      <c r="K1352" s="41" t="e">
        <f>IF($B1352="","",(VLOOKUP($B1352,所属・種目コード!L1335:M1435,2)))</f>
        <v>#N/A</v>
      </c>
      <c r="L1352" s="38" t="e">
        <f>IF($B1352="","",(VLOOKUP($B1352,所属・種目コード!$I$3:$J$59,2)))</f>
        <v>#N/A</v>
      </c>
    </row>
    <row r="1353" spans="1:12">
      <c r="A1353" s="23">
        <v>2290</v>
      </c>
      <c r="B1353" s="23">
        <v>1083</v>
      </c>
      <c r="C1353" s="23">
        <v>430</v>
      </c>
      <c r="E1353" s="23" t="s">
        <v>3050</v>
      </c>
      <c r="F1353" s="23" t="s">
        <v>3051</v>
      </c>
      <c r="G1353" s="23">
        <v>1</v>
      </c>
      <c r="I1353" s="39" t="str">
        <f>IF($B1353="","",(VLOOKUP($B1353,所属・種目コード!$A$3:$B$68,2)))</f>
        <v>平舘</v>
      </c>
      <c r="K1353" s="41" t="e">
        <f>IF($B1353="","",(VLOOKUP($B1353,所属・種目コード!L1336:M1436,2)))</f>
        <v>#N/A</v>
      </c>
      <c r="L1353" s="38" t="e">
        <f>IF($B1353="","",(VLOOKUP($B1353,所属・種目コード!$I$3:$J$59,2)))</f>
        <v>#N/A</v>
      </c>
    </row>
    <row r="1354" spans="1:12">
      <c r="A1354" s="23">
        <v>2291</v>
      </c>
      <c r="B1354" s="23">
        <v>1083</v>
      </c>
      <c r="C1354" s="23">
        <v>846</v>
      </c>
      <c r="E1354" s="23" t="s">
        <v>3052</v>
      </c>
      <c r="F1354" s="23" t="s">
        <v>3053</v>
      </c>
      <c r="G1354" s="23">
        <v>1</v>
      </c>
      <c r="I1354" s="39" t="str">
        <f>IF($B1354="","",(VLOOKUP($B1354,所属・種目コード!$A$3:$B$68,2)))</f>
        <v>平舘</v>
      </c>
      <c r="K1354" s="41" t="e">
        <f>IF($B1354="","",(VLOOKUP($B1354,所属・種目コード!L1337:M1437,2)))</f>
        <v>#N/A</v>
      </c>
      <c r="L1354" s="38" t="e">
        <f>IF($B1354="","",(VLOOKUP($B1354,所属・種目コード!$I$3:$J$59,2)))</f>
        <v>#N/A</v>
      </c>
    </row>
    <row r="1355" spans="1:12">
      <c r="A1355" s="23">
        <v>2292</v>
      </c>
      <c r="B1355" s="23">
        <v>1083</v>
      </c>
      <c r="C1355" s="23">
        <v>334</v>
      </c>
      <c r="E1355" s="23" t="s">
        <v>3054</v>
      </c>
      <c r="F1355" s="23" t="s">
        <v>3055</v>
      </c>
      <c r="G1355" s="23">
        <v>2</v>
      </c>
      <c r="I1355" s="39" t="str">
        <f>IF($B1355="","",(VLOOKUP($B1355,所属・種目コード!$A$3:$B$68,2)))</f>
        <v>平舘</v>
      </c>
      <c r="K1355" s="41" t="e">
        <f>IF($B1355="","",(VLOOKUP($B1355,所属・種目コード!L1338:M1438,2)))</f>
        <v>#N/A</v>
      </c>
      <c r="L1355" s="38" t="e">
        <f>IF($B1355="","",(VLOOKUP($B1355,所属・種目コード!$I$3:$J$59,2)))</f>
        <v>#N/A</v>
      </c>
    </row>
    <row r="1356" spans="1:12">
      <c r="A1356" s="23">
        <v>2293</v>
      </c>
      <c r="B1356" s="23">
        <v>1083</v>
      </c>
      <c r="C1356" s="23">
        <v>434</v>
      </c>
      <c r="E1356" s="23" t="s">
        <v>3056</v>
      </c>
      <c r="F1356" s="23" t="s">
        <v>3057</v>
      </c>
      <c r="G1356" s="23">
        <v>1</v>
      </c>
      <c r="I1356" s="39" t="str">
        <f>IF($B1356="","",(VLOOKUP($B1356,所属・種目コード!$A$3:$B$68,2)))</f>
        <v>平舘</v>
      </c>
      <c r="K1356" s="41" t="e">
        <f>IF($B1356="","",(VLOOKUP($B1356,所属・種目コード!L1339:M1439,2)))</f>
        <v>#N/A</v>
      </c>
      <c r="L1356" s="38" t="e">
        <f>IF($B1356="","",(VLOOKUP($B1356,所属・種目コード!$I$3:$J$59,2)))</f>
        <v>#N/A</v>
      </c>
    </row>
    <row r="1357" spans="1:12">
      <c r="A1357" s="23">
        <v>2294</v>
      </c>
      <c r="B1357" s="23">
        <v>1083</v>
      </c>
      <c r="C1357" s="23">
        <v>435</v>
      </c>
      <c r="E1357" s="23" t="s">
        <v>3058</v>
      </c>
      <c r="F1357" s="23" t="s">
        <v>3059</v>
      </c>
      <c r="G1357" s="23">
        <v>1</v>
      </c>
      <c r="I1357" s="39" t="str">
        <f>IF($B1357="","",(VLOOKUP($B1357,所属・種目コード!$A$3:$B$68,2)))</f>
        <v>平舘</v>
      </c>
      <c r="K1357" s="41" t="e">
        <f>IF($B1357="","",(VLOOKUP($B1357,所属・種目コード!L1340:M1440,2)))</f>
        <v>#N/A</v>
      </c>
      <c r="L1357" s="38" t="e">
        <f>IF($B1357="","",(VLOOKUP($B1357,所属・種目コード!$I$3:$J$59,2)))</f>
        <v>#N/A</v>
      </c>
    </row>
    <row r="1358" spans="1:12">
      <c r="A1358" s="23">
        <v>2295</v>
      </c>
      <c r="B1358" s="23">
        <v>1083</v>
      </c>
      <c r="C1358" s="23">
        <v>431</v>
      </c>
      <c r="E1358" s="23" t="s">
        <v>3060</v>
      </c>
      <c r="F1358" s="23" t="s">
        <v>3061</v>
      </c>
      <c r="G1358" s="23">
        <v>1</v>
      </c>
      <c r="I1358" s="39" t="str">
        <f>IF($B1358="","",(VLOOKUP($B1358,所属・種目コード!$A$3:$B$68,2)))</f>
        <v>平舘</v>
      </c>
      <c r="K1358" s="41" t="e">
        <f>IF($B1358="","",(VLOOKUP($B1358,所属・種目コード!L1341:M1441,2)))</f>
        <v>#N/A</v>
      </c>
      <c r="L1358" s="38" t="e">
        <f>IF($B1358="","",(VLOOKUP($B1358,所属・種目コード!$I$3:$J$59,2)))</f>
        <v>#N/A</v>
      </c>
    </row>
    <row r="1359" spans="1:12">
      <c r="A1359" s="23">
        <v>2296</v>
      </c>
      <c r="B1359" s="23">
        <v>1083</v>
      </c>
      <c r="C1359" s="23">
        <v>436</v>
      </c>
      <c r="E1359" s="23" t="s">
        <v>3062</v>
      </c>
      <c r="F1359" s="23" t="s">
        <v>3063</v>
      </c>
      <c r="G1359" s="23">
        <v>1</v>
      </c>
      <c r="I1359" s="39" t="str">
        <f>IF($B1359="","",(VLOOKUP($B1359,所属・種目コード!$A$3:$B$68,2)))</f>
        <v>平舘</v>
      </c>
      <c r="K1359" s="41" t="e">
        <f>IF($B1359="","",(VLOOKUP($B1359,所属・種目コード!L1342:M1442,2)))</f>
        <v>#N/A</v>
      </c>
      <c r="L1359" s="38" t="e">
        <f>IF($B1359="","",(VLOOKUP($B1359,所属・種目コード!$I$3:$J$59,2)))</f>
        <v>#N/A</v>
      </c>
    </row>
    <row r="1360" spans="1:12">
      <c r="A1360" s="23">
        <v>2297</v>
      </c>
      <c r="B1360" s="23">
        <v>1083</v>
      </c>
      <c r="C1360" s="23">
        <v>629</v>
      </c>
      <c r="E1360" s="23" t="s">
        <v>3064</v>
      </c>
      <c r="F1360" s="23" t="s">
        <v>3065</v>
      </c>
      <c r="G1360" s="23">
        <v>2</v>
      </c>
      <c r="I1360" s="39" t="str">
        <f>IF($B1360="","",(VLOOKUP($B1360,所属・種目コード!$A$3:$B$68,2)))</f>
        <v>平舘</v>
      </c>
      <c r="K1360" s="41" t="e">
        <f>IF($B1360="","",(VLOOKUP($B1360,所属・種目コード!L1343:M1443,2)))</f>
        <v>#N/A</v>
      </c>
      <c r="L1360" s="38" t="e">
        <f>IF($B1360="","",(VLOOKUP($B1360,所属・種目コード!$I$3:$J$59,2)))</f>
        <v>#N/A</v>
      </c>
    </row>
    <row r="1361" spans="1:12">
      <c r="A1361" s="23">
        <v>2298</v>
      </c>
      <c r="B1361" s="23">
        <v>1083</v>
      </c>
      <c r="C1361" s="23">
        <v>437</v>
      </c>
      <c r="E1361" s="23" t="s">
        <v>3066</v>
      </c>
      <c r="F1361" s="23" t="s">
        <v>3067</v>
      </c>
      <c r="G1361" s="23">
        <v>1</v>
      </c>
      <c r="I1361" s="39" t="str">
        <f>IF($B1361="","",(VLOOKUP($B1361,所属・種目コード!$A$3:$B$68,2)))</f>
        <v>平舘</v>
      </c>
      <c r="K1361" s="41" t="e">
        <f>IF($B1361="","",(VLOOKUP($B1361,所属・種目コード!L1344:M1444,2)))</f>
        <v>#N/A</v>
      </c>
      <c r="L1361" s="38" t="e">
        <f>IF($B1361="","",(VLOOKUP($B1361,所属・種目コード!$I$3:$J$59,2)))</f>
        <v>#N/A</v>
      </c>
    </row>
    <row r="1362" spans="1:12">
      <c r="A1362" s="23">
        <v>2299</v>
      </c>
      <c r="B1362" s="23">
        <v>1083</v>
      </c>
      <c r="C1362" s="23">
        <v>438</v>
      </c>
      <c r="E1362" s="23" t="s">
        <v>3068</v>
      </c>
      <c r="F1362" s="23" t="s">
        <v>3069</v>
      </c>
      <c r="G1362" s="23">
        <v>1</v>
      </c>
      <c r="I1362" s="39" t="str">
        <f>IF($B1362="","",(VLOOKUP($B1362,所属・種目コード!$A$3:$B$68,2)))</f>
        <v>平舘</v>
      </c>
      <c r="K1362" s="41" t="e">
        <f>IF($B1362="","",(VLOOKUP($B1362,所属・種目コード!L1345:M1445,2)))</f>
        <v>#N/A</v>
      </c>
      <c r="L1362" s="38" t="e">
        <f>IF($B1362="","",(VLOOKUP($B1362,所属・種目コード!$I$3:$J$59,2)))</f>
        <v>#N/A</v>
      </c>
    </row>
    <row r="1363" spans="1:12">
      <c r="A1363" s="23">
        <v>2300</v>
      </c>
      <c r="B1363" s="23">
        <v>1083</v>
      </c>
      <c r="C1363" s="23">
        <v>850</v>
      </c>
      <c r="E1363" s="23" t="s">
        <v>3070</v>
      </c>
      <c r="F1363" s="23" t="s">
        <v>3071</v>
      </c>
      <c r="G1363" s="23">
        <v>1</v>
      </c>
      <c r="I1363" s="39" t="str">
        <f>IF($B1363="","",(VLOOKUP($B1363,所属・種目コード!$A$3:$B$68,2)))</f>
        <v>平舘</v>
      </c>
      <c r="K1363" s="41" t="e">
        <f>IF($B1363="","",(VLOOKUP($B1363,所属・種目コード!L1346:M1446,2)))</f>
        <v>#N/A</v>
      </c>
      <c r="L1363" s="38" t="e">
        <f>IF($B1363="","",(VLOOKUP($B1363,所属・種目コード!$I$3:$J$59,2)))</f>
        <v>#N/A</v>
      </c>
    </row>
    <row r="1364" spans="1:12">
      <c r="A1364" s="23">
        <v>2301</v>
      </c>
      <c r="B1364" s="23">
        <v>1083</v>
      </c>
      <c r="C1364" s="23">
        <v>335</v>
      </c>
      <c r="E1364" s="23" t="s">
        <v>3072</v>
      </c>
      <c r="F1364" s="23" t="s">
        <v>3073</v>
      </c>
      <c r="G1364" s="23">
        <v>2</v>
      </c>
      <c r="I1364" s="39" t="str">
        <f>IF($B1364="","",(VLOOKUP($B1364,所属・種目コード!$A$3:$B$68,2)))</f>
        <v>平舘</v>
      </c>
      <c r="K1364" s="41" t="e">
        <f>IF($B1364="","",(VLOOKUP($B1364,所属・種目コード!L1347:M1447,2)))</f>
        <v>#N/A</v>
      </c>
      <c r="L1364" s="38" t="e">
        <f>IF($B1364="","",(VLOOKUP($B1364,所属・種目コード!$I$3:$J$59,2)))</f>
        <v>#N/A</v>
      </c>
    </row>
    <row r="1365" spans="1:12">
      <c r="A1365" s="23">
        <v>2302</v>
      </c>
      <c r="B1365" s="23">
        <v>1083</v>
      </c>
      <c r="C1365" s="23">
        <v>847</v>
      </c>
      <c r="E1365" s="23" t="s">
        <v>3074</v>
      </c>
      <c r="F1365" s="23" t="s">
        <v>3075</v>
      </c>
      <c r="G1365" s="23">
        <v>1</v>
      </c>
      <c r="I1365" s="39" t="str">
        <f>IF($B1365="","",(VLOOKUP($B1365,所属・種目コード!$A$3:$B$68,2)))</f>
        <v>平舘</v>
      </c>
      <c r="K1365" s="41" t="e">
        <f>IF($B1365="","",(VLOOKUP($B1365,所属・種目コード!L1348:M1448,2)))</f>
        <v>#N/A</v>
      </c>
      <c r="L1365" s="38" t="e">
        <f>IF($B1365="","",(VLOOKUP($B1365,所属・種目コード!$I$3:$J$59,2)))</f>
        <v>#N/A</v>
      </c>
    </row>
    <row r="1366" spans="1:12">
      <c r="A1366" s="23">
        <v>2303</v>
      </c>
      <c r="B1366" s="23">
        <v>1083</v>
      </c>
      <c r="C1366" s="23">
        <v>439</v>
      </c>
      <c r="E1366" s="23" t="s">
        <v>3076</v>
      </c>
      <c r="F1366" s="23" t="s">
        <v>3077</v>
      </c>
      <c r="G1366" s="23">
        <v>1</v>
      </c>
      <c r="I1366" s="39" t="str">
        <f>IF($B1366="","",(VLOOKUP($B1366,所属・種目コード!$A$3:$B$68,2)))</f>
        <v>平舘</v>
      </c>
      <c r="K1366" s="41" t="e">
        <f>IF($B1366="","",(VLOOKUP($B1366,所属・種目コード!L1349:M1449,2)))</f>
        <v>#N/A</v>
      </c>
      <c r="L1366" s="38" t="e">
        <f>IF($B1366="","",(VLOOKUP($B1366,所属・種目コード!$I$3:$J$59,2)))</f>
        <v>#N/A</v>
      </c>
    </row>
    <row r="1367" spans="1:12">
      <c r="A1367" s="23">
        <v>2304</v>
      </c>
      <c r="B1367" s="23">
        <v>1083</v>
      </c>
      <c r="C1367" s="23">
        <v>440</v>
      </c>
      <c r="E1367" s="23" t="s">
        <v>3078</v>
      </c>
      <c r="F1367" s="23" t="s">
        <v>3079</v>
      </c>
      <c r="G1367" s="23">
        <v>1</v>
      </c>
      <c r="I1367" s="39" t="str">
        <f>IF($B1367="","",(VLOOKUP($B1367,所属・種目コード!$A$3:$B$68,2)))</f>
        <v>平舘</v>
      </c>
      <c r="K1367" s="41" t="e">
        <f>IF($B1367="","",(VLOOKUP($B1367,所属・種目コード!L1350:M1450,2)))</f>
        <v>#N/A</v>
      </c>
      <c r="L1367" s="38" t="e">
        <f>IF($B1367="","",(VLOOKUP($B1367,所属・種目コード!$I$3:$J$59,2)))</f>
        <v>#N/A</v>
      </c>
    </row>
    <row r="1368" spans="1:12">
      <c r="A1368" s="23">
        <v>2305</v>
      </c>
      <c r="B1368" s="23">
        <v>1083</v>
      </c>
      <c r="C1368" s="23">
        <v>336</v>
      </c>
      <c r="E1368" s="23" t="s">
        <v>3080</v>
      </c>
      <c r="F1368" s="23" t="s">
        <v>3081</v>
      </c>
      <c r="G1368" s="23">
        <v>2</v>
      </c>
      <c r="I1368" s="39" t="str">
        <f>IF($B1368="","",(VLOOKUP($B1368,所属・種目コード!$A$3:$B$68,2)))</f>
        <v>平舘</v>
      </c>
      <c r="K1368" s="41" t="e">
        <f>IF($B1368="","",(VLOOKUP($B1368,所属・種目コード!L1351:M1451,2)))</f>
        <v>#N/A</v>
      </c>
      <c r="L1368" s="38" t="e">
        <f>IF($B1368="","",(VLOOKUP($B1368,所属・種目コード!$I$3:$J$59,2)))</f>
        <v>#N/A</v>
      </c>
    </row>
    <row r="1369" spans="1:12">
      <c r="A1369" s="23">
        <v>2306</v>
      </c>
      <c r="B1369" s="23">
        <v>1083</v>
      </c>
      <c r="C1369" s="23">
        <v>432</v>
      </c>
      <c r="E1369" s="23" t="s">
        <v>3082</v>
      </c>
      <c r="F1369" s="23" t="s">
        <v>3083</v>
      </c>
      <c r="G1369" s="23">
        <v>1</v>
      </c>
      <c r="I1369" s="39" t="str">
        <f>IF($B1369="","",(VLOOKUP($B1369,所属・種目コード!$A$3:$B$68,2)))</f>
        <v>平舘</v>
      </c>
      <c r="K1369" s="41" t="e">
        <f>IF($B1369="","",(VLOOKUP($B1369,所属・種目コード!L1352:M1452,2)))</f>
        <v>#N/A</v>
      </c>
      <c r="L1369" s="38" t="e">
        <f>IF($B1369="","",(VLOOKUP($B1369,所属・種目コード!$I$3:$J$59,2)))</f>
        <v>#N/A</v>
      </c>
    </row>
    <row r="1370" spans="1:12">
      <c r="A1370" s="23">
        <v>2307</v>
      </c>
      <c r="B1370" s="23">
        <v>1083</v>
      </c>
      <c r="C1370" s="23">
        <v>848</v>
      </c>
      <c r="E1370" s="23" t="s">
        <v>3084</v>
      </c>
      <c r="F1370" s="23" t="s">
        <v>3085</v>
      </c>
      <c r="G1370" s="23">
        <v>1</v>
      </c>
      <c r="I1370" s="39" t="str">
        <f>IF($B1370="","",(VLOOKUP($B1370,所属・種目コード!$A$3:$B$68,2)))</f>
        <v>平舘</v>
      </c>
      <c r="K1370" s="41" t="e">
        <f>IF($B1370="","",(VLOOKUP($B1370,所属・種目コード!L1353:M1453,2)))</f>
        <v>#N/A</v>
      </c>
      <c r="L1370" s="38" t="e">
        <f>IF($B1370="","",(VLOOKUP($B1370,所属・種目コード!$I$3:$J$59,2)))</f>
        <v>#N/A</v>
      </c>
    </row>
    <row r="1371" spans="1:12">
      <c r="A1371" s="23">
        <v>2308</v>
      </c>
      <c r="B1371" s="23">
        <v>1083</v>
      </c>
      <c r="C1371" s="23">
        <v>337</v>
      </c>
      <c r="E1371" s="23" t="s">
        <v>3086</v>
      </c>
      <c r="F1371" s="23" t="s">
        <v>3087</v>
      </c>
      <c r="G1371" s="23">
        <v>2</v>
      </c>
      <c r="I1371" s="39" t="str">
        <f>IF($B1371="","",(VLOOKUP($B1371,所属・種目コード!$A$3:$B$68,2)))</f>
        <v>平舘</v>
      </c>
      <c r="K1371" s="41" t="e">
        <f>IF($B1371="","",(VLOOKUP($B1371,所属・種目コード!L1354:M1454,2)))</f>
        <v>#N/A</v>
      </c>
      <c r="L1371" s="38" t="e">
        <f>IF($B1371="","",(VLOOKUP($B1371,所属・種目コード!$I$3:$J$59,2)))</f>
        <v>#N/A</v>
      </c>
    </row>
    <row r="1372" spans="1:12">
      <c r="A1372" s="23">
        <v>2309</v>
      </c>
      <c r="B1372" s="23">
        <v>1083</v>
      </c>
      <c r="C1372" s="23">
        <v>849</v>
      </c>
      <c r="E1372" s="23" t="s">
        <v>3088</v>
      </c>
      <c r="F1372" s="23" t="s">
        <v>3089</v>
      </c>
      <c r="G1372" s="23">
        <v>1</v>
      </c>
      <c r="I1372" s="39" t="str">
        <f>IF($B1372="","",(VLOOKUP($B1372,所属・種目コード!$A$3:$B$68,2)))</f>
        <v>平舘</v>
      </c>
      <c r="K1372" s="41" t="e">
        <f>IF($B1372="","",(VLOOKUP($B1372,所属・種目コード!L1355:M1455,2)))</f>
        <v>#N/A</v>
      </c>
      <c r="L1372" s="38" t="e">
        <f>IF($B1372="","",(VLOOKUP($B1372,所属・種目コード!$I$3:$J$59,2)))</f>
        <v>#N/A</v>
      </c>
    </row>
    <row r="1373" spans="1:12">
      <c r="A1373" s="23">
        <v>2310</v>
      </c>
      <c r="B1373" s="23">
        <v>1083</v>
      </c>
      <c r="C1373" s="23">
        <v>433</v>
      </c>
      <c r="E1373" s="23" t="s">
        <v>3090</v>
      </c>
      <c r="F1373" s="23" t="s">
        <v>3091</v>
      </c>
      <c r="G1373" s="23">
        <v>1</v>
      </c>
      <c r="I1373" s="39" t="str">
        <f>IF($B1373="","",(VLOOKUP($B1373,所属・種目コード!$A$3:$B$68,2)))</f>
        <v>平舘</v>
      </c>
      <c r="K1373" s="41" t="e">
        <f>IF($B1373="","",(VLOOKUP($B1373,所属・種目コード!L1356:M1456,2)))</f>
        <v>#N/A</v>
      </c>
      <c r="L1373" s="38" t="e">
        <f>IF($B1373="","",(VLOOKUP($B1373,所属・種目コード!$I$3:$J$59,2)))</f>
        <v>#N/A</v>
      </c>
    </row>
    <row r="1374" spans="1:12">
      <c r="A1374" s="23">
        <v>2311</v>
      </c>
      <c r="B1374" s="23">
        <v>1083</v>
      </c>
      <c r="C1374" s="23">
        <v>338</v>
      </c>
      <c r="E1374" s="23" t="s">
        <v>3092</v>
      </c>
      <c r="F1374" s="23" t="s">
        <v>3093</v>
      </c>
      <c r="G1374" s="23">
        <v>2</v>
      </c>
      <c r="I1374" s="39" t="str">
        <f>IF($B1374="","",(VLOOKUP($B1374,所属・種目コード!$A$3:$B$68,2)))</f>
        <v>平舘</v>
      </c>
      <c r="K1374" s="41" t="e">
        <f>IF($B1374="","",(VLOOKUP($B1374,所属・種目コード!L1357:M1457,2)))</f>
        <v>#N/A</v>
      </c>
      <c r="L1374" s="38" t="e">
        <f>IF($B1374="","",(VLOOKUP($B1374,所属・種目コード!$I$3:$J$59,2)))</f>
        <v>#N/A</v>
      </c>
    </row>
    <row r="1375" spans="1:12">
      <c r="A1375" s="23">
        <v>2312</v>
      </c>
      <c r="B1375" s="23">
        <v>1084</v>
      </c>
      <c r="C1375" s="23">
        <v>182</v>
      </c>
      <c r="E1375" s="23" t="s">
        <v>3094</v>
      </c>
      <c r="F1375" s="23" t="s">
        <v>3095</v>
      </c>
      <c r="G1375" s="23">
        <v>1</v>
      </c>
      <c r="I1375" s="39" t="str">
        <f>IF($B1375="","",(VLOOKUP($B1375,所属・種目コード!$A$3:$B$68,2)))</f>
        <v>高田</v>
      </c>
      <c r="K1375" s="41" t="e">
        <f>IF($B1375="","",(VLOOKUP($B1375,所属・種目コード!L1358:M1458,2)))</f>
        <v>#N/A</v>
      </c>
      <c r="L1375" s="38" t="e">
        <f>IF($B1375="","",(VLOOKUP($B1375,所属・種目コード!$I$3:$J$59,2)))</f>
        <v>#N/A</v>
      </c>
    </row>
    <row r="1376" spans="1:12">
      <c r="A1376" s="23">
        <v>2313</v>
      </c>
      <c r="B1376" s="23">
        <v>1084</v>
      </c>
      <c r="C1376" s="23">
        <v>937</v>
      </c>
      <c r="E1376" s="23" t="s">
        <v>3096</v>
      </c>
      <c r="F1376" s="23" t="s">
        <v>3097</v>
      </c>
      <c r="G1376" s="23">
        <v>1</v>
      </c>
      <c r="I1376" s="39" t="str">
        <f>IF($B1376="","",(VLOOKUP($B1376,所属・種目コード!$A$3:$B$68,2)))</f>
        <v>高田</v>
      </c>
      <c r="K1376" s="41" t="e">
        <f>IF($B1376="","",(VLOOKUP($B1376,所属・種目コード!L1359:M1459,2)))</f>
        <v>#N/A</v>
      </c>
      <c r="L1376" s="38" t="e">
        <f>IF($B1376="","",(VLOOKUP($B1376,所属・種目コード!$I$3:$J$59,2)))</f>
        <v>#N/A</v>
      </c>
    </row>
    <row r="1377" spans="1:12">
      <c r="A1377" s="23">
        <v>2314</v>
      </c>
      <c r="B1377" s="23">
        <v>1084</v>
      </c>
      <c r="C1377" s="23">
        <v>938</v>
      </c>
      <c r="E1377" s="23" t="s">
        <v>3098</v>
      </c>
      <c r="F1377" s="23" t="s">
        <v>3099</v>
      </c>
      <c r="G1377" s="23">
        <v>1</v>
      </c>
      <c r="I1377" s="39" t="str">
        <f>IF($B1377="","",(VLOOKUP($B1377,所属・種目コード!$A$3:$B$68,2)))</f>
        <v>高田</v>
      </c>
      <c r="K1377" s="41" t="e">
        <f>IF($B1377="","",(VLOOKUP($B1377,所属・種目コード!L1360:M1460,2)))</f>
        <v>#N/A</v>
      </c>
      <c r="L1377" s="38" t="e">
        <f>IF($B1377="","",(VLOOKUP($B1377,所属・種目コード!$I$3:$J$59,2)))</f>
        <v>#N/A</v>
      </c>
    </row>
    <row r="1378" spans="1:12">
      <c r="A1378" s="23">
        <v>2315</v>
      </c>
      <c r="B1378" s="23">
        <v>1084</v>
      </c>
      <c r="C1378" s="23">
        <v>183</v>
      </c>
      <c r="E1378" s="23" t="s">
        <v>3100</v>
      </c>
      <c r="F1378" s="23" t="s">
        <v>1057</v>
      </c>
      <c r="G1378" s="23">
        <v>1</v>
      </c>
      <c r="I1378" s="39" t="str">
        <f>IF($B1378="","",(VLOOKUP($B1378,所属・種目コード!$A$3:$B$68,2)))</f>
        <v>高田</v>
      </c>
      <c r="K1378" s="41" t="e">
        <f>IF($B1378="","",(VLOOKUP($B1378,所属・種目コード!L1361:M1461,2)))</f>
        <v>#N/A</v>
      </c>
      <c r="L1378" s="38" t="e">
        <f>IF($B1378="","",(VLOOKUP($B1378,所属・種目コード!$I$3:$J$59,2)))</f>
        <v>#N/A</v>
      </c>
    </row>
    <row r="1379" spans="1:12">
      <c r="A1379" s="23">
        <v>2316</v>
      </c>
      <c r="B1379" s="23">
        <v>1084</v>
      </c>
      <c r="C1379" s="23">
        <v>115</v>
      </c>
      <c r="E1379" s="23" t="s">
        <v>3101</v>
      </c>
      <c r="F1379" s="23" t="s">
        <v>3102</v>
      </c>
      <c r="G1379" s="23">
        <v>2</v>
      </c>
      <c r="I1379" s="39" t="str">
        <f>IF($B1379="","",(VLOOKUP($B1379,所属・種目コード!$A$3:$B$68,2)))</f>
        <v>高田</v>
      </c>
      <c r="K1379" s="41" t="e">
        <f>IF($B1379="","",(VLOOKUP($B1379,所属・種目コード!L1362:M1462,2)))</f>
        <v>#N/A</v>
      </c>
      <c r="L1379" s="38" t="e">
        <f>IF($B1379="","",(VLOOKUP($B1379,所属・種目コード!$I$3:$J$59,2)))</f>
        <v>#N/A</v>
      </c>
    </row>
    <row r="1380" spans="1:12">
      <c r="A1380" s="23">
        <v>2317</v>
      </c>
      <c r="B1380" s="23">
        <v>1084</v>
      </c>
      <c r="C1380" s="23">
        <v>116</v>
      </c>
      <c r="E1380" s="23" t="s">
        <v>3103</v>
      </c>
      <c r="F1380" s="23" t="s">
        <v>3104</v>
      </c>
      <c r="G1380" s="23">
        <v>2</v>
      </c>
      <c r="I1380" s="39" t="str">
        <f>IF($B1380="","",(VLOOKUP($B1380,所属・種目コード!$A$3:$B$68,2)))</f>
        <v>高田</v>
      </c>
      <c r="K1380" s="41" t="e">
        <f>IF($B1380="","",(VLOOKUP($B1380,所属・種目コード!L1363:M1463,2)))</f>
        <v>#N/A</v>
      </c>
      <c r="L1380" s="38" t="e">
        <f>IF($B1380="","",(VLOOKUP($B1380,所属・種目コード!$I$3:$J$59,2)))</f>
        <v>#N/A</v>
      </c>
    </row>
    <row r="1381" spans="1:12">
      <c r="A1381" s="23">
        <v>2318</v>
      </c>
      <c r="B1381" s="23">
        <v>1084</v>
      </c>
      <c r="C1381" s="23">
        <v>689</v>
      </c>
      <c r="E1381" s="23" t="s">
        <v>558</v>
      </c>
      <c r="F1381" s="23" t="s">
        <v>3105</v>
      </c>
      <c r="G1381" s="23">
        <v>2</v>
      </c>
      <c r="I1381" s="39" t="str">
        <f>IF($B1381="","",(VLOOKUP($B1381,所属・種目コード!$A$3:$B$68,2)))</f>
        <v>高田</v>
      </c>
      <c r="K1381" s="41" t="e">
        <f>IF($B1381="","",(VLOOKUP($B1381,所属・種目コード!L1364:M1464,2)))</f>
        <v>#N/A</v>
      </c>
      <c r="L1381" s="38" t="e">
        <f>IF($B1381="","",(VLOOKUP($B1381,所属・種目コード!$I$3:$J$59,2)))</f>
        <v>#N/A</v>
      </c>
    </row>
    <row r="1382" spans="1:12">
      <c r="A1382" s="23">
        <v>2319</v>
      </c>
      <c r="B1382" s="23">
        <v>1084</v>
      </c>
      <c r="C1382" s="23">
        <v>176</v>
      </c>
      <c r="E1382" s="23" t="s">
        <v>3106</v>
      </c>
      <c r="F1382" s="23" t="s">
        <v>3107</v>
      </c>
      <c r="G1382" s="23">
        <v>1</v>
      </c>
      <c r="I1382" s="39" t="str">
        <f>IF($B1382="","",(VLOOKUP($B1382,所属・種目コード!$A$3:$B$68,2)))</f>
        <v>高田</v>
      </c>
      <c r="K1382" s="41" t="e">
        <f>IF($B1382="","",(VLOOKUP($B1382,所属・種目コード!L1365:M1465,2)))</f>
        <v>#N/A</v>
      </c>
      <c r="L1382" s="38" t="e">
        <f>IF($B1382="","",(VLOOKUP($B1382,所属・種目コード!$I$3:$J$59,2)))</f>
        <v>#N/A</v>
      </c>
    </row>
    <row r="1383" spans="1:12">
      <c r="A1383" s="23">
        <v>2320</v>
      </c>
      <c r="B1383" s="23">
        <v>1084</v>
      </c>
      <c r="C1383" s="23">
        <v>690</v>
      </c>
      <c r="E1383" s="23" t="s">
        <v>3108</v>
      </c>
      <c r="F1383" s="23" t="s">
        <v>3109</v>
      </c>
      <c r="G1383" s="23">
        <v>2</v>
      </c>
      <c r="I1383" s="39" t="str">
        <f>IF($B1383="","",(VLOOKUP($B1383,所属・種目コード!$A$3:$B$68,2)))</f>
        <v>高田</v>
      </c>
      <c r="K1383" s="41" t="e">
        <f>IF($B1383="","",(VLOOKUP($B1383,所属・種目コード!L1366:M1466,2)))</f>
        <v>#N/A</v>
      </c>
      <c r="L1383" s="38" t="e">
        <f>IF($B1383="","",(VLOOKUP($B1383,所属・種目コード!$I$3:$J$59,2)))</f>
        <v>#N/A</v>
      </c>
    </row>
    <row r="1384" spans="1:12">
      <c r="A1384" s="23">
        <v>2321</v>
      </c>
      <c r="B1384" s="23">
        <v>1084</v>
      </c>
      <c r="C1384" s="23">
        <v>110</v>
      </c>
      <c r="E1384" s="23" t="s">
        <v>3110</v>
      </c>
      <c r="F1384" s="23" t="s">
        <v>3111</v>
      </c>
      <c r="G1384" s="23">
        <v>2</v>
      </c>
      <c r="I1384" s="39" t="str">
        <f>IF($B1384="","",(VLOOKUP($B1384,所属・種目コード!$A$3:$B$68,2)))</f>
        <v>高田</v>
      </c>
      <c r="K1384" s="41" t="e">
        <f>IF($B1384="","",(VLOOKUP($B1384,所属・種目コード!L1367:M1467,2)))</f>
        <v>#N/A</v>
      </c>
      <c r="L1384" s="38" t="e">
        <f>IF($B1384="","",(VLOOKUP($B1384,所属・種目コード!$I$3:$J$59,2)))</f>
        <v>#N/A</v>
      </c>
    </row>
    <row r="1385" spans="1:12">
      <c r="A1385" s="23">
        <v>2322</v>
      </c>
      <c r="B1385" s="23">
        <v>1084</v>
      </c>
      <c r="C1385" s="23">
        <v>691</v>
      </c>
      <c r="E1385" s="23" t="s">
        <v>446</v>
      </c>
      <c r="F1385" s="23" t="s">
        <v>3112</v>
      </c>
      <c r="G1385" s="23">
        <v>2</v>
      </c>
      <c r="I1385" s="39" t="str">
        <f>IF($B1385="","",(VLOOKUP($B1385,所属・種目コード!$A$3:$B$68,2)))</f>
        <v>高田</v>
      </c>
      <c r="K1385" s="41" t="e">
        <f>IF($B1385="","",(VLOOKUP($B1385,所属・種目コード!L1368:M1468,2)))</f>
        <v>#N/A</v>
      </c>
      <c r="L1385" s="38" t="e">
        <f>IF($B1385="","",(VLOOKUP($B1385,所属・種目コード!$I$3:$J$59,2)))</f>
        <v>#N/A</v>
      </c>
    </row>
    <row r="1386" spans="1:12">
      <c r="A1386" s="23">
        <v>2323</v>
      </c>
      <c r="B1386" s="23">
        <v>1084</v>
      </c>
      <c r="C1386" s="23">
        <v>177</v>
      </c>
      <c r="E1386" s="23" t="s">
        <v>3113</v>
      </c>
      <c r="F1386" s="23" t="s">
        <v>3114</v>
      </c>
      <c r="G1386" s="23">
        <v>1</v>
      </c>
      <c r="I1386" s="39" t="str">
        <f>IF($B1386="","",(VLOOKUP($B1386,所属・種目コード!$A$3:$B$68,2)))</f>
        <v>高田</v>
      </c>
      <c r="K1386" s="41" t="e">
        <f>IF($B1386="","",(VLOOKUP($B1386,所属・種目コード!L1369:M1469,2)))</f>
        <v>#N/A</v>
      </c>
      <c r="L1386" s="38" t="e">
        <f>IF($B1386="","",(VLOOKUP($B1386,所属・種目コード!$I$3:$J$59,2)))</f>
        <v>#N/A</v>
      </c>
    </row>
    <row r="1387" spans="1:12">
      <c r="A1387" s="23">
        <v>2324</v>
      </c>
      <c r="B1387" s="23">
        <v>1084</v>
      </c>
      <c r="C1387" s="23">
        <v>184</v>
      </c>
      <c r="E1387" s="23" t="s">
        <v>3115</v>
      </c>
      <c r="F1387" s="23" t="s">
        <v>3116</v>
      </c>
      <c r="G1387" s="23">
        <v>1</v>
      </c>
      <c r="I1387" s="39" t="str">
        <f>IF($B1387="","",(VLOOKUP($B1387,所属・種目コード!$A$3:$B$68,2)))</f>
        <v>高田</v>
      </c>
      <c r="K1387" s="41" t="e">
        <f>IF($B1387="","",(VLOOKUP($B1387,所属・種目コード!L1370:M1470,2)))</f>
        <v>#N/A</v>
      </c>
      <c r="L1387" s="38" t="e">
        <f>IF($B1387="","",(VLOOKUP($B1387,所属・種目コード!$I$3:$J$59,2)))</f>
        <v>#N/A</v>
      </c>
    </row>
    <row r="1388" spans="1:12">
      <c r="A1388" s="23">
        <v>2325</v>
      </c>
      <c r="B1388" s="23">
        <v>1084</v>
      </c>
      <c r="C1388" s="23">
        <v>111</v>
      </c>
      <c r="E1388" s="23" t="s">
        <v>3117</v>
      </c>
      <c r="F1388" s="23" t="s">
        <v>3118</v>
      </c>
      <c r="G1388" s="23">
        <v>2</v>
      </c>
      <c r="I1388" s="39" t="str">
        <f>IF($B1388="","",(VLOOKUP($B1388,所属・種目コード!$A$3:$B$68,2)))</f>
        <v>高田</v>
      </c>
      <c r="K1388" s="41" t="e">
        <f>IF($B1388="","",(VLOOKUP($B1388,所属・種目コード!L1371:M1471,2)))</f>
        <v>#N/A</v>
      </c>
      <c r="L1388" s="38" t="e">
        <f>IF($B1388="","",(VLOOKUP($B1388,所属・種目コード!$I$3:$J$59,2)))</f>
        <v>#N/A</v>
      </c>
    </row>
    <row r="1389" spans="1:12">
      <c r="A1389" s="23">
        <v>2326</v>
      </c>
      <c r="B1389" s="23">
        <v>1084</v>
      </c>
      <c r="C1389" s="23">
        <v>939</v>
      </c>
      <c r="E1389" s="23" t="s">
        <v>3119</v>
      </c>
      <c r="F1389" s="23" t="s">
        <v>3120</v>
      </c>
      <c r="G1389" s="23">
        <v>1</v>
      </c>
      <c r="I1389" s="39" t="str">
        <f>IF($B1389="","",(VLOOKUP($B1389,所属・種目コード!$A$3:$B$68,2)))</f>
        <v>高田</v>
      </c>
      <c r="K1389" s="41" t="e">
        <f>IF($B1389="","",(VLOOKUP($B1389,所属・種目コード!L1372:M1472,2)))</f>
        <v>#N/A</v>
      </c>
      <c r="L1389" s="38" t="e">
        <f>IF($B1389="","",(VLOOKUP($B1389,所属・種目コード!$I$3:$J$59,2)))</f>
        <v>#N/A</v>
      </c>
    </row>
    <row r="1390" spans="1:12">
      <c r="A1390" s="23">
        <v>2327</v>
      </c>
      <c r="B1390" s="23">
        <v>1084</v>
      </c>
      <c r="C1390" s="23">
        <v>117</v>
      </c>
      <c r="E1390" s="23" t="s">
        <v>3121</v>
      </c>
      <c r="F1390" s="23" t="s">
        <v>3122</v>
      </c>
      <c r="G1390" s="23">
        <v>2</v>
      </c>
      <c r="I1390" s="39" t="str">
        <f>IF($B1390="","",(VLOOKUP($B1390,所属・種目コード!$A$3:$B$68,2)))</f>
        <v>高田</v>
      </c>
      <c r="K1390" s="41" t="e">
        <f>IF($B1390="","",(VLOOKUP($B1390,所属・種目コード!L1373:M1473,2)))</f>
        <v>#N/A</v>
      </c>
      <c r="L1390" s="38" t="e">
        <f>IF($B1390="","",(VLOOKUP($B1390,所属・種目コード!$I$3:$J$59,2)))</f>
        <v>#N/A</v>
      </c>
    </row>
    <row r="1391" spans="1:12">
      <c r="A1391" s="23">
        <v>2328</v>
      </c>
      <c r="B1391" s="23">
        <v>1084</v>
      </c>
      <c r="C1391" s="23">
        <v>940</v>
      </c>
      <c r="E1391" s="23" t="s">
        <v>3123</v>
      </c>
      <c r="F1391" s="23" t="s">
        <v>3124</v>
      </c>
      <c r="G1391" s="23">
        <v>1</v>
      </c>
      <c r="I1391" s="39" t="str">
        <f>IF($B1391="","",(VLOOKUP($B1391,所属・種目コード!$A$3:$B$68,2)))</f>
        <v>高田</v>
      </c>
      <c r="K1391" s="41" t="e">
        <f>IF($B1391="","",(VLOOKUP($B1391,所属・種目コード!L1374:M1474,2)))</f>
        <v>#N/A</v>
      </c>
      <c r="L1391" s="38" t="e">
        <f>IF($B1391="","",(VLOOKUP($B1391,所属・種目コード!$I$3:$J$59,2)))</f>
        <v>#N/A</v>
      </c>
    </row>
    <row r="1392" spans="1:12">
      <c r="A1392" s="23">
        <v>2329</v>
      </c>
      <c r="B1392" s="23">
        <v>1084</v>
      </c>
      <c r="C1392" s="23">
        <v>118</v>
      </c>
      <c r="E1392" s="23" t="s">
        <v>450</v>
      </c>
      <c r="F1392" s="23" t="s">
        <v>3125</v>
      </c>
      <c r="G1392" s="23">
        <v>2</v>
      </c>
      <c r="I1392" s="39" t="str">
        <f>IF($B1392="","",(VLOOKUP($B1392,所属・種目コード!$A$3:$B$68,2)))</f>
        <v>高田</v>
      </c>
      <c r="K1392" s="41" t="e">
        <f>IF($B1392="","",(VLOOKUP($B1392,所属・種目コード!L1375:M1475,2)))</f>
        <v>#N/A</v>
      </c>
      <c r="L1392" s="38" t="e">
        <f>IF($B1392="","",(VLOOKUP($B1392,所属・種目コード!$I$3:$J$59,2)))</f>
        <v>#N/A</v>
      </c>
    </row>
    <row r="1393" spans="1:12">
      <c r="A1393" s="23">
        <v>2330</v>
      </c>
      <c r="B1393" s="23">
        <v>1084</v>
      </c>
      <c r="C1393" s="23">
        <v>178</v>
      </c>
      <c r="E1393" s="23" t="s">
        <v>3126</v>
      </c>
      <c r="F1393" s="23" t="s">
        <v>3127</v>
      </c>
      <c r="G1393" s="23">
        <v>1</v>
      </c>
      <c r="I1393" s="39" t="str">
        <f>IF($B1393="","",(VLOOKUP($B1393,所属・種目コード!$A$3:$B$68,2)))</f>
        <v>高田</v>
      </c>
      <c r="K1393" s="41" t="e">
        <f>IF($B1393="","",(VLOOKUP($B1393,所属・種目コード!L1376:M1476,2)))</f>
        <v>#N/A</v>
      </c>
      <c r="L1393" s="38" t="e">
        <f>IF($B1393="","",(VLOOKUP($B1393,所属・種目コード!$I$3:$J$59,2)))</f>
        <v>#N/A</v>
      </c>
    </row>
    <row r="1394" spans="1:12">
      <c r="A1394" s="23">
        <v>2331</v>
      </c>
      <c r="B1394" s="23">
        <v>1084</v>
      </c>
      <c r="C1394" s="23">
        <v>112</v>
      </c>
      <c r="E1394" s="23" t="s">
        <v>3128</v>
      </c>
      <c r="F1394" s="23" t="s">
        <v>3129</v>
      </c>
      <c r="G1394" s="23">
        <v>2</v>
      </c>
      <c r="I1394" s="39" t="str">
        <f>IF($B1394="","",(VLOOKUP($B1394,所属・種目コード!$A$3:$B$68,2)))</f>
        <v>高田</v>
      </c>
      <c r="K1394" s="41" t="e">
        <f>IF($B1394="","",(VLOOKUP($B1394,所属・種目コード!L1377:M1477,2)))</f>
        <v>#N/A</v>
      </c>
      <c r="L1394" s="38" t="e">
        <f>IF($B1394="","",(VLOOKUP($B1394,所属・種目コード!$I$3:$J$59,2)))</f>
        <v>#N/A</v>
      </c>
    </row>
    <row r="1395" spans="1:12">
      <c r="A1395" s="23">
        <v>2332</v>
      </c>
      <c r="B1395" s="23">
        <v>1084</v>
      </c>
      <c r="C1395" s="23">
        <v>113</v>
      </c>
      <c r="E1395" s="23" t="s">
        <v>3130</v>
      </c>
      <c r="F1395" s="23" t="s">
        <v>3131</v>
      </c>
      <c r="G1395" s="23">
        <v>2</v>
      </c>
      <c r="I1395" s="39" t="str">
        <f>IF($B1395="","",(VLOOKUP($B1395,所属・種目コード!$A$3:$B$68,2)))</f>
        <v>高田</v>
      </c>
      <c r="K1395" s="41" t="e">
        <f>IF($B1395="","",(VLOOKUP($B1395,所属・種目コード!L1378:M1478,2)))</f>
        <v>#N/A</v>
      </c>
      <c r="L1395" s="38" t="e">
        <f>IF($B1395="","",(VLOOKUP($B1395,所属・種目コード!$I$3:$J$59,2)))</f>
        <v>#N/A</v>
      </c>
    </row>
    <row r="1396" spans="1:12">
      <c r="A1396" s="23">
        <v>2333</v>
      </c>
      <c r="B1396" s="23">
        <v>1084</v>
      </c>
      <c r="C1396" s="23">
        <v>119</v>
      </c>
      <c r="E1396" s="23" t="s">
        <v>3132</v>
      </c>
      <c r="F1396" s="23" t="s">
        <v>3133</v>
      </c>
      <c r="G1396" s="23">
        <v>2</v>
      </c>
      <c r="I1396" s="39" t="str">
        <f>IF($B1396="","",(VLOOKUP($B1396,所属・種目コード!$A$3:$B$68,2)))</f>
        <v>高田</v>
      </c>
      <c r="K1396" s="41" t="e">
        <f>IF($B1396="","",(VLOOKUP($B1396,所属・種目コード!L1379:M1479,2)))</f>
        <v>#N/A</v>
      </c>
      <c r="L1396" s="38" t="e">
        <f>IF($B1396="","",(VLOOKUP($B1396,所属・種目コード!$I$3:$J$59,2)))</f>
        <v>#N/A</v>
      </c>
    </row>
    <row r="1397" spans="1:12">
      <c r="A1397" s="23">
        <v>2334</v>
      </c>
      <c r="B1397" s="23">
        <v>1084</v>
      </c>
      <c r="C1397" s="23">
        <v>941</v>
      </c>
      <c r="E1397" s="23" t="s">
        <v>3134</v>
      </c>
      <c r="F1397" s="23" t="s">
        <v>3135</v>
      </c>
      <c r="G1397" s="23">
        <v>1</v>
      </c>
      <c r="I1397" s="39" t="str">
        <f>IF($B1397="","",(VLOOKUP($B1397,所属・種目コード!$A$3:$B$68,2)))</f>
        <v>高田</v>
      </c>
      <c r="K1397" s="41" t="e">
        <f>IF($B1397="","",(VLOOKUP($B1397,所属・種目コード!L1380:M1480,2)))</f>
        <v>#N/A</v>
      </c>
      <c r="L1397" s="38" t="e">
        <f>IF($B1397="","",(VLOOKUP($B1397,所属・種目コード!$I$3:$J$59,2)))</f>
        <v>#N/A</v>
      </c>
    </row>
    <row r="1398" spans="1:12">
      <c r="A1398" s="23">
        <v>2335</v>
      </c>
      <c r="B1398" s="23">
        <v>1084</v>
      </c>
      <c r="C1398" s="23">
        <v>692</v>
      </c>
      <c r="E1398" s="23" t="s">
        <v>3136</v>
      </c>
      <c r="F1398" s="23" t="s">
        <v>3137</v>
      </c>
      <c r="G1398" s="23">
        <v>2</v>
      </c>
      <c r="I1398" s="39" t="str">
        <f>IF($B1398="","",(VLOOKUP($B1398,所属・種目コード!$A$3:$B$68,2)))</f>
        <v>高田</v>
      </c>
      <c r="K1398" s="41" t="e">
        <f>IF($B1398="","",(VLOOKUP($B1398,所属・種目コード!L1381:M1481,2)))</f>
        <v>#N/A</v>
      </c>
      <c r="L1398" s="38" t="e">
        <f>IF($B1398="","",(VLOOKUP($B1398,所属・種目コード!$I$3:$J$59,2)))</f>
        <v>#N/A</v>
      </c>
    </row>
    <row r="1399" spans="1:12">
      <c r="A1399" s="23">
        <v>2336</v>
      </c>
      <c r="B1399" s="23">
        <v>1084</v>
      </c>
      <c r="C1399" s="23">
        <v>179</v>
      </c>
      <c r="E1399" s="23" t="s">
        <v>3138</v>
      </c>
      <c r="F1399" s="23" t="s">
        <v>843</v>
      </c>
      <c r="G1399" s="23">
        <v>1</v>
      </c>
      <c r="I1399" s="39" t="str">
        <f>IF($B1399="","",(VLOOKUP($B1399,所属・種目コード!$A$3:$B$68,2)))</f>
        <v>高田</v>
      </c>
      <c r="K1399" s="41" t="e">
        <f>IF($B1399="","",(VLOOKUP($B1399,所属・種目コード!L1382:M1482,2)))</f>
        <v>#N/A</v>
      </c>
      <c r="L1399" s="38" t="e">
        <f>IF($B1399="","",(VLOOKUP($B1399,所属・種目コード!$I$3:$J$59,2)))</f>
        <v>#N/A</v>
      </c>
    </row>
    <row r="1400" spans="1:12">
      <c r="A1400" s="23">
        <v>2337</v>
      </c>
      <c r="B1400" s="23">
        <v>1084</v>
      </c>
      <c r="C1400" s="23">
        <v>120</v>
      </c>
      <c r="E1400" s="23" t="s">
        <v>3139</v>
      </c>
      <c r="F1400" s="23" t="s">
        <v>3140</v>
      </c>
      <c r="G1400" s="23">
        <v>2</v>
      </c>
      <c r="I1400" s="39" t="str">
        <f>IF($B1400="","",(VLOOKUP($B1400,所属・種目コード!$A$3:$B$68,2)))</f>
        <v>高田</v>
      </c>
      <c r="K1400" s="41" t="e">
        <f>IF($B1400="","",(VLOOKUP($B1400,所属・種目コード!L1383:M1483,2)))</f>
        <v>#N/A</v>
      </c>
      <c r="L1400" s="38" t="e">
        <f>IF($B1400="","",(VLOOKUP($B1400,所属・種目コード!$I$3:$J$59,2)))</f>
        <v>#N/A</v>
      </c>
    </row>
    <row r="1401" spans="1:12">
      <c r="A1401" s="23">
        <v>2338</v>
      </c>
      <c r="B1401" s="23">
        <v>1084</v>
      </c>
      <c r="C1401" s="23">
        <v>693</v>
      </c>
      <c r="E1401" s="23" t="s">
        <v>447</v>
      </c>
      <c r="F1401" s="23" t="s">
        <v>3141</v>
      </c>
      <c r="G1401" s="23">
        <v>2</v>
      </c>
      <c r="I1401" s="39" t="str">
        <f>IF($B1401="","",(VLOOKUP($B1401,所属・種目コード!$A$3:$B$68,2)))</f>
        <v>高田</v>
      </c>
      <c r="K1401" s="41" t="e">
        <f>IF($B1401="","",(VLOOKUP($B1401,所属・種目コード!L1384:M1484,2)))</f>
        <v>#N/A</v>
      </c>
      <c r="L1401" s="38" t="e">
        <f>IF($B1401="","",(VLOOKUP($B1401,所属・種目コード!$I$3:$J$59,2)))</f>
        <v>#N/A</v>
      </c>
    </row>
    <row r="1402" spans="1:12">
      <c r="A1402" s="23">
        <v>2339</v>
      </c>
      <c r="B1402" s="23">
        <v>1084</v>
      </c>
      <c r="C1402" s="23">
        <v>121</v>
      </c>
      <c r="E1402" s="23" t="s">
        <v>445</v>
      </c>
      <c r="F1402" s="23" t="s">
        <v>3142</v>
      </c>
      <c r="G1402" s="23">
        <v>2</v>
      </c>
      <c r="I1402" s="39" t="str">
        <f>IF($B1402="","",(VLOOKUP($B1402,所属・種目コード!$A$3:$B$68,2)))</f>
        <v>高田</v>
      </c>
      <c r="K1402" s="41" t="e">
        <f>IF($B1402="","",(VLOOKUP($B1402,所属・種目コード!L1385:M1485,2)))</f>
        <v>#N/A</v>
      </c>
      <c r="L1402" s="38" t="e">
        <f>IF($B1402="","",(VLOOKUP($B1402,所属・種目コード!$I$3:$J$59,2)))</f>
        <v>#N/A</v>
      </c>
    </row>
    <row r="1403" spans="1:12">
      <c r="A1403" s="23">
        <v>2340</v>
      </c>
      <c r="B1403" s="23">
        <v>1084</v>
      </c>
      <c r="C1403" s="23">
        <v>180</v>
      </c>
      <c r="E1403" s="23" t="s">
        <v>3143</v>
      </c>
      <c r="F1403" s="23" t="s">
        <v>3144</v>
      </c>
      <c r="G1403" s="23">
        <v>1</v>
      </c>
      <c r="I1403" s="39" t="str">
        <f>IF($B1403="","",(VLOOKUP($B1403,所属・種目コード!$A$3:$B$68,2)))</f>
        <v>高田</v>
      </c>
      <c r="K1403" s="41" t="e">
        <f>IF($B1403="","",(VLOOKUP($B1403,所属・種目コード!L1386:M1486,2)))</f>
        <v>#N/A</v>
      </c>
      <c r="L1403" s="38" t="e">
        <f>IF($B1403="","",(VLOOKUP($B1403,所属・種目コード!$I$3:$J$59,2)))</f>
        <v>#N/A</v>
      </c>
    </row>
    <row r="1404" spans="1:12">
      <c r="A1404" s="23">
        <v>2341</v>
      </c>
      <c r="B1404" s="23">
        <v>1084</v>
      </c>
      <c r="C1404" s="23">
        <v>181</v>
      </c>
      <c r="E1404" s="23" t="s">
        <v>3145</v>
      </c>
      <c r="F1404" s="23" t="s">
        <v>3146</v>
      </c>
      <c r="G1404" s="23">
        <v>1</v>
      </c>
      <c r="I1404" s="39" t="str">
        <f>IF($B1404="","",(VLOOKUP($B1404,所属・種目コード!$A$3:$B$68,2)))</f>
        <v>高田</v>
      </c>
      <c r="K1404" s="41" t="e">
        <f>IF($B1404="","",(VLOOKUP($B1404,所属・種目コード!L1387:M1487,2)))</f>
        <v>#N/A</v>
      </c>
      <c r="L1404" s="38" t="e">
        <f>IF($B1404="","",(VLOOKUP($B1404,所属・種目コード!$I$3:$J$59,2)))</f>
        <v>#N/A</v>
      </c>
    </row>
    <row r="1405" spans="1:12">
      <c r="A1405" s="23">
        <v>2342</v>
      </c>
      <c r="B1405" s="23">
        <v>1084</v>
      </c>
      <c r="C1405" s="23">
        <v>942</v>
      </c>
      <c r="E1405" s="23" t="s">
        <v>3147</v>
      </c>
      <c r="F1405" s="23" t="s">
        <v>3148</v>
      </c>
      <c r="G1405" s="23">
        <v>1</v>
      </c>
      <c r="I1405" s="39" t="str">
        <f>IF($B1405="","",(VLOOKUP($B1405,所属・種目コード!$A$3:$B$68,2)))</f>
        <v>高田</v>
      </c>
      <c r="K1405" s="41" t="e">
        <f>IF($B1405="","",(VLOOKUP($B1405,所属・種目コード!L1388:M1488,2)))</f>
        <v>#N/A</v>
      </c>
      <c r="L1405" s="38" t="e">
        <f>IF($B1405="","",(VLOOKUP($B1405,所属・種目コード!$I$3:$J$59,2)))</f>
        <v>#N/A</v>
      </c>
    </row>
    <row r="1406" spans="1:12">
      <c r="A1406" s="23">
        <v>2343</v>
      </c>
      <c r="B1406" s="23">
        <v>1084</v>
      </c>
      <c r="C1406" s="23">
        <v>114</v>
      </c>
      <c r="E1406" s="23" t="s">
        <v>3149</v>
      </c>
      <c r="F1406" s="23" t="s">
        <v>3150</v>
      </c>
      <c r="G1406" s="23">
        <v>2</v>
      </c>
      <c r="I1406" s="39" t="str">
        <f>IF($B1406="","",(VLOOKUP($B1406,所属・種目コード!$A$3:$B$68,2)))</f>
        <v>高田</v>
      </c>
      <c r="K1406" s="41" t="e">
        <f>IF($B1406="","",(VLOOKUP($B1406,所属・種目コード!L1389:M1489,2)))</f>
        <v>#N/A</v>
      </c>
      <c r="L1406" s="38" t="e">
        <f>IF($B1406="","",(VLOOKUP($B1406,所属・種目コード!$I$3:$J$59,2)))</f>
        <v>#N/A</v>
      </c>
    </row>
    <row r="1407" spans="1:12">
      <c r="A1407" s="23">
        <v>2344</v>
      </c>
      <c r="B1407" s="23">
        <v>1084</v>
      </c>
      <c r="C1407" s="23">
        <v>694</v>
      </c>
      <c r="E1407" s="23" t="s">
        <v>448</v>
      </c>
      <c r="F1407" s="23" t="s">
        <v>3151</v>
      </c>
      <c r="G1407" s="23">
        <v>2</v>
      </c>
      <c r="I1407" s="39" t="str">
        <f>IF($B1407="","",(VLOOKUP($B1407,所属・種目コード!$A$3:$B$68,2)))</f>
        <v>高田</v>
      </c>
      <c r="K1407" s="41" t="e">
        <f>IF($B1407="","",(VLOOKUP($B1407,所属・種目コード!L1390:M1490,2)))</f>
        <v>#N/A</v>
      </c>
      <c r="L1407" s="38" t="e">
        <f>IF($B1407="","",(VLOOKUP($B1407,所属・種目コード!$I$3:$J$59,2)))</f>
        <v>#N/A</v>
      </c>
    </row>
    <row r="1408" spans="1:12">
      <c r="A1408" s="23">
        <v>2345</v>
      </c>
      <c r="B1408" s="23">
        <v>1084</v>
      </c>
      <c r="C1408" s="23">
        <v>943</v>
      </c>
      <c r="E1408" s="23" t="s">
        <v>3152</v>
      </c>
      <c r="F1408" s="23" t="s">
        <v>3153</v>
      </c>
      <c r="G1408" s="23">
        <v>1</v>
      </c>
      <c r="I1408" s="39" t="str">
        <f>IF($B1408="","",(VLOOKUP($B1408,所属・種目コード!$A$3:$B$68,2)))</f>
        <v>高田</v>
      </c>
      <c r="K1408" s="41" t="e">
        <f>IF($B1408="","",(VLOOKUP($B1408,所属・種目コード!L1391:M1491,2)))</f>
        <v>#N/A</v>
      </c>
      <c r="L1408" s="38" t="e">
        <f>IF($B1408="","",(VLOOKUP($B1408,所属・種目コード!$I$3:$J$59,2)))</f>
        <v>#N/A</v>
      </c>
    </row>
    <row r="1409" spans="1:12">
      <c r="A1409" s="23">
        <v>2346</v>
      </c>
      <c r="B1409" s="23">
        <v>1084</v>
      </c>
      <c r="C1409" s="23">
        <v>944</v>
      </c>
      <c r="E1409" s="23" t="s">
        <v>3154</v>
      </c>
      <c r="F1409" s="23" t="s">
        <v>3155</v>
      </c>
      <c r="G1409" s="23">
        <v>1</v>
      </c>
      <c r="I1409" s="39" t="str">
        <f>IF($B1409="","",(VLOOKUP($B1409,所属・種目コード!$A$3:$B$68,2)))</f>
        <v>高田</v>
      </c>
      <c r="K1409" s="41" t="e">
        <f>IF($B1409="","",(VLOOKUP($B1409,所属・種目コード!L1392:M1492,2)))</f>
        <v>#N/A</v>
      </c>
      <c r="L1409" s="38" t="e">
        <f>IF($B1409="","",(VLOOKUP($B1409,所属・種目コード!$I$3:$J$59,2)))</f>
        <v>#N/A</v>
      </c>
    </row>
    <row r="1410" spans="1:12">
      <c r="A1410" s="23">
        <v>2347</v>
      </c>
      <c r="B1410" s="23">
        <v>1084</v>
      </c>
      <c r="C1410" s="23">
        <v>122</v>
      </c>
      <c r="E1410" s="23" t="s">
        <v>3156</v>
      </c>
      <c r="F1410" s="23" t="s">
        <v>3157</v>
      </c>
      <c r="G1410" s="23">
        <v>2</v>
      </c>
      <c r="I1410" s="39" t="str">
        <f>IF($B1410="","",(VLOOKUP($B1410,所属・種目コード!$A$3:$B$68,2)))</f>
        <v>高田</v>
      </c>
      <c r="K1410" s="41" t="e">
        <f>IF($B1410="","",(VLOOKUP($B1410,所属・種目コード!L1393:M1493,2)))</f>
        <v>#N/A</v>
      </c>
      <c r="L1410" s="38" t="e">
        <f>IF($B1410="","",(VLOOKUP($B1410,所属・種目コード!$I$3:$J$59,2)))</f>
        <v>#N/A</v>
      </c>
    </row>
    <row r="1411" spans="1:12">
      <c r="A1411" s="23">
        <v>2348</v>
      </c>
      <c r="B1411" s="23">
        <v>1084</v>
      </c>
      <c r="C1411" s="23">
        <v>695</v>
      </c>
      <c r="E1411" s="23" t="s">
        <v>449</v>
      </c>
      <c r="F1411" s="23" t="s">
        <v>3158</v>
      </c>
      <c r="G1411" s="23">
        <v>2</v>
      </c>
      <c r="I1411" s="39" t="str">
        <f>IF($B1411="","",(VLOOKUP($B1411,所属・種目コード!$A$3:$B$68,2)))</f>
        <v>高田</v>
      </c>
      <c r="K1411" s="41" t="e">
        <f>IF($B1411="","",(VLOOKUP($B1411,所属・種目コード!L1394:M1494,2)))</f>
        <v>#N/A</v>
      </c>
      <c r="L1411" s="38" t="e">
        <f>IF($B1411="","",(VLOOKUP($B1411,所属・種目コード!$I$3:$J$59,2)))</f>
        <v>#N/A</v>
      </c>
    </row>
    <row r="1412" spans="1:12">
      <c r="A1412" s="23">
        <v>2349</v>
      </c>
      <c r="B1412" s="23">
        <v>1085</v>
      </c>
      <c r="C1412" s="23">
        <v>681</v>
      </c>
      <c r="E1412" s="23" t="s">
        <v>3159</v>
      </c>
      <c r="F1412" s="23" t="s">
        <v>3160</v>
      </c>
      <c r="G1412" s="23">
        <v>1</v>
      </c>
      <c r="I1412" s="39" t="str">
        <f>IF($B1412="","",(VLOOKUP($B1412,所属・種目コード!$A$3:$B$68,2)))</f>
        <v>種市</v>
      </c>
      <c r="K1412" s="41" t="e">
        <f>IF($B1412="","",(VLOOKUP($B1412,所属・種目コード!L1395:M1495,2)))</f>
        <v>#N/A</v>
      </c>
      <c r="L1412" s="38" t="e">
        <f>IF($B1412="","",(VLOOKUP($B1412,所属・種目コード!$I$3:$J$59,2)))</f>
        <v>#N/A</v>
      </c>
    </row>
    <row r="1413" spans="1:12">
      <c r="A1413" s="23">
        <v>2350</v>
      </c>
      <c r="B1413" s="23">
        <v>1085</v>
      </c>
      <c r="C1413" s="23">
        <v>684</v>
      </c>
      <c r="E1413" s="23" t="s">
        <v>3161</v>
      </c>
      <c r="F1413" s="23" t="s">
        <v>3162</v>
      </c>
      <c r="G1413" s="23">
        <v>1</v>
      </c>
      <c r="I1413" s="39" t="str">
        <f>IF($B1413="","",(VLOOKUP($B1413,所属・種目コード!$A$3:$B$68,2)))</f>
        <v>種市</v>
      </c>
      <c r="K1413" s="41" t="e">
        <f>IF($B1413="","",(VLOOKUP($B1413,所属・種目コード!L1396:M1496,2)))</f>
        <v>#N/A</v>
      </c>
      <c r="L1413" s="38" t="e">
        <f>IF($B1413="","",(VLOOKUP($B1413,所属・種目コード!$I$3:$J$59,2)))</f>
        <v>#N/A</v>
      </c>
    </row>
    <row r="1414" spans="1:12">
      <c r="A1414" s="23">
        <v>2351</v>
      </c>
      <c r="B1414" s="23">
        <v>1085</v>
      </c>
      <c r="C1414" s="23">
        <v>682</v>
      </c>
      <c r="E1414" s="23" t="s">
        <v>3163</v>
      </c>
      <c r="F1414" s="23" t="s">
        <v>3164</v>
      </c>
      <c r="G1414" s="23">
        <v>1</v>
      </c>
      <c r="I1414" s="39" t="str">
        <f>IF($B1414="","",(VLOOKUP($B1414,所属・種目コード!$A$3:$B$68,2)))</f>
        <v>種市</v>
      </c>
      <c r="K1414" s="41" t="e">
        <f>IF($B1414="","",(VLOOKUP($B1414,所属・種目コード!L1397:M1497,2)))</f>
        <v>#N/A</v>
      </c>
      <c r="L1414" s="38" t="e">
        <f>IF($B1414="","",(VLOOKUP($B1414,所属・種目コード!$I$3:$J$59,2)))</f>
        <v>#N/A</v>
      </c>
    </row>
    <row r="1415" spans="1:12">
      <c r="A1415" s="23">
        <v>2352</v>
      </c>
      <c r="B1415" s="23">
        <v>1085</v>
      </c>
      <c r="C1415" s="23">
        <v>688</v>
      </c>
      <c r="E1415" s="23" t="s">
        <v>3165</v>
      </c>
      <c r="F1415" s="23" t="s">
        <v>3166</v>
      </c>
      <c r="G1415" s="23">
        <v>1</v>
      </c>
      <c r="I1415" s="39" t="str">
        <f>IF($B1415="","",(VLOOKUP($B1415,所属・種目コード!$A$3:$B$68,2)))</f>
        <v>種市</v>
      </c>
      <c r="K1415" s="41" t="e">
        <f>IF($B1415="","",(VLOOKUP($B1415,所属・種目コード!L1398:M1498,2)))</f>
        <v>#N/A</v>
      </c>
      <c r="L1415" s="38" t="e">
        <f>IF($B1415="","",(VLOOKUP($B1415,所属・種目コード!$I$3:$J$59,2)))</f>
        <v>#N/A</v>
      </c>
    </row>
    <row r="1416" spans="1:12">
      <c r="A1416" s="23">
        <v>2353</v>
      </c>
      <c r="B1416" s="23">
        <v>1085</v>
      </c>
      <c r="C1416" s="23">
        <v>685</v>
      </c>
      <c r="E1416" s="23" t="s">
        <v>3167</v>
      </c>
      <c r="F1416" s="23" t="s">
        <v>3168</v>
      </c>
      <c r="G1416" s="23">
        <v>1</v>
      </c>
      <c r="I1416" s="39" t="str">
        <f>IF($B1416="","",(VLOOKUP($B1416,所属・種目コード!$A$3:$B$68,2)))</f>
        <v>種市</v>
      </c>
      <c r="K1416" s="41" t="e">
        <f>IF($B1416="","",(VLOOKUP($B1416,所属・種目コード!L1399:M1499,2)))</f>
        <v>#N/A</v>
      </c>
      <c r="L1416" s="38" t="e">
        <f>IF($B1416="","",(VLOOKUP($B1416,所属・種目コード!$I$3:$J$59,2)))</f>
        <v>#N/A</v>
      </c>
    </row>
    <row r="1417" spans="1:12">
      <c r="A1417" s="23">
        <v>2354</v>
      </c>
      <c r="B1417" s="23">
        <v>1085</v>
      </c>
      <c r="C1417" s="23">
        <v>686</v>
      </c>
      <c r="E1417" s="23" t="s">
        <v>3169</v>
      </c>
      <c r="F1417" s="23" t="s">
        <v>3170</v>
      </c>
      <c r="G1417" s="23">
        <v>1</v>
      </c>
      <c r="I1417" s="39" t="str">
        <f>IF($B1417="","",(VLOOKUP($B1417,所属・種目コード!$A$3:$B$68,2)))</f>
        <v>種市</v>
      </c>
      <c r="K1417" s="41" t="e">
        <f>IF($B1417="","",(VLOOKUP($B1417,所属・種目コード!L1400:M1500,2)))</f>
        <v>#N/A</v>
      </c>
      <c r="L1417" s="38" t="e">
        <f>IF($B1417="","",(VLOOKUP($B1417,所属・種目コード!$I$3:$J$59,2)))</f>
        <v>#N/A</v>
      </c>
    </row>
    <row r="1418" spans="1:12">
      <c r="A1418" s="23">
        <v>2355</v>
      </c>
      <c r="B1418" s="23">
        <v>1085</v>
      </c>
      <c r="C1418" s="23">
        <v>683</v>
      </c>
      <c r="E1418" s="23" t="s">
        <v>3171</v>
      </c>
      <c r="F1418" s="23" t="s">
        <v>3172</v>
      </c>
      <c r="G1418" s="23">
        <v>1</v>
      </c>
      <c r="I1418" s="39" t="str">
        <f>IF($B1418="","",(VLOOKUP($B1418,所属・種目コード!$A$3:$B$68,2)))</f>
        <v>種市</v>
      </c>
      <c r="K1418" s="41" t="e">
        <f>IF($B1418="","",(VLOOKUP($B1418,所属・種目コード!L1401:M1501,2)))</f>
        <v>#N/A</v>
      </c>
      <c r="L1418" s="38" t="e">
        <f>IF($B1418="","",(VLOOKUP($B1418,所属・種目コード!$I$3:$J$59,2)))</f>
        <v>#N/A</v>
      </c>
    </row>
    <row r="1419" spans="1:12">
      <c r="A1419" s="23">
        <v>2356</v>
      </c>
      <c r="B1419" s="23">
        <v>1085</v>
      </c>
      <c r="C1419" s="23">
        <v>687</v>
      </c>
      <c r="E1419" s="23" t="s">
        <v>3173</v>
      </c>
      <c r="F1419" s="23" t="s">
        <v>3174</v>
      </c>
      <c r="G1419" s="23">
        <v>1</v>
      </c>
      <c r="I1419" s="39" t="str">
        <f>IF($B1419="","",(VLOOKUP($B1419,所属・種目コード!$A$3:$B$68,2)))</f>
        <v>種市</v>
      </c>
      <c r="K1419" s="41" t="e">
        <f>IF($B1419="","",(VLOOKUP($B1419,所属・種目コード!L1402:M1502,2)))</f>
        <v>#N/A</v>
      </c>
      <c r="L1419" s="38" t="e">
        <f>IF($B1419="","",(VLOOKUP($B1419,所属・種目コード!$I$3:$J$59,2)))</f>
        <v>#N/A</v>
      </c>
    </row>
    <row r="1420" spans="1:12">
      <c r="A1420" s="23">
        <v>2357</v>
      </c>
      <c r="B1420" s="23">
        <v>1086</v>
      </c>
      <c r="C1420" s="23">
        <v>291</v>
      </c>
      <c r="E1420" s="23" t="s">
        <v>3175</v>
      </c>
      <c r="F1420" s="23" t="s">
        <v>3176</v>
      </c>
      <c r="G1420" s="23">
        <v>2</v>
      </c>
      <c r="I1420" s="39" t="str">
        <f>IF($B1420="","",(VLOOKUP($B1420,所属・種目コード!$A$3:$B$68,2)))</f>
        <v>遠野</v>
      </c>
      <c r="K1420" s="41" t="e">
        <f>IF($B1420="","",(VLOOKUP($B1420,所属・種目コード!L1403:M1503,2)))</f>
        <v>#N/A</v>
      </c>
      <c r="L1420" s="38" t="e">
        <f>IF($B1420="","",(VLOOKUP($B1420,所属・種目コード!$I$3:$J$59,2)))</f>
        <v>#N/A</v>
      </c>
    </row>
    <row r="1421" spans="1:12">
      <c r="A1421" s="23">
        <v>2358</v>
      </c>
      <c r="B1421" s="23">
        <v>1086</v>
      </c>
      <c r="C1421" s="23">
        <v>293</v>
      </c>
      <c r="E1421" s="23" t="s">
        <v>3177</v>
      </c>
      <c r="F1421" s="23" t="s">
        <v>3178</v>
      </c>
      <c r="G1421" s="23">
        <v>2</v>
      </c>
      <c r="I1421" s="39" t="str">
        <f>IF($B1421="","",(VLOOKUP($B1421,所属・種目コード!$A$3:$B$68,2)))</f>
        <v>遠野</v>
      </c>
      <c r="K1421" s="41" t="e">
        <f>IF($B1421="","",(VLOOKUP($B1421,所属・種目コード!L1404:M1504,2)))</f>
        <v>#N/A</v>
      </c>
      <c r="L1421" s="38" t="e">
        <f>IF($B1421="","",(VLOOKUP($B1421,所属・種目コード!$I$3:$J$59,2)))</f>
        <v>#N/A</v>
      </c>
    </row>
    <row r="1422" spans="1:12">
      <c r="A1422" s="23">
        <v>2359</v>
      </c>
      <c r="B1422" s="23">
        <v>1086</v>
      </c>
      <c r="C1422" s="23">
        <v>783</v>
      </c>
      <c r="E1422" s="23" t="s">
        <v>3179</v>
      </c>
      <c r="F1422" s="23" t="s">
        <v>3180</v>
      </c>
      <c r="G1422" s="23">
        <v>1</v>
      </c>
      <c r="I1422" s="39" t="str">
        <f>IF($B1422="","",(VLOOKUP($B1422,所属・種目コード!$A$3:$B$68,2)))</f>
        <v>遠野</v>
      </c>
      <c r="K1422" s="41" t="e">
        <f>IF($B1422="","",(VLOOKUP($B1422,所属・種目コード!L1405:M1505,2)))</f>
        <v>#N/A</v>
      </c>
      <c r="L1422" s="38" t="e">
        <f>IF($B1422="","",(VLOOKUP($B1422,所属・種目コード!$I$3:$J$59,2)))</f>
        <v>#N/A</v>
      </c>
    </row>
    <row r="1423" spans="1:12">
      <c r="A1423" s="23">
        <v>2360</v>
      </c>
      <c r="B1423" s="23">
        <v>1086</v>
      </c>
      <c r="C1423" s="23">
        <v>562</v>
      </c>
      <c r="E1423" s="23" t="s">
        <v>3181</v>
      </c>
      <c r="F1423" s="23" t="s">
        <v>3182</v>
      </c>
      <c r="G1423" s="23">
        <v>2</v>
      </c>
      <c r="I1423" s="39" t="str">
        <f>IF($B1423="","",(VLOOKUP($B1423,所属・種目コード!$A$3:$B$68,2)))</f>
        <v>遠野</v>
      </c>
      <c r="K1423" s="41" t="e">
        <f>IF($B1423="","",(VLOOKUP($B1423,所属・種目コード!L1406:M1506,2)))</f>
        <v>#N/A</v>
      </c>
      <c r="L1423" s="38" t="e">
        <f>IF($B1423="","",(VLOOKUP($B1423,所属・種目コード!$I$3:$J$59,2)))</f>
        <v>#N/A</v>
      </c>
    </row>
    <row r="1424" spans="1:12">
      <c r="A1424" s="23">
        <v>2361</v>
      </c>
      <c r="B1424" s="23">
        <v>1086</v>
      </c>
      <c r="C1424" s="23">
        <v>387</v>
      </c>
      <c r="E1424" s="23" t="s">
        <v>3183</v>
      </c>
      <c r="F1424" s="23" t="s">
        <v>3184</v>
      </c>
      <c r="G1424" s="23">
        <v>1</v>
      </c>
      <c r="I1424" s="39" t="str">
        <f>IF($B1424="","",(VLOOKUP($B1424,所属・種目コード!$A$3:$B$68,2)))</f>
        <v>遠野</v>
      </c>
      <c r="K1424" s="41" t="e">
        <f>IF($B1424="","",(VLOOKUP($B1424,所属・種目コード!L1407:M1507,2)))</f>
        <v>#N/A</v>
      </c>
      <c r="L1424" s="38" t="e">
        <f>IF($B1424="","",(VLOOKUP($B1424,所属・種目コード!$I$3:$J$59,2)))</f>
        <v>#N/A</v>
      </c>
    </row>
    <row r="1425" spans="1:12">
      <c r="A1425" s="23">
        <v>2362</v>
      </c>
      <c r="B1425" s="23">
        <v>1086</v>
      </c>
      <c r="C1425" s="23">
        <v>563</v>
      </c>
      <c r="E1425" s="23" t="s">
        <v>3185</v>
      </c>
      <c r="F1425" s="23" t="s">
        <v>3186</v>
      </c>
      <c r="G1425" s="23">
        <v>2</v>
      </c>
      <c r="I1425" s="39" t="str">
        <f>IF($B1425="","",(VLOOKUP($B1425,所属・種目コード!$A$3:$B$68,2)))</f>
        <v>遠野</v>
      </c>
      <c r="K1425" s="41" t="e">
        <f>IF($B1425="","",(VLOOKUP($B1425,所属・種目コード!L1408:M1508,2)))</f>
        <v>#N/A</v>
      </c>
      <c r="L1425" s="38" t="e">
        <f>IF($B1425="","",(VLOOKUP($B1425,所属・種目コード!$I$3:$J$59,2)))</f>
        <v>#N/A</v>
      </c>
    </row>
    <row r="1426" spans="1:12">
      <c r="A1426" s="23">
        <v>2363</v>
      </c>
      <c r="B1426" s="23">
        <v>1086</v>
      </c>
      <c r="C1426" s="23">
        <v>784</v>
      </c>
      <c r="E1426" s="23" t="s">
        <v>3187</v>
      </c>
      <c r="F1426" s="23" t="s">
        <v>3188</v>
      </c>
      <c r="G1426" s="23">
        <v>1</v>
      </c>
      <c r="I1426" s="39" t="str">
        <f>IF($B1426="","",(VLOOKUP($B1426,所属・種目コード!$A$3:$B$68,2)))</f>
        <v>遠野</v>
      </c>
      <c r="K1426" s="41" t="e">
        <f>IF($B1426="","",(VLOOKUP($B1426,所属・種目コード!L1409:M1509,2)))</f>
        <v>#N/A</v>
      </c>
      <c r="L1426" s="38" t="e">
        <f>IF($B1426="","",(VLOOKUP($B1426,所属・種目コード!$I$3:$J$59,2)))</f>
        <v>#N/A</v>
      </c>
    </row>
    <row r="1427" spans="1:12">
      <c r="A1427" s="23">
        <v>2364</v>
      </c>
      <c r="B1427" s="23">
        <v>1086</v>
      </c>
      <c r="C1427" s="23">
        <v>390</v>
      </c>
      <c r="E1427" s="23" t="s">
        <v>3189</v>
      </c>
      <c r="F1427" s="23" t="s">
        <v>3190</v>
      </c>
      <c r="G1427" s="23">
        <v>1</v>
      </c>
      <c r="I1427" s="39" t="str">
        <f>IF($B1427="","",(VLOOKUP($B1427,所属・種目コード!$A$3:$B$68,2)))</f>
        <v>遠野</v>
      </c>
      <c r="K1427" s="41" t="e">
        <f>IF($B1427="","",(VLOOKUP($B1427,所属・種目コード!L1410:M1510,2)))</f>
        <v>#N/A</v>
      </c>
      <c r="L1427" s="38" t="e">
        <f>IF($B1427="","",(VLOOKUP($B1427,所属・種目コード!$I$3:$J$59,2)))</f>
        <v>#N/A</v>
      </c>
    </row>
    <row r="1428" spans="1:12">
      <c r="A1428" s="23">
        <v>2365</v>
      </c>
      <c r="B1428" s="23">
        <v>1086</v>
      </c>
      <c r="C1428" s="23">
        <v>785</v>
      </c>
      <c r="E1428" s="23" t="s">
        <v>3191</v>
      </c>
      <c r="F1428" s="23" t="s">
        <v>3192</v>
      </c>
      <c r="G1428" s="23">
        <v>1</v>
      </c>
      <c r="I1428" s="39" t="str">
        <f>IF($B1428="","",(VLOOKUP($B1428,所属・種目コード!$A$3:$B$68,2)))</f>
        <v>遠野</v>
      </c>
      <c r="K1428" s="41" t="e">
        <f>IF($B1428="","",(VLOOKUP($B1428,所属・種目コード!L1411:M1511,2)))</f>
        <v>#N/A</v>
      </c>
      <c r="L1428" s="38" t="e">
        <f>IF($B1428="","",(VLOOKUP($B1428,所属・種目コード!$I$3:$J$59,2)))</f>
        <v>#N/A</v>
      </c>
    </row>
    <row r="1429" spans="1:12">
      <c r="A1429" s="23">
        <v>2366</v>
      </c>
      <c r="B1429" s="23">
        <v>1086</v>
      </c>
      <c r="C1429" s="23">
        <v>786</v>
      </c>
      <c r="E1429" s="23" t="s">
        <v>3193</v>
      </c>
      <c r="F1429" s="23" t="s">
        <v>3194</v>
      </c>
      <c r="G1429" s="23">
        <v>1</v>
      </c>
      <c r="I1429" s="39" t="str">
        <f>IF($B1429="","",(VLOOKUP($B1429,所属・種目コード!$A$3:$B$68,2)))</f>
        <v>遠野</v>
      </c>
      <c r="K1429" s="41" t="e">
        <f>IF($B1429="","",(VLOOKUP($B1429,所属・種目コード!L1412:M1512,2)))</f>
        <v>#N/A</v>
      </c>
      <c r="L1429" s="38" t="e">
        <f>IF($B1429="","",(VLOOKUP($B1429,所属・種目コード!$I$3:$J$59,2)))</f>
        <v>#N/A</v>
      </c>
    </row>
    <row r="1430" spans="1:12">
      <c r="A1430" s="23">
        <v>2367</v>
      </c>
      <c r="B1430" s="23">
        <v>1086</v>
      </c>
      <c r="C1430" s="23">
        <v>391</v>
      </c>
      <c r="E1430" s="23" t="s">
        <v>3195</v>
      </c>
      <c r="F1430" s="23" t="s">
        <v>3196</v>
      </c>
      <c r="G1430" s="23">
        <v>1</v>
      </c>
      <c r="I1430" s="39" t="str">
        <f>IF($B1430="","",(VLOOKUP($B1430,所属・種目コード!$A$3:$B$68,2)))</f>
        <v>遠野</v>
      </c>
      <c r="K1430" s="41" t="e">
        <f>IF($B1430="","",(VLOOKUP($B1430,所属・種目コード!L1413:M1513,2)))</f>
        <v>#N/A</v>
      </c>
      <c r="L1430" s="38" t="e">
        <f>IF($B1430="","",(VLOOKUP($B1430,所属・種目コード!$I$3:$J$59,2)))</f>
        <v>#N/A</v>
      </c>
    </row>
    <row r="1431" spans="1:12">
      <c r="A1431" s="23">
        <v>2368</v>
      </c>
      <c r="B1431" s="23">
        <v>1086</v>
      </c>
      <c r="C1431" s="23">
        <v>787</v>
      </c>
      <c r="E1431" s="23" t="s">
        <v>3197</v>
      </c>
      <c r="F1431" s="23" t="s">
        <v>3198</v>
      </c>
      <c r="G1431" s="23">
        <v>1</v>
      </c>
      <c r="I1431" s="39" t="str">
        <f>IF($B1431="","",(VLOOKUP($B1431,所属・種目コード!$A$3:$B$68,2)))</f>
        <v>遠野</v>
      </c>
      <c r="K1431" s="41" t="e">
        <f>IF($B1431="","",(VLOOKUP($B1431,所属・種目コード!L1414:M1514,2)))</f>
        <v>#N/A</v>
      </c>
      <c r="L1431" s="38" t="e">
        <f>IF($B1431="","",(VLOOKUP($B1431,所属・種目コード!$I$3:$J$59,2)))</f>
        <v>#N/A</v>
      </c>
    </row>
    <row r="1432" spans="1:12">
      <c r="A1432" s="23">
        <v>2369</v>
      </c>
      <c r="B1432" s="23">
        <v>1086</v>
      </c>
      <c r="C1432" s="23">
        <v>388</v>
      </c>
      <c r="E1432" s="23" t="s">
        <v>3199</v>
      </c>
      <c r="F1432" s="23" t="s">
        <v>3200</v>
      </c>
      <c r="G1432" s="23">
        <v>1</v>
      </c>
      <c r="I1432" s="39" t="str">
        <f>IF($B1432="","",(VLOOKUP($B1432,所属・種目コード!$A$3:$B$68,2)))</f>
        <v>遠野</v>
      </c>
      <c r="K1432" s="41" t="e">
        <f>IF($B1432="","",(VLOOKUP($B1432,所属・種目コード!L1415:M1515,2)))</f>
        <v>#N/A</v>
      </c>
      <c r="L1432" s="38" t="e">
        <f>IF($B1432="","",(VLOOKUP($B1432,所属・種目コード!$I$3:$J$59,2)))</f>
        <v>#N/A</v>
      </c>
    </row>
    <row r="1433" spans="1:12">
      <c r="A1433" s="23">
        <v>2370</v>
      </c>
      <c r="B1433" s="23">
        <v>1086</v>
      </c>
      <c r="C1433" s="23">
        <v>392</v>
      </c>
      <c r="E1433" s="23" t="s">
        <v>3201</v>
      </c>
      <c r="F1433" s="23" t="s">
        <v>3202</v>
      </c>
      <c r="G1433" s="23">
        <v>1</v>
      </c>
      <c r="I1433" s="39" t="str">
        <f>IF($B1433="","",(VLOOKUP($B1433,所属・種目コード!$A$3:$B$68,2)))</f>
        <v>遠野</v>
      </c>
      <c r="K1433" s="41" t="e">
        <f>IF($B1433="","",(VLOOKUP($B1433,所属・種目コード!L1416:M1516,2)))</f>
        <v>#N/A</v>
      </c>
      <c r="L1433" s="38" t="e">
        <f>IF($B1433="","",(VLOOKUP($B1433,所属・種目コード!$I$3:$J$59,2)))</f>
        <v>#N/A</v>
      </c>
    </row>
    <row r="1434" spans="1:12">
      <c r="A1434" s="23">
        <v>2371</v>
      </c>
      <c r="B1434" s="23">
        <v>1086</v>
      </c>
      <c r="C1434" s="23">
        <v>788</v>
      </c>
      <c r="E1434" s="23" t="s">
        <v>3203</v>
      </c>
      <c r="F1434" s="23" t="s">
        <v>3204</v>
      </c>
      <c r="G1434" s="23">
        <v>1</v>
      </c>
      <c r="I1434" s="39" t="str">
        <f>IF($B1434="","",(VLOOKUP($B1434,所属・種目コード!$A$3:$B$68,2)))</f>
        <v>遠野</v>
      </c>
      <c r="K1434" s="41" t="e">
        <f>IF($B1434="","",(VLOOKUP($B1434,所属・種目コード!L1417:M1517,2)))</f>
        <v>#N/A</v>
      </c>
      <c r="L1434" s="38" t="e">
        <f>IF($B1434="","",(VLOOKUP($B1434,所属・種目コード!$I$3:$J$59,2)))</f>
        <v>#N/A</v>
      </c>
    </row>
    <row r="1435" spans="1:12">
      <c r="A1435" s="23">
        <v>2372</v>
      </c>
      <c r="B1435" s="23">
        <v>1086</v>
      </c>
      <c r="C1435" s="23">
        <v>389</v>
      </c>
      <c r="E1435" s="23" t="s">
        <v>3205</v>
      </c>
      <c r="F1435" s="23" t="s">
        <v>3206</v>
      </c>
      <c r="G1435" s="23">
        <v>1</v>
      </c>
      <c r="I1435" s="39" t="str">
        <f>IF($B1435="","",(VLOOKUP($B1435,所属・種目コード!$A$3:$B$68,2)))</f>
        <v>遠野</v>
      </c>
      <c r="K1435" s="41" t="e">
        <f>IF($B1435="","",(VLOOKUP($B1435,所属・種目コード!L1418:M1518,2)))</f>
        <v>#N/A</v>
      </c>
      <c r="L1435" s="38" t="e">
        <f>IF($B1435="","",(VLOOKUP($B1435,所属・種目コード!$I$3:$J$59,2)))</f>
        <v>#N/A</v>
      </c>
    </row>
    <row r="1436" spans="1:12">
      <c r="A1436" s="23">
        <v>2373</v>
      </c>
      <c r="B1436" s="23">
        <v>1086</v>
      </c>
      <c r="C1436" s="23">
        <v>564</v>
      </c>
      <c r="E1436" s="23" t="s">
        <v>3207</v>
      </c>
      <c r="F1436" s="23" t="s">
        <v>3208</v>
      </c>
      <c r="G1436" s="23">
        <v>2</v>
      </c>
      <c r="I1436" s="39" t="str">
        <f>IF($B1436="","",(VLOOKUP($B1436,所属・種目コード!$A$3:$B$68,2)))</f>
        <v>遠野</v>
      </c>
      <c r="K1436" s="41" t="e">
        <f>IF($B1436="","",(VLOOKUP($B1436,所属・種目コード!L1419:M1519,2)))</f>
        <v>#N/A</v>
      </c>
      <c r="L1436" s="38" t="e">
        <f>IF($B1436="","",(VLOOKUP($B1436,所属・種目コード!$I$3:$J$59,2)))</f>
        <v>#N/A</v>
      </c>
    </row>
    <row r="1437" spans="1:12">
      <c r="A1437" s="23">
        <v>2374</v>
      </c>
      <c r="B1437" s="23">
        <v>1086</v>
      </c>
      <c r="C1437" s="23">
        <v>789</v>
      </c>
      <c r="E1437" s="23" t="s">
        <v>3209</v>
      </c>
      <c r="F1437" s="23" t="s">
        <v>3210</v>
      </c>
      <c r="G1437" s="23">
        <v>1</v>
      </c>
      <c r="I1437" s="39" t="str">
        <f>IF($B1437="","",(VLOOKUP($B1437,所属・種目コード!$A$3:$B$68,2)))</f>
        <v>遠野</v>
      </c>
      <c r="K1437" s="41" t="e">
        <f>IF($B1437="","",(VLOOKUP($B1437,所属・種目コード!L1420:M1520,2)))</f>
        <v>#N/A</v>
      </c>
      <c r="L1437" s="38" t="e">
        <f>IF($B1437="","",(VLOOKUP($B1437,所属・種目コード!$I$3:$J$59,2)))</f>
        <v>#N/A</v>
      </c>
    </row>
    <row r="1438" spans="1:12">
      <c r="A1438" s="23">
        <v>2375</v>
      </c>
      <c r="B1438" s="23">
        <v>1086</v>
      </c>
      <c r="C1438" s="23">
        <v>790</v>
      </c>
      <c r="E1438" s="23" t="s">
        <v>3211</v>
      </c>
      <c r="F1438" s="23" t="s">
        <v>3212</v>
      </c>
      <c r="G1438" s="23">
        <v>1</v>
      </c>
      <c r="I1438" s="39" t="str">
        <f>IF($B1438="","",(VLOOKUP($B1438,所属・種目コード!$A$3:$B$68,2)))</f>
        <v>遠野</v>
      </c>
      <c r="K1438" s="41" t="e">
        <f>IF($B1438="","",(VLOOKUP($B1438,所属・種目コード!L1421:M1521,2)))</f>
        <v>#N/A</v>
      </c>
      <c r="L1438" s="38" t="e">
        <f>IF($B1438="","",(VLOOKUP($B1438,所属・種目コード!$I$3:$J$59,2)))</f>
        <v>#N/A</v>
      </c>
    </row>
    <row r="1439" spans="1:12">
      <c r="A1439" s="23">
        <v>2376</v>
      </c>
      <c r="B1439" s="23">
        <v>1086</v>
      </c>
      <c r="C1439" s="23">
        <v>294</v>
      </c>
      <c r="E1439" s="23" t="s">
        <v>3213</v>
      </c>
      <c r="F1439" s="23" t="s">
        <v>3214</v>
      </c>
      <c r="G1439" s="23">
        <v>2</v>
      </c>
      <c r="I1439" s="39" t="str">
        <f>IF($B1439="","",(VLOOKUP($B1439,所属・種目コード!$A$3:$B$68,2)))</f>
        <v>遠野</v>
      </c>
      <c r="K1439" s="41" t="e">
        <f>IF($B1439="","",(VLOOKUP($B1439,所属・種目コード!L1422:M1522,2)))</f>
        <v>#N/A</v>
      </c>
      <c r="L1439" s="38" t="e">
        <f>IF($B1439="","",(VLOOKUP($B1439,所属・種目コード!$I$3:$J$59,2)))</f>
        <v>#N/A</v>
      </c>
    </row>
    <row r="1440" spans="1:12">
      <c r="A1440" s="23">
        <v>2377</v>
      </c>
      <c r="B1440" s="23">
        <v>1086</v>
      </c>
      <c r="C1440" s="23">
        <v>292</v>
      </c>
      <c r="E1440" s="23" t="s">
        <v>3215</v>
      </c>
      <c r="F1440" s="23" t="s">
        <v>3216</v>
      </c>
      <c r="G1440" s="23">
        <v>2</v>
      </c>
      <c r="I1440" s="39" t="str">
        <f>IF($B1440="","",(VLOOKUP($B1440,所属・種目コード!$A$3:$B$68,2)))</f>
        <v>遠野</v>
      </c>
      <c r="K1440" s="41" t="e">
        <f>IF($B1440="","",(VLOOKUP($B1440,所属・種目コード!L1423:M1523,2)))</f>
        <v>#N/A</v>
      </c>
      <c r="L1440" s="38" t="e">
        <f>IF($B1440="","",(VLOOKUP($B1440,所属・種目コード!$I$3:$J$59,2)))</f>
        <v>#N/A</v>
      </c>
    </row>
    <row r="1441" spans="1:12">
      <c r="A1441" s="23">
        <v>2378</v>
      </c>
      <c r="B1441" s="23">
        <v>1086</v>
      </c>
      <c r="C1441" s="23">
        <v>393</v>
      </c>
      <c r="E1441" s="23" t="s">
        <v>3217</v>
      </c>
      <c r="F1441" s="23" t="s">
        <v>3218</v>
      </c>
      <c r="G1441" s="23">
        <v>1</v>
      </c>
      <c r="I1441" s="39" t="str">
        <f>IF($B1441="","",(VLOOKUP($B1441,所属・種目コード!$A$3:$B$68,2)))</f>
        <v>遠野</v>
      </c>
      <c r="K1441" s="41" t="e">
        <f>IF($B1441="","",(VLOOKUP($B1441,所属・種目コード!L1424:M1524,2)))</f>
        <v>#N/A</v>
      </c>
      <c r="L1441" s="38" t="e">
        <f>IF($B1441="","",(VLOOKUP($B1441,所属・種目コード!$I$3:$J$59,2)))</f>
        <v>#N/A</v>
      </c>
    </row>
    <row r="1442" spans="1:12">
      <c r="A1442" s="23">
        <v>2379</v>
      </c>
      <c r="B1442" s="23">
        <v>1087</v>
      </c>
      <c r="C1442" s="23">
        <v>484</v>
      </c>
      <c r="E1442" s="23" t="s">
        <v>3219</v>
      </c>
      <c r="F1442" s="23" t="s">
        <v>3220</v>
      </c>
      <c r="G1442" s="23">
        <v>2</v>
      </c>
      <c r="I1442" s="39" t="str">
        <f>IF($B1442="","",(VLOOKUP($B1442,所属・種目コード!$A$3:$B$68,2)))</f>
        <v>遠野緑峰</v>
      </c>
      <c r="K1442" s="41" t="e">
        <f>IF($B1442="","",(VLOOKUP($B1442,所属・種目コード!L1425:M1525,2)))</f>
        <v>#N/A</v>
      </c>
      <c r="L1442" s="38" t="e">
        <f>IF($B1442="","",(VLOOKUP($B1442,所属・種目コード!$I$3:$J$59,2)))</f>
        <v>#N/A</v>
      </c>
    </row>
    <row r="1443" spans="1:12">
      <c r="A1443" s="23">
        <v>2380</v>
      </c>
      <c r="B1443" s="23">
        <v>1087</v>
      </c>
      <c r="C1443" s="23">
        <v>485</v>
      </c>
      <c r="E1443" s="23" t="s">
        <v>3221</v>
      </c>
      <c r="F1443" s="23" t="s">
        <v>3222</v>
      </c>
      <c r="G1443" s="23">
        <v>2</v>
      </c>
      <c r="I1443" s="39" t="str">
        <f>IF($B1443="","",(VLOOKUP($B1443,所属・種目コード!$A$3:$B$68,2)))</f>
        <v>遠野緑峰</v>
      </c>
      <c r="K1443" s="41" t="e">
        <f>IF($B1443="","",(VLOOKUP($B1443,所属・種目コード!L1426:M1526,2)))</f>
        <v>#N/A</v>
      </c>
      <c r="L1443" s="38" t="e">
        <f>IF($B1443="","",(VLOOKUP($B1443,所属・種目コード!$I$3:$J$59,2)))</f>
        <v>#N/A</v>
      </c>
    </row>
    <row r="1444" spans="1:12">
      <c r="A1444" s="23">
        <v>2381</v>
      </c>
      <c r="B1444" s="23">
        <v>1087</v>
      </c>
      <c r="C1444" s="23">
        <v>674</v>
      </c>
      <c r="E1444" s="23" t="s">
        <v>3223</v>
      </c>
      <c r="F1444" s="23" t="s">
        <v>3224</v>
      </c>
      <c r="G1444" s="23">
        <v>1</v>
      </c>
      <c r="I1444" s="39" t="str">
        <f>IF($B1444="","",(VLOOKUP($B1444,所属・種目コード!$A$3:$B$68,2)))</f>
        <v>遠野緑峰</v>
      </c>
      <c r="K1444" s="41" t="e">
        <f>IF($B1444="","",(VLOOKUP($B1444,所属・種目コード!L1427:M1527,2)))</f>
        <v>#N/A</v>
      </c>
      <c r="L1444" s="38" t="e">
        <f>IF($B1444="","",(VLOOKUP($B1444,所属・種目コード!$I$3:$J$59,2)))</f>
        <v>#N/A</v>
      </c>
    </row>
    <row r="1445" spans="1:12">
      <c r="A1445" s="23">
        <v>2382</v>
      </c>
      <c r="B1445" s="23">
        <v>1087</v>
      </c>
      <c r="C1445" s="23">
        <v>675</v>
      </c>
      <c r="E1445" s="23" t="s">
        <v>3225</v>
      </c>
      <c r="F1445" s="23" t="s">
        <v>3226</v>
      </c>
      <c r="G1445" s="23">
        <v>1</v>
      </c>
      <c r="I1445" s="39" t="str">
        <f>IF($B1445="","",(VLOOKUP($B1445,所属・種目コード!$A$3:$B$68,2)))</f>
        <v>遠野緑峰</v>
      </c>
      <c r="K1445" s="41" t="e">
        <f>IF($B1445="","",(VLOOKUP($B1445,所属・種目コード!L1428:M1528,2)))</f>
        <v>#N/A</v>
      </c>
      <c r="L1445" s="38" t="e">
        <f>IF($B1445="","",(VLOOKUP($B1445,所属・種目コード!$I$3:$J$59,2)))</f>
        <v>#N/A</v>
      </c>
    </row>
    <row r="1446" spans="1:12">
      <c r="A1446" s="23">
        <v>2383</v>
      </c>
      <c r="B1446" s="23">
        <v>1087</v>
      </c>
      <c r="C1446" s="23">
        <v>676</v>
      </c>
      <c r="E1446" s="23" t="s">
        <v>3227</v>
      </c>
      <c r="F1446" s="23" t="s">
        <v>3228</v>
      </c>
      <c r="G1446" s="23">
        <v>1</v>
      </c>
      <c r="I1446" s="39" t="str">
        <f>IF($B1446="","",(VLOOKUP($B1446,所属・種目コード!$A$3:$B$68,2)))</f>
        <v>遠野緑峰</v>
      </c>
      <c r="K1446" s="41" t="e">
        <f>IF($B1446="","",(VLOOKUP($B1446,所属・種目コード!L1429:M1529,2)))</f>
        <v>#N/A</v>
      </c>
      <c r="L1446" s="38" t="e">
        <f>IF($B1446="","",(VLOOKUP($B1446,所属・種目コード!$I$3:$J$59,2)))</f>
        <v>#N/A</v>
      </c>
    </row>
    <row r="1447" spans="1:12">
      <c r="A1447" s="23">
        <v>2384</v>
      </c>
      <c r="B1447" s="23">
        <v>1087</v>
      </c>
      <c r="C1447" s="23">
        <v>934</v>
      </c>
      <c r="E1447" s="23" t="s">
        <v>3229</v>
      </c>
      <c r="F1447" s="23" t="s">
        <v>3230</v>
      </c>
      <c r="G1447" s="23">
        <v>1</v>
      </c>
      <c r="I1447" s="39" t="str">
        <f>IF($B1447="","",(VLOOKUP($B1447,所属・種目コード!$A$3:$B$68,2)))</f>
        <v>遠野緑峰</v>
      </c>
      <c r="K1447" s="41" t="e">
        <f>IF($B1447="","",(VLOOKUP($B1447,所属・種目コード!L1430:M1530,2)))</f>
        <v>#N/A</v>
      </c>
      <c r="L1447" s="38" t="e">
        <f>IF($B1447="","",(VLOOKUP($B1447,所属・種目コード!$I$3:$J$59,2)))</f>
        <v>#N/A</v>
      </c>
    </row>
    <row r="1448" spans="1:12">
      <c r="A1448" s="23">
        <v>2385</v>
      </c>
      <c r="B1448" s="23">
        <v>1087</v>
      </c>
      <c r="C1448" s="23">
        <v>677</v>
      </c>
      <c r="E1448" s="23" t="s">
        <v>3231</v>
      </c>
      <c r="F1448" s="23" t="s">
        <v>1039</v>
      </c>
      <c r="G1448" s="23">
        <v>1</v>
      </c>
      <c r="I1448" s="39" t="str">
        <f>IF($B1448="","",(VLOOKUP($B1448,所属・種目コード!$A$3:$B$68,2)))</f>
        <v>遠野緑峰</v>
      </c>
      <c r="K1448" s="41" t="e">
        <f>IF($B1448="","",(VLOOKUP($B1448,所属・種目コード!L1431:M1531,2)))</f>
        <v>#N/A</v>
      </c>
      <c r="L1448" s="38" t="e">
        <f>IF($B1448="","",(VLOOKUP($B1448,所属・種目コード!$I$3:$J$59,2)))</f>
        <v>#N/A</v>
      </c>
    </row>
    <row r="1449" spans="1:12">
      <c r="A1449" s="23">
        <v>2386</v>
      </c>
      <c r="B1449" s="23">
        <v>1087</v>
      </c>
      <c r="C1449" s="23">
        <v>486</v>
      </c>
      <c r="E1449" s="23" t="s">
        <v>3232</v>
      </c>
      <c r="F1449" s="23" t="s">
        <v>3233</v>
      </c>
      <c r="G1449" s="23">
        <v>2</v>
      </c>
      <c r="I1449" s="39" t="str">
        <f>IF($B1449="","",(VLOOKUP($B1449,所属・種目コード!$A$3:$B$68,2)))</f>
        <v>遠野緑峰</v>
      </c>
      <c r="K1449" s="41" t="e">
        <f>IF($B1449="","",(VLOOKUP($B1449,所属・種目コード!L1432:M1532,2)))</f>
        <v>#N/A</v>
      </c>
      <c r="L1449" s="38" t="e">
        <f>IF($B1449="","",(VLOOKUP($B1449,所属・種目コード!$I$3:$J$59,2)))</f>
        <v>#N/A</v>
      </c>
    </row>
    <row r="1450" spans="1:12">
      <c r="A1450" s="23">
        <v>2387</v>
      </c>
      <c r="B1450" s="23">
        <v>1087</v>
      </c>
      <c r="C1450" s="23">
        <v>666</v>
      </c>
      <c r="E1450" s="23" t="s">
        <v>3234</v>
      </c>
      <c r="F1450" s="23" t="s">
        <v>3235</v>
      </c>
      <c r="G1450" s="23">
        <v>1</v>
      </c>
      <c r="I1450" s="39" t="str">
        <f>IF($B1450="","",(VLOOKUP($B1450,所属・種目コード!$A$3:$B$68,2)))</f>
        <v>遠野緑峰</v>
      </c>
      <c r="K1450" s="41" t="e">
        <f>IF($B1450="","",(VLOOKUP($B1450,所属・種目コード!L1433:M1533,2)))</f>
        <v>#N/A</v>
      </c>
      <c r="L1450" s="38" t="e">
        <f>IF($B1450="","",(VLOOKUP($B1450,所属・種目コード!$I$3:$J$59,2)))</f>
        <v>#N/A</v>
      </c>
    </row>
    <row r="1451" spans="1:12">
      <c r="A1451" s="23">
        <v>2388</v>
      </c>
      <c r="B1451" s="23">
        <v>1087</v>
      </c>
      <c r="C1451" s="23">
        <v>667</v>
      </c>
      <c r="E1451" s="23" t="s">
        <v>3236</v>
      </c>
      <c r="F1451" s="23" t="s">
        <v>3237</v>
      </c>
      <c r="G1451" s="23">
        <v>1</v>
      </c>
      <c r="I1451" s="39" t="str">
        <f>IF($B1451="","",(VLOOKUP($B1451,所属・種目コード!$A$3:$B$68,2)))</f>
        <v>遠野緑峰</v>
      </c>
      <c r="K1451" s="41" t="e">
        <f>IF($B1451="","",(VLOOKUP($B1451,所属・種目コード!L1434:M1534,2)))</f>
        <v>#N/A</v>
      </c>
      <c r="L1451" s="38" t="e">
        <f>IF($B1451="","",(VLOOKUP($B1451,所属・種目コード!$I$3:$J$59,2)))</f>
        <v>#N/A</v>
      </c>
    </row>
    <row r="1452" spans="1:12">
      <c r="A1452" s="23">
        <v>2389</v>
      </c>
      <c r="B1452" s="23">
        <v>1087</v>
      </c>
      <c r="C1452" s="23">
        <v>935</v>
      </c>
      <c r="E1452" s="23" t="s">
        <v>3238</v>
      </c>
      <c r="F1452" s="23" t="s">
        <v>3239</v>
      </c>
      <c r="G1452" s="23">
        <v>1</v>
      </c>
      <c r="I1452" s="39" t="str">
        <f>IF($B1452="","",(VLOOKUP($B1452,所属・種目コード!$A$3:$B$68,2)))</f>
        <v>遠野緑峰</v>
      </c>
      <c r="K1452" s="41" t="e">
        <f>IF($B1452="","",(VLOOKUP($B1452,所属・種目コード!L1435:M1535,2)))</f>
        <v>#N/A</v>
      </c>
      <c r="L1452" s="38" t="e">
        <f>IF($B1452="","",(VLOOKUP($B1452,所属・種目コード!$I$3:$J$59,2)))</f>
        <v>#N/A</v>
      </c>
    </row>
    <row r="1453" spans="1:12">
      <c r="A1453" s="23">
        <v>2390</v>
      </c>
      <c r="B1453" s="23">
        <v>1087</v>
      </c>
      <c r="C1453" s="23">
        <v>668</v>
      </c>
      <c r="E1453" s="23" t="s">
        <v>3240</v>
      </c>
      <c r="F1453" s="23" t="s">
        <v>3241</v>
      </c>
      <c r="G1453" s="23">
        <v>1</v>
      </c>
      <c r="I1453" s="39" t="str">
        <f>IF($B1453="","",(VLOOKUP($B1453,所属・種目コード!$A$3:$B$68,2)))</f>
        <v>遠野緑峰</v>
      </c>
      <c r="K1453" s="41" t="e">
        <f>IF($B1453="","",(VLOOKUP($B1453,所属・種目コード!L1436:M1536,2)))</f>
        <v>#N/A</v>
      </c>
      <c r="L1453" s="38" t="e">
        <f>IF($B1453="","",(VLOOKUP($B1453,所属・種目コード!$I$3:$J$59,2)))</f>
        <v>#N/A</v>
      </c>
    </row>
    <row r="1454" spans="1:12">
      <c r="A1454" s="23">
        <v>2391</v>
      </c>
      <c r="B1454" s="23">
        <v>1087</v>
      </c>
      <c r="C1454" s="23">
        <v>669</v>
      </c>
      <c r="E1454" s="23" t="s">
        <v>3242</v>
      </c>
      <c r="F1454" s="23" t="s">
        <v>3243</v>
      </c>
      <c r="G1454" s="23">
        <v>1</v>
      </c>
      <c r="I1454" s="39" t="str">
        <f>IF($B1454="","",(VLOOKUP($B1454,所属・種目コード!$A$3:$B$68,2)))</f>
        <v>遠野緑峰</v>
      </c>
      <c r="K1454" s="41" t="e">
        <f>IF($B1454="","",(VLOOKUP($B1454,所属・種目コード!L1437:M1537,2)))</f>
        <v>#N/A</v>
      </c>
      <c r="L1454" s="38" t="e">
        <f>IF($B1454="","",(VLOOKUP($B1454,所属・種目コード!$I$3:$J$59,2)))</f>
        <v>#N/A</v>
      </c>
    </row>
    <row r="1455" spans="1:12">
      <c r="A1455" s="23">
        <v>2392</v>
      </c>
      <c r="B1455" s="23">
        <v>1087</v>
      </c>
      <c r="C1455" s="23">
        <v>670</v>
      </c>
      <c r="E1455" s="23" t="s">
        <v>3244</v>
      </c>
      <c r="F1455" s="23" t="s">
        <v>3245</v>
      </c>
      <c r="G1455" s="23">
        <v>1</v>
      </c>
      <c r="I1455" s="39" t="str">
        <f>IF($B1455="","",(VLOOKUP($B1455,所属・種目コード!$A$3:$B$68,2)))</f>
        <v>遠野緑峰</v>
      </c>
      <c r="K1455" s="41" t="e">
        <f>IF($B1455="","",(VLOOKUP($B1455,所属・種目コード!L1438:M1538,2)))</f>
        <v>#N/A</v>
      </c>
      <c r="L1455" s="38" t="e">
        <f>IF($B1455="","",(VLOOKUP($B1455,所属・種目コード!$I$3:$J$59,2)))</f>
        <v>#N/A</v>
      </c>
    </row>
    <row r="1456" spans="1:12">
      <c r="A1456" s="23">
        <v>2393</v>
      </c>
      <c r="B1456" s="23">
        <v>1087</v>
      </c>
      <c r="C1456" s="23">
        <v>671</v>
      </c>
      <c r="E1456" s="23" t="s">
        <v>3246</v>
      </c>
      <c r="F1456" s="23" t="s">
        <v>3247</v>
      </c>
      <c r="G1456" s="23">
        <v>1</v>
      </c>
      <c r="I1456" s="39" t="str">
        <f>IF($B1456="","",(VLOOKUP($B1456,所属・種目コード!$A$3:$B$68,2)))</f>
        <v>遠野緑峰</v>
      </c>
      <c r="K1456" s="41" t="e">
        <f>IF($B1456="","",(VLOOKUP($B1456,所属・種目コード!L1439:M1539,2)))</f>
        <v>#N/A</v>
      </c>
      <c r="L1456" s="38" t="e">
        <f>IF($B1456="","",(VLOOKUP($B1456,所属・種目コード!$I$3:$J$59,2)))</f>
        <v>#N/A</v>
      </c>
    </row>
    <row r="1457" spans="1:12">
      <c r="A1457" s="23">
        <v>2394</v>
      </c>
      <c r="B1457" s="23">
        <v>1087</v>
      </c>
      <c r="C1457" s="23">
        <v>672</v>
      </c>
      <c r="E1457" s="23" t="s">
        <v>3248</v>
      </c>
      <c r="F1457" s="23" t="s">
        <v>3249</v>
      </c>
      <c r="G1457" s="23">
        <v>1</v>
      </c>
      <c r="I1457" s="39" t="str">
        <f>IF($B1457="","",(VLOOKUP($B1457,所属・種目コード!$A$3:$B$68,2)))</f>
        <v>遠野緑峰</v>
      </c>
      <c r="K1457" s="41" t="e">
        <f>IF($B1457="","",(VLOOKUP($B1457,所属・種目コード!L1440:M1540,2)))</f>
        <v>#N/A</v>
      </c>
      <c r="L1457" s="38" t="e">
        <f>IF($B1457="","",(VLOOKUP($B1457,所属・種目コード!$I$3:$J$59,2)))</f>
        <v>#N/A</v>
      </c>
    </row>
    <row r="1458" spans="1:12">
      <c r="A1458" s="23">
        <v>2395</v>
      </c>
      <c r="B1458" s="23">
        <v>1087</v>
      </c>
      <c r="C1458" s="23">
        <v>678</v>
      </c>
      <c r="E1458" s="23" t="s">
        <v>3250</v>
      </c>
      <c r="F1458" s="23" t="s">
        <v>3251</v>
      </c>
      <c r="G1458" s="23">
        <v>1</v>
      </c>
      <c r="I1458" s="39" t="str">
        <f>IF($B1458="","",(VLOOKUP($B1458,所属・種目コード!$A$3:$B$68,2)))</f>
        <v>遠野緑峰</v>
      </c>
      <c r="K1458" s="41" t="e">
        <f>IF($B1458="","",(VLOOKUP($B1458,所属・種目コード!L1441:M1541,2)))</f>
        <v>#N/A</v>
      </c>
      <c r="L1458" s="38" t="e">
        <f>IF($B1458="","",(VLOOKUP($B1458,所属・種目コード!$I$3:$J$59,2)))</f>
        <v>#N/A</v>
      </c>
    </row>
    <row r="1459" spans="1:12">
      <c r="A1459" s="23">
        <v>2396</v>
      </c>
      <c r="B1459" s="23">
        <v>1087</v>
      </c>
      <c r="C1459" s="23">
        <v>673</v>
      </c>
      <c r="E1459" s="23" t="s">
        <v>3252</v>
      </c>
      <c r="F1459" s="23" t="s">
        <v>3253</v>
      </c>
      <c r="G1459" s="23">
        <v>1</v>
      </c>
      <c r="I1459" s="39" t="str">
        <f>IF($B1459="","",(VLOOKUP($B1459,所属・種目コード!$A$3:$B$68,2)))</f>
        <v>遠野緑峰</v>
      </c>
      <c r="K1459" s="41" t="e">
        <f>IF($B1459="","",(VLOOKUP($B1459,所属・種目コード!L1442:M1542,2)))</f>
        <v>#N/A</v>
      </c>
      <c r="L1459" s="38" t="e">
        <f>IF($B1459="","",(VLOOKUP($B1459,所属・種目コード!$I$3:$J$59,2)))</f>
        <v>#N/A</v>
      </c>
    </row>
    <row r="1460" spans="1:12">
      <c r="A1460" s="23">
        <v>2397</v>
      </c>
      <c r="B1460" s="23">
        <v>1088</v>
      </c>
      <c r="C1460" s="23">
        <v>679</v>
      </c>
      <c r="E1460" s="23" t="s">
        <v>3254</v>
      </c>
      <c r="F1460" s="23" t="s">
        <v>3255</v>
      </c>
      <c r="G1460" s="23">
        <v>1</v>
      </c>
      <c r="I1460" s="39" t="str">
        <f>IF($B1460="","",(VLOOKUP($B1460,所属・種目コード!$A$3:$B$68,2)))</f>
        <v>西和賀</v>
      </c>
      <c r="K1460" s="41" t="e">
        <f>IF($B1460="","",(VLOOKUP($B1460,所属・種目コード!L1443:M1543,2)))</f>
        <v>#N/A</v>
      </c>
      <c r="L1460" s="38" t="e">
        <f>IF($B1460="","",(VLOOKUP($B1460,所属・種目コード!$I$3:$J$59,2)))</f>
        <v>#N/A</v>
      </c>
    </row>
    <row r="1461" spans="1:12">
      <c r="A1461" s="23">
        <v>2398</v>
      </c>
      <c r="B1461" s="23">
        <v>1088</v>
      </c>
      <c r="C1461" s="23">
        <v>487</v>
      </c>
      <c r="E1461" s="23" t="s">
        <v>3256</v>
      </c>
      <c r="F1461" s="23" t="s">
        <v>3257</v>
      </c>
      <c r="G1461" s="23">
        <v>2</v>
      </c>
      <c r="I1461" s="39" t="str">
        <f>IF($B1461="","",(VLOOKUP($B1461,所属・種目コード!$A$3:$B$68,2)))</f>
        <v>西和賀</v>
      </c>
      <c r="K1461" s="41" t="e">
        <f>IF($B1461="","",(VLOOKUP($B1461,所属・種目コード!L1444:M1544,2)))</f>
        <v>#N/A</v>
      </c>
      <c r="L1461" s="38" t="e">
        <f>IF($B1461="","",(VLOOKUP($B1461,所属・種目コード!$I$3:$J$59,2)))</f>
        <v>#N/A</v>
      </c>
    </row>
    <row r="1462" spans="1:12">
      <c r="A1462" s="23">
        <v>2399</v>
      </c>
      <c r="B1462" s="23">
        <v>1088</v>
      </c>
      <c r="C1462" s="23">
        <v>254</v>
      </c>
      <c r="E1462" s="23" t="s">
        <v>3258</v>
      </c>
      <c r="F1462" s="23" t="s">
        <v>3259</v>
      </c>
      <c r="G1462" s="23">
        <v>1</v>
      </c>
      <c r="I1462" s="39" t="str">
        <f>IF($B1462="","",(VLOOKUP($B1462,所属・種目コード!$A$3:$B$68,2)))</f>
        <v>西和賀</v>
      </c>
      <c r="K1462" s="41" t="e">
        <f>IF($B1462="","",(VLOOKUP($B1462,所属・種目コード!L1445:M1545,2)))</f>
        <v>#N/A</v>
      </c>
      <c r="L1462" s="38" t="e">
        <f>IF($B1462="","",(VLOOKUP($B1462,所属・種目コード!$I$3:$J$59,2)))</f>
        <v>#N/A</v>
      </c>
    </row>
    <row r="1463" spans="1:12">
      <c r="A1463" s="23">
        <v>2400</v>
      </c>
      <c r="B1463" s="23">
        <v>1088</v>
      </c>
      <c r="C1463" s="23">
        <v>223</v>
      </c>
      <c r="E1463" s="23" t="s">
        <v>3260</v>
      </c>
      <c r="F1463" s="23" t="s">
        <v>3261</v>
      </c>
      <c r="G1463" s="23">
        <v>2</v>
      </c>
      <c r="I1463" s="39" t="str">
        <f>IF($B1463="","",(VLOOKUP($B1463,所属・種目コード!$A$3:$B$68,2)))</f>
        <v>西和賀</v>
      </c>
      <c r="K1463" s="41" t="e">
        <f>IF($B1463="","",(VLOOKUP($B1463,所属・種目コード!L1446:M1546,2)))</f>
        <v>#N/A</v>
      </c>
      <c r="L1463" s="38" t="e">
        <f>IF($B1463="","",(VLOOKUP($B1463,所属・種目コード!$I$3:$J$59,2)))</f>
        <v>#N/A</v>
      </c>
    </row>
    <row r="1464" spans="1:12">
      <c r="A1464" s="23">
        <v>2401</v>
      </c>
      <c r="B1464" s="23">
        <v>1088</v>
      </c>
      <c r="C1464" s="23">
        <v>680</v>
      </c>
      <c r="E1464" s="23" t="s">
        <v>3262</v>
      </c>
      <c r="F1464" s="23" t="s">
        <v>3263</v>
      </c>
      <c r="G1464" s="23">
        <v>1</v>
      </c>
      <c r="I1464" s="39" t="str">
        <f>IF($B1464="","",(VLOOKUP($B1464,所属・種目コード!$A$3:$B$68,2)))</f>
        <v>西和賀</v>
      </c>
      <c r="K1464" s="41" t="e">
        <f>IF($B1464="","",(VLOOKUP($B1464,所属・種目コード!L1447:M1547,2)))</f>
        <v>#N/A</v>
      </c>
      <c r="L1464" s="38" t="e">
        <f>IF($B1464="","",(VLOOKUP($B1464,所属・種目コード!$I$3:$J$59,2)))</f>
        <v>#N/A</v>
      </c>
    </row>
    <row r="1465" spans="1:12">
      <c r="A1465" s="23">
        <v>2402</v>
      </c>
      <c r="B1465" s="23">
        <v>1088</v>
      </c>
      <c r="C1465" s="23">
        <v>227</v>
      </c>
      <c r="E1465" s="23" t="s">
        <v>3264</v>
      </c>
      <c r="F1465" s="23" t="s">
        <v>3265</v>
      </c>
      <c r="G1465" s="23">
        <v>2</v>
      </c>
      <c r="I1465" s="39" t="str">
        <f>IF($B1465="","",(VLOOKUP($B1465,所属・種目コード!$A$3:$B$68,2)))</f>
        <v>西和賀</v>
      </c>
      <c r="K1465" s="41" t="e">
        <f>IF($B1465="","",(VLOOKUP($B1465,所属・種目コード!L1448:M1548,2)))</f>
        <v>#N/A</v>
      </c>
      <c r="L1465" s="38" t="e">
        <f>IF($B1465="","",(VLOOKUP($B1465,所属・種目コード!$I$3:$J$59,2)))</f>
        <v>#N/A</v>
      </c>
    </row>
    <row r="1466" spans="1:12">
      <c r="A1466" s="23">
        <v>2403</v>
      </c>
      <c r="B1466" s="23">
        <v>1088</v>
      </c>
      <c r="C1466" s="23">
        <v>255</v>
      </c>
      <c r="E1466" s="23" t="s">
        <v>3266</v>
      </c>
      <c r="F1466" s="23" t="s">
        <v>3267</v>
      </c>
      <c r="G1466" s="23">
        <v>1</v>
      </c>
      <c r="I1466" s="39" t="str">
        <f>IF($B1466="","",(VLOOKUP($B1466,所属・種目コード!$A$3:$B$68,2)))</f>
        <v>西和賀</v>
      </c>
      <c r="K1466" s="41" t="e">
        <f>IF($B1466="","",(VLOOKUP($B1466,所属・種目コード!L1449:M1549,2)))</f>
        <v>#N/A</v>
      </c>
      <c r="L1466" s="38" t="e">
        <f>IF($B1466="","",(VLOOKUP($B1466,所属・種目コード!$I$3:$J$59,2)))</f>
        <v>#N/A</v>
      </c>
    </row>
    <row r="1467" spans="1:12">
      <c r="A1467" s="23">
        <v>2404</v>
      </c>
      <c r="B1467" s="23">
        <v>1088</v>
      </c>
      <c r="C1467" s="23">
        <v>488</v>
      </c>
      <c r="E1467" s="23" t="s">
        <v>3268</v>
      </c>
      <c r="F1467" s="23" t="s">
        <v>3269</v>
      </c>
      <c r="G1467" s="23">
        <v>2</v>
      </c>
      <c r="I1467" s="39" t="str">
        <f>IF($B1467="","",(VLOOKUP($B1467,所属・種目コード!$A$3:$B$68,2)))</f>
        <v>西和賀</v>
      </c>
      <c r="K1467" s="41" t="e">
        <f>IF($B1467="","",(VLOOKUP($B1467,所属・種目コード!L1450:M1550,2)))</f>
        <v>#N/A</v>
      </c>
      <c r="L1467" s="38" t="e">
        <f>IF($B1467="","",(VLOOKUP($B1467,所属・種目コード!$I$3:$J$59,2)))</f>
        <v>#N/A</v>
      </c>
    </row>
    <row r="1468" spans="1:12">
      <c r="A1468" s="23">
        <v>2405</v>
      </c>
      <c r="B1468" s="23">
        <v>1088</v>
      </c>
      <c r="C1468" s="23">
        <v>256</v>
      </c>
      <c r="E1468" s="23" t="s">
        <v>3270</v>
      </c>
      <c r="F1468" s="23" t="s">
        <v>3271</v>
      </c>
      <c r="G1468" s="23">
        <v>1</v>
      </c>
      <c r="I1468" s="39" t="str">
        <f>IF($B1468="","",(VLOOKUP($B1468,所属・種目コード!$A$3:$B$68,2)))</f>
        <v>西和賀</v>
      </c>
      <c r="K1468" s="41" t="e">
        <f>IF($B1468="","",(VLOOKUP($B1468,所属・種目コード!L1451:M1551,2)))</f>
        <v>#N/A</v>
      </c>
      <c r="L1468" s="38" t="e">
        <f>IF($B1468="","",(VLOOKUP($B1468,所属・種目コード!$I$3:$J$59,2)))</f>
        <v>#N/A</v>
      </c>
    </row>
    <row r="1469" spans="1:12">
      <c r="A1469" s="23">
        <v>2406</v>
      </c>
      <c r="B1469" s="23">
        <v>1088</v>
      </c>
      <c r="C1469" s="23">
        <v>224</v>
      </c>
      <c r="E1469" s="23" t="s">
        <v>3272</v>
      </c>
      <c r="F1469" s="23" t="s">
        <v>3273</v>
      </c>
      <c r="G1469" s="23">
        <v>2</v>
      </c>
      <c r="I1469" s="39" t="str">
        <f>IF($B1469="","",(VLOOKUP($B1469,所属・種目コード!$A$3:$B$68,2)))</f>
        <v>西和賀</v>
      </c>
      <c r="K1469" s="41" t="e">
        <f>IF($B1469="","",(VLOOKUP($B1469,所属・種目コード!L1452:M1552,2)))</f>
        <v>#N/A</v>
      </c>
      <c r="L1469" s="38" t="e">
        <f>IF($B1469="","",(VLOOKUP($B1469,所属・種目コード!$I$3:$J$59,2)))</f>
        <v>#N/A</v>
      </c>
    </row>
    <row r="1470" spans="1:12">
      <c r="A1470" s="23">
        <v>2407</v>
      </c>
      <c r="B1470" s="23">
        <v>1088</v>
      </c>
      <c r="C1470" s="23">
        <v>257</v>
      </c>
      <c r="E1470" s="23" t="s">
        <v>3274</v>
      </c>
      <c r="F1470" s="23" t="s">
        <v>2459</v>
      </c>
      <c r="G1470" s="23">
        <v>1</v>
      </c>
      <c r="I1470" s="39" t="str">
        <f>IF($B1470="","",(VLOOKUP($B1470,所属・種目コード!$A$3:$B$68,2)))</f>
        <v>西和賀</v>
      </c>
      <c r="K1470" s="41" t="e">
        <f>IF($B1470="","",(VLOOKUP($B1470,所属・種目コード!L1453:M1553,2)))</f>
        <v>#N/A</v>
      </c>
      <c r="L1470" s="38" t="e">
        <f>IF($B1470="","",(VLOOKUP($B1470,所属・種目コード!$I$3:$J$59,2)))</f>
        <v>#N/A</v>
      </c>
    </row>
    <row r="1471" spans="1:12">
      <c r="A1471" s="23">
        <v>2408</v>
      </c>
      <c r="B1471" s="23">
        <v>1088</v>
      </c>
      <c r="C1471" s="23">
        <v>258</v>
      </c>
      <c r="E1471" s="23" t="s">
        <v>3275</v>
      </c>
      <c r="F1471" s="23" t="s">
        <v>3276</v>
      </c>
      <c r="G1471" s="23">
        <v>1</v>
      </c>
      <c r="I1471" s="39" t="str">
        <f>IF($B1471="","",(VLOOKUP($B1471,所属・種目コード!$A$3:$B$68,2)))</f>
        <v>西和賀</v>
      </c>
      <c r="K1471" s="41" t="e">
        <f>IF($B1471="","",(VLOOKUP($B1471,所属・種目コード!L1454:M1554,2)))</f>
        <v>#N/A</v>
      </c>
      <c r="L1471" s="38" t="e">
        <f>IF($B1471="","",(VLOOKUP($B1471,所属・種目コード!$I$3:$J$59,2)))</f>
        <v>#N/A</v>
      </c>
    </row>
    <row r="1472" spans="1:12">
      <c r="A1472" s="23">
        <v>2409</v>
      </c>
      <c r="B1472" s="23">
        <v>1088</v>
      </c>
      <c r="C1472" s="23">
        <v>259</v>
      </c>
      <c r="E1472" s="23" t="s">
        <v>3277</v>
      </c>
      <c r="F1472" s="23" t="s">
        <v>3278</v>
      </c>
      <c r="G1472" s="23">
        <v>1</v>
      </c>
      <c r="I1472" s="39" t="str">
        <f>IF($B1472="","",(VLOOKUP($B1472,所属・種目コード!$A$3:$B$68,2)))</f>
        <v>西和賀</v>
      </c>
      <c r="K1472" s="41" t="e">
        <f>IF($B1472="","",(VLOOKUP($B1472,所属・種目コード!L1455:M1555,2)))</f>
        <v>#N/A</v>
      </c>
      <c r="L1472" s="38" t="e">
        <f>IF($B1472="","",(VLOOKUP($B1472,所属・種目コード!$I$3:$J$59,2)))</f>
        <v>#N/A</v>
      </c>
    </row>
    <row r="1473" spans="1:12">
      <c r="A1473" s="23">
        <v>2410</v>
      </c>
      <c r="B1473" s="23">
        <v>1088</v>
      </c>
      <c r="C1473" s="23">
        <v>253</v>
      </c>
      <c r="E1473" s="23" t="s">
        <v>3279</v>
      </c>
      <c r="F1473" s="23" t="s">
        <v>3280</v>
      </c>
      <c r="G1473" s="23">
        <v>1</v>
      </c>
      <c r="I1473" s="39" t="str">
        <f>IF($B1473="","",(VLOOKUP($B1473,所属・種目コード!$A$3:$B$68,2)))</f>
        <v>西和賀</v>
      </c>
      <c r="K1473" s="41" t="e">
        <f>IF($B1473="","",(VLOOKUP($B1473,所属・種目コード!L1456:M1556,2)))</f>
        <v>#N/A</v>
      </c>
      <c r="L1473" s="38" t="e">
        <f>IF($B1473="","",(VLOOKUP($B1473,所属・種目コード!$I$3:$J$59,2)))</f>
        <v>#N/A</v>
      </c>
    </row>
    <row r="1474" spans="1:12">
      <c r="A1474" s="23">
        <v>2411</v>
      </c>
      <c r="B1474" s="23">
        <v>1088</v>
      </c>
      <c r="C1474" s="23">
        <v>225</v>
      </c>
      <c r="E1474" s="23" t="s">
        <v>3281</v>
      </c>
      <c r="F1474" s="23" t="s">
        <v>3282</v>
      </c>
      <c r="G1474" s="23">
        <v>2</v>
      </c>
      <c r="I1474" s="39" t="str">
        <f>IF($B1474="","",(VLOOKUP($B1474,所属・種目コード!$A$3:$B$68,2)))</f>
        <v>西和賀</v>
      </c>
      <c r="K1474" s="41" t="e">
        <f>IF($B1474="","",(VLOOKUP($B1474,所属・種目コード!L1457:M1557,2)))</f>
        <v>#N/A</v>
      </c>
      <c r="L1474" s="38" t="e">
        <f>IF($B1474="","",(VLOOKUP($B1474,所属・種目コード!$I$3:$J$59,2)))</f>
        <v>#N/A</v>
      </c>
    </row>
    <row r="1475" spans="1:12">
      <c r="A1475" s="23">
        <v>2412</v>
      </c>
      <c r="B1475" s="23">
        <v>1088</v>
      </c>
      <c r="C1475" s="23">
        <v>226</v>
      </c>
      <c r="E1475" s="23" t="s">
        <v>3283</v>
      </c>
      <c r="F1475" s="23" t="s">
        <v>3284</v>
      </c>
      <c r="G1475" s="23">
        <v>2</v>
      </c>
      <c r="I1475" s="39" t="str">
        <f>IF($B1475="","",(VLOOKUP($B1475,所属・種目コード!$A$3:$B$68,2)))</f>
        <v>西和賀</v>
      </c>
      <c r="K1475" s="41" t="e">
        <f>IF($B1475="","",(VLOOKUP($B1475,所属・種目コード!L1458:M1558,2)))</f>
        <v>#N/A</v>
      </c>
      <c r="L1475" s="38" t="e">
        <f>IF($B1475="","",(VLOOKUP($B1475,所属・種目コード!$I$3:$J$59,2)))</f>
        <v>#N/A</v>
      </c>
    </row>
    <row r="1476" spans="1:12">
      <c r="A1476" s="23">
        <v>2413</v>
      </c>
      <c r="B1476" s="23">
        <v>1089</v>
      </c>
      <c r="C1476" s="23">
        <v>260</v>
      </c>
      <c r="E1476" s="23" t="s">
        <v>3285</v>
      </c>
      <c r="F1476" s="23" t="s">
        <v>3286</v>
      </c>
      <c r="G1476" s="23">
        <v>1</v>
      </c>
      <c r="I1476" s="39" t="str">
        <f>IF($B1476="","",(VLOOKUP($B1476,所属・種目コード!$A$3:$B$68,2)))</f>
        <v>花北青雲</v>
      </c>
      <c r="K1476" s="41" t="e">
        <f>IF($B1476="","",(VLOOKUP($B1476,所属・種目コード!L1459:M1559,2)))</f>
        <v>#N/A</v>
      </c>
      <c r="L1476" s="38" t="e">
        <f>IF($B1476="","",(VLOOKUP($B1476,所属・種目コード!$I$3:$J$59,2)))</f>
        <v>#N/A</v>
      </c>
    </row>
    <row r="1477" spans="1:12">
      <c r="A1477" s="23">
        <v>2414</v>
      </c>
      <c r="B1477" s="23">
        <v>1089</v>
      </c>
      <c r="C1477" s="23">
        <v>231</v>
      </c>
      <c r="E1477" s="23" t="s">
        <v>3287</v>
      </c>
      <c r="F1477" s="23" t="s">
        <v>3288</v>
      </c>
      <c r="G1477" s="23">
        <v>2</v>
      </c>
      <c r="I1477" s="39" t="str">
        <f>IF($B1477="","",(VLOOKUP($B1477,所属・種目コード!$A$3:$B$68,2)))</f>
        <v>花北青雲</v>
      </c>
      <c r="K1477" s="41" t="e">
        <f>IF($B1477="","",(VLOOKUP($B1477,所属・種目コード!L1460:M1560,2)))</f>
        <v>#N/A</v>
      </c>
      <c r="L1477" s="38" t="e">
        <f>IF($B1477="","",(VLOOKUP($B1477,所属・種目コード!$I$3:$J$59,2)))</f>
        <v>#N/A</v>
      </c>
    </row>
    <row r="1478" spans="1:12">
      <c r="A1478" s="23">
        <v>2415</v>
      </c>
      <c r="B1478" s="23">
        <v>1089</v>
      </c>
      <c r="C1478" s="23">
        <v>264</v>
      </c>
      <c r="E1478" s="23" t="s">
        <v>3289</v>
      </c>
      <c r="F1478" s="23" t="s">
        <v>3290</v>
      </c>
      <c r="G1478" s="23">
        <v>1</v>
      </c>
      <c r="I1478" s="39" t="str">
        <f>IF($B1478="","",(VLOOKUP($B1478,所属・種目コード!$A$3:$B$68,2)))</f>
        <v>花北青雲</v>
      </c>
      <c r="K1478" s="41" t="e">
        <f>IF($B1478="","",(VLOOKUP($B1478,所属・種目コード!L1461:M1561,2)))</f>
        <v>#N/A</v>
      </c>
      <c r="L1478" s="38" t="e">
        <f>IF($B1478="","",(VLOOKUP($B1478,所属・種目コード!$I$3:$J$59,2)))</f>
        <v>#N/A</v>
      </c>
    </row>
    <row r="1479" spans="1:12">
      <c r="A1479" s="23">
        <v>2416</v>
      </c>
      <c r="B1479" s="23">
        <v>1089</v>
      </c>
      <c r="C1479" s="23">
        <v>737</v>
      </c>
      <c r="E1479" s="23" t="s">
        <v>3291</v>
      </c>
      <c r="F1479" s="23" t="s">
        <v>3292</v>
      </c>
      <c r="G1479" s="23">
        <v>2</v>
      </c>
      <c r="I1479" s="39" t="str">
        <f>IF($B1479="","",(VLOOKUP($B1479,所属・種目コード!$A$3:$B$68,2)))</f>
        <v>花北青雲</v>
      </c>
      <c r="K1479" s="41" t="e">
        <f>IF($B1479="","",(VLOOKUP($B1479,所属・種目コード!L1462:M1562,2)))</f>
        <v>#N/A</v>
      </c>
      <c r="L1479" s="38" t="e">
        <f>IF($B1479="","",(VLOOKUP($B1479,所属・種目コード!$I$3:$J$59,2)))</f>
        <v>#N/A</v>
      </c>
    </row>
    <row r="1480" spans="1:12">
      <c r="A1480" s="23">
        <v>2417</v>
      </c>
      <c r="B1480" s="23">
        <v>1089</v>
      </c>
      <c r="C1480" s="23">
        <v>738</v>
      </c>
      <c r="E1480" s="23" t="s">
        <v>3293</v>
      </c>
      <c r="F1480" s="23" t="s">
        <v>3294</v>
      </c>
      <c r="G1480" s="23">
        <v>2</v>
      </c>
      <c r="I1480" s="39" t="str">
        <f>IF($B1480="","",(VLOOKUP($B1480,所属・種目コード!$A$3:$B$68,2)))</f>
        <v>花北青雲</v>
      </c>
      <c r="K1480" s="41" t="e">
        <f>IF($B1480="","",(VLOOKUP($B1480,所属・種目コード!L1463:M1563,2)))</f>
        <v>#N/A</v>
      </c>
      <c r="L1480" s="38" t="e">
        <f>IF($B1480="","",(VLOOKUP($B1480,所属・種目コード!$I$3:$J$59,2)))</f>
        <v>#N/A</v>
      </c>
    </row>
    <row r="1481" spans="1:12">
      <c r="A1481" s="23">
        <v>2418</v>
      </c>
      <c r="B1481" s="23">
        <v>1089</v>
      </c>
      <c r="C1481" s="23">
        <v>232</v>
      </c>
      <c r="E1481" s="23" t="s">
        <v>3295</v>
      </c>
      <c r="F1481" s="23" t="s">
        <v>3296</v>
      </c>
      <c r="G1481" s="23">
        <v>2</v>
      </c>
      <c r="I1481" s="39" t="str">
        <f>IF($B1481="","",(VLOOKUP($B1481,所属・種目コード!$A$3:$B$68,2)))</f>
        <v>花北青雲</v>
      </c>
      <c r="K1481" s="41" t="e">
        <f>IF($B1481="","",(VLOOKUP($B1481,所属・種目コード!L1464:M1564,2)))</f>
        <v>#N/A</v>
      </c>
      <c r="L1481" s="38" t="e">
        <f>IF($B1481="","",(VLOOKUP($B1481,所属・種目コード!$I$3:$J$59,2)))</f>
        <v>#N/A</v>
      </c>
    </row>
    <row r="1482" spans="1:12">
      <c r="A1482" s="23">
        <v>2419</v>
      </c>
      <c r="B1482" s="23">
        <v>1089</v>
      </c>
      <c r="C1482" s="23">
        <v>233</v>
      </c>
      <c r="E1482" s="23" t="s">
        <v>3297</v>
      </c>
      <c r="F1482" s="23" t="s">
        <v>843</v>
      </c>
      <c r="G1482" s="23">
        <v>2</v>
      </c>
      <c r="I1482" s="39" t="str">
        <f>IF($B1482="","",(VLOOKUP($B1482,所属・種目コード!$A$3:$B$68,2)))</f>
        <v>花北青雲</v>
      </c>
      <c r="K1482" s="41" t="e">
        <f>IF($B1482="","",(VLOOKUP($B1482,所属・種目コード!L1465:M1565,2)))</f>
        <v>#N/A</v>
      </c>
      <c r="L1482" s="38" t="e">
        <f>IF($B1482="","",(VLOOKUP($B1482,所属・種目コード!$I$3:$J$59,2)))</f>
        <v>#N/A</v>
      </c>
    </row>
    <row r="1483" spans="1:12">
      <c r="A1483" s="23">
        <v>2420</v>
      </c>
      <c r="B1483" s="23">
        <v>1089</v>
      </c>
      <c r="C1483" s="23">
        <v>228</v>
      </c>
      <c r="E1483" s="23" t="s">
        <v>3298</v>
      </c>
      <c r="F1483" s="23" t="s">
        <v>3299</v>
      </c>
      <c r="G1483" s="23">
        <v>2</v>
      </c>
      <c r="I1483" s="39" t="str">
        <f>IF($B1483="","",(VLOOKUP($B1483,所属・種目コード!$A$3:$B$68,2)))</f>
        <v>花北青雲</v>
      </c>
      <c r="K1483" s="41" t="e">
        <f>IF($B1483="","",(VLOOKUP($B1483,所属・種目コード!L1466:M1566,2)))</f>
        <v>#N/A</v>
      </c>
      <c r="L1483" s="38" t="e">
        <f>IF($B1483="","",(VLOOKUP($B1483,所属・種目コード!$I$3:$J$59,2)))</f>
        <v>#N/A</v>
      </c>
    </row>
    <row r="1484" spans="1:12">
      <c r="A1484" s="23">
        <v>2421</v>
      </c>
      <c r="B1484" s="23">
        <v>1089</v>
      </c>
      <c r="C1484" s="23">
        <v>261</v>
      </c>
      <c r="E1484" s="23" t="s">
        <v>3300</v>
      </c>
      <c r="F1484" s="23" t="s">
        <v>3301</v>
      </c>
      <c r="G1484" s="23">
        <v>1</v>
      </c>
      <c r="I1484" s="39" t="str">
        <f>IF($B1484="","",(VLOOKUP($B1484,所属・種目コード!$A$3:$B$68,2)))</f>
        <v>花北青雲</v>
      </c>
      <c r="K1484" s="41" t="e">
        <f>IF($B1484="","",(VLOOKUP($B1484,所属・種目コード!L1467:M1567,2)))</f>
        <v>#N/A</v>
      </c>
      <c r="L1484" s="38" t="e">
        <f>IF($B1484="","",(VLOOKUP($B1484,所属・種目コード!$I$3:$J$59,2)))</f>
        <v>#N/A</v>
      </c>
    </row>
    <row r="1485" spans="1:12">
      <c r="A1485" s="23">
        <v>2422</v>
      </c>
      <c r="B1485" s="23">
        <v>1089</v>
      </c>
      <c r="C1485" s="23">
        <v>265</v>
      </c>
      <c r="E1485" s="23" t="s">
        <v>3302</v>
      </c>
      <c r="F1485" s="23" t="s">
        <v>3303</v>
      </c>
      <c r="G1485" s="23">
        <v>1</v>
      </c>
      <c r="I1485" s="39" t="str">
        <f>IF($B1485="","",(VLOOKUP($B1485,所属・種目コード!$A$3:$B$68,2)))</f>
        <v>花北青雲</v>
      </c>
      <c r="K1485" s="41" t="e">
        <f>IF($B1485="","",(VLOOKUP($B1485,所属・種目コード!L1468:M1568,2)))</f>
        <v>#N/A</v>
      </c>
      <c r="L1485" s="38" t="e">
        <f>IF($B1485="","",(VLOOKUP($B1485,所属・種目コード!$I$3:$J$59,2)))</f>
        <v>#N/A</v>
      </c>
    </row>
    <row r="1486" spans="1:12">
      <c r="A1486" s="23">
        <v>2423</v>
      </c>
      <c r="B1486" s="23">
        <v>1089</v>
      </c>
      <c r="C1486" s="23">
        <v>234</v>
      </c>
      <c r="E1486" s="23" t="s">
        <v>3304</v>
      </c>
      <c r="F1486" s="23" t="s">
        <v>3305</v>
      </c>
      <c r="G1486" s="23">
        <v>2</v>
      </c>
      <c r="I1486" s="39" t="str">
        <f>IF($B1486="","",(VLOOKUP($B1486,所属・種目コード!$A$3:$B$68,2)))</f>
        <v>花北青雲</v>
      </c>
      <c r="K1486" s="41" t="e">
        <f>IF($B1486="","",(VLOOKUP($B1486,所属・種目コード!L1469:M1569,2)))</f>
        <v>#N/A</v>
      </c>
      <c r="L1486" s="38" t="e">
        <f>IF($B1486="","",(VLOOKUP($B1486,所属・種目コード!$I$3:$J$59,2)))</f>
        <v>#N/A</v>
      </c>
    </row>
    <row r="1487" spans="1:12">
      <c r="A1487" s="23">
        <v>2424</v>
      </c>
      <c r="B1487" s="23">
        <v>1089</v>
      </c>
      <c r="C1487" s="23">
        <v>229</v>
      </c>
      <c r="E1487" s="23" t="s">
        <v>3306</v>
      </c>
      <c r="F1487" s="23" t="s">
        <v>3307</v>
      </c>
      <c r="G1487" s="23">
        <v>2</v>
      </c>
      <c r="I1487" s="39" t="str">
        <f>IF($B1487="","",(VLOOKUP($B1487,所属・種目コード!$A$3:$B$68,2)))</f>
        <v>花北青雲</v>
      </c>
      <c r="K1487" s="41" t="e">
        <f>IF($B1487="","",(VLOOKUP($B1487,所属・種目コード!L1470:M1570,2)))</f>
        <v>#N/A</v>
      </c>
      <c r="L1487" s="38" t="e">
        <f>IF($B1487="","",(VLOOKUP($B1487,所属・種目コード!$I$3:$J$59,2)))</f>
        <v>#N/A</v>
      </c>
    </row>
    <row r="1488" spans="1:12">
      <c r="A1488" s="23">
        <v>2425</v>
      </c>
      <c r="B1488" s="23">
        <v>1089</v>
      </c>
      <c r="C1488" s="23">
        <v>266</v>
      </c>
      <c r="E1488" s="23" t="s">
        <v>3308</v>
      </c>
      <c r="F1488" s="23" t="s">
        <v>3309</v>
      </c>
      <c r="G1488" s="23">
        <v>1</v>
      </c>
      <c r="I1488" s="39" t="str">
        <f>IF($B1488="","",(VLOOKUP($B1488,所属・種目コード!$A$3:$B$68,2)))</f>
        <v>花北青雲</v>
      </c>
      <c r="K1488" s="41" t="e">
        <f>IF($B1488="","",(VLOOKUP($B1488,所属・種目コード!L1471:M1571,2)))</f>
        <v>#N/A</v>
      </c>
      <c r="L1488" s="38" t="e">
        <f>IF($B1488="","",(VLOOKUP($B1488,所属・種目コード!$I$3:$J$59,2)))</f>
        <v>#N/A</v>
      </c>
    </row>
    <row r="1489" spans="1:12">
      <c r="A1489" s="23">
        <v>2426</v>
      </c>
      <c r="B1489" s="23">
        <v>1089</v>
      </c>
      <c r="C1489" s="23">
        <v>262</v>
      </c>
      <c r="E1489" s="23" t="s">
        <v>3310</v>
      </c>
      <c r="F1489" s="23" t="s">
        <v>3311</v>
      </c>
      <c r="G1489" s="23">
        <v>1</v>
      </c>
      <c r="I1489" s="39" t="str">
        <f>IF($B1489="","",(VLOOKUP($B1489,所属・種目コード!$A$3:$B$68,2)))</f>
        <v>花北青雲</v>
      </c>
      <c r="K1489" s="41" t="e">
        <f>IF($B1489="","",(VLOOKUP($B1489,所属・種目コード!L1472:M1572,2)))</f>
        <v>#N/A</v>
      </c>
      <c r="L1489" s="38" t="e">
        <f>IF($B1489="","",(VLOOKUP($B1489,所属・種目コード!$I$3:$J$59,2)))</f>
        <v>#N/A</v>
      </c>
    </row>
    <row r="1490" spans="1:12">
      <c r="A1490" s="23">
        <v>2427</v>
      </c>
      <c r="B1490" s="23">
        <v>1089</v>
      </c>
      <c r="C1490" s="23">
        <v>267</v>
      </c>
      <c r="E1490" s="23" t="s">
        <v>3312</v>
      </c>
      <c r="F1490" s="23" t="s">
        <v>3313</v>
      </c>
      <c r="G1490" s="23">
        <v>1</v>
      </c>
      <c r="I1490" s="39" t="str">
        <f>IF($B1490="","",(VLOOKUP($B1490,所属・種目コード!$A$3:$B$68,2)))</f>
        <v>花北青雲</v>
      </c>
      <c r="K1490" s="41" t="e">
        <f>IF($B1490="","",(VLOOKUP($B1490,所属・種目コード!L1473:M1573,2)))</f>
        <v>#N/A</v>
      </c>
      <c r="L1490" s="38" t="e">
        <f>IF($B1490="","",(VLOOKUP($B1490,所属・種目コード!$I$3:$J$59,2)))</f>
        <v>#N/A</v>
      </c>
    </row>
    <row r="1491" spans="1:12">
      <c r="A1491" s="23">
        <v>2428</v>
      </c>
      <c r="B1491" s="23">
        <v>1089</v>
      </c>
      <c r="C1491" s="23">
        <v>263</v>
      </c>
      <c r="E1491" s="23" t="s">
        <v>3314</v>
      </c>
      <c r="F1491" s="23" t="s">
        <v>3315</v>
      </c>
      <c r="G1491" s="23">
        <v>1</v>
      </c>
      <c r="I1491" s="39" t="str">
        <f>IF($B1491="","",(VLOOKUP($B1491,所属・種目コード!$A$3:$B$68,2)))</f>
        <v>花北青雲</v>
      </c>
      <c r="K1491" s="41" t="e">
        <f>IF($B1491="","",(VLOOKUP($B1491,所属・種目コード!L1474:M1574,2)))</f>
        <v>#N/A</v>
      </c>
      <c r="L1491" s="38" t="e">
        <f>IF($B1491="","",(VLOOKUP($B1491,所属・種目コード!$I$3:$J$59,2)))</f>
        <v>#N/A</v>
      </c>
    </row>
    <row r="1492" spans="1:12">
      <c r="A1492" s="23">
        <v>2429</v>
      </c>
      <c r="B1492" s="23">
        <v>1089</v>
      </c>
      <c r="C1492" s="23">
        <v>230</v>
      </c>
      <c r="E1492" s="23" t="s">
        <v>3316</v>
      </c>
      <c r="F1492" s="23" t="s">
        <v>3317</v>
      </c>
      <c r="G1492" s="23">
        <v>2</v>
      </c>
      <c r="I1492" s="39" t="str">
        <f>IF($B1492="","",(VLOOKUP($B1492,所属・種目コード!$A$3:$B$68,2)))</f>
        <v>花北青雲</v>
      </c>
      <c r="K1492" s="41" t="e">
        <f>IF($B1492="","",(VLOOKUP($B1492,所属・種目コード!L1475:M1575,2)))</f>
        <v>#N/A</v>
      </c>
      <c r="L1492" s="38" t="e">
        <f>IF($B1492="","",(VLOOKUP($B1492,所属・種目コード!$I$3:$J$59,2)))</f>
        <v>#N/A</v>
      </c>
    </row>
    <row r="1493" spans="1:12">
      <c r="A1493" s="23">
        <v>2430</v>
      </c>
      <c r="B1493" s="23">
        <v>1089</v>
      </c>
      <c r="C1493" s="23">
        <v>991</v>
      </c>
      <c r="E1493" s="23" t="s">
        <v>3318</v>
      </c>
      <c r="F1493" s="23" t="s">
        <v>3319</v>
      </c>
      <c r="G1493" s="23">
        <v>1</v>
      </c>
      <c r="I1493" s="39" t="str">
        <f>IF($B1493="","",(VLOOKUP($B1493,所属・種目コード!$A$3:$B$68,2)))</f>
        <v>花北青雲</v>
      </c>
      <c r="K1493" s="41" t="e">
        <f>IF($B1493="","",(VLOOKUP($B1493,所属・種目コード!L1476:M1576,2)))</f>
        <v>#N/A</v>
      </c>
      <c r="L1493" s="38" t="e">
        <f>IF($B1493="","",(VLOOKUP($B1493,所属・種目コード!$I$3:$J$59,2)))</f>
        <v>#N/A</v>
      </c>
    </row>
    <row r="1494" spans="1:12">
      <c r="A1494" s="23">
        <v>2431</v>
      </c>
      <c r="B1494" s="23">
        <v>1090</v>
      </c>
      <c r="C1494" s="23">
        <v>101</v>
      </c>
      <c r="E1494" s="23" t="s">
        <v>3320</v>
      </c>
      <c r="F1494" s="23" t="s">
        <v>3321</v>
      </c>
      <c r="G1494" s="23">
        <v>1</v>
      </c>
      <c r="I1494" s="39" t="str">
        <f>IF($B1494="","",(VLOOKUP($B1494,所属・種目コード!$A$3:$B$68,2)))</f>
        <v>花巻北</v>
      </c>
      <c r="K1494" s="41" t="e">
        <f>IF($B1494="","",(VLOOKUP($B1494,所属・種目コード!L1477:M1577,2)))</f>
        <v>#N/A</v>
      </c>
      <c r="L1494" s="38" t="e">
        <f>IF($B1494="","",(VLOOKUP($B1494,所属・種目コード!$I$3:$J$59,2)))</f>
        <v>#N/A</v>
      </c>
    </row>
    <row r="1495" spans="1:12">
      <c r="A1495" s="23">
        <v>2432</v>
      </c>
      <c r="B1495" s="23">
        <v>1090</v>
      </c>
      <c r="C1495" s="23">
        <v>57</v>
      </c>
      <c r="E1495" s="23" t="s">
        <v>3322</v>
      </c>
      <c r="F1495" s="23" t="s">
        <v>3323</v>
      </c>
      <c r="G1495" s="23">
        <v>2</v>
      </c>
      <c r="I1495" s="39" t="str">
        <f>IF($B1495="","",(VLOOKUP($B1495,所属・種目コード!$A$3:$B$68,2)))</f>
        <v>花巻北</v>
      </c>
      <c r="K1495" s="41" t="e">
        <f>IF($B1495="","",(VLOOKUP($B1495,所属・種目コード!L1478:M1578,2)))</f>
        <v>#N/A</v>
      </c>
      <c r="L1495" s="38" t="e">
        <f>IF($B1495="","",(VLOOKUP($B1495,所属・種目コード!$I$3:$J$59,2)))</f>
        <v>#N/A</v>
      </c>
    </row>
    <row r="1496" spans="1:12">
      <c r="A1496" s="23">
        <v>2433</v>
      </c>
      <c r="B1496" s="23">
        <v>1090</v>
      </c>
      <c r="C1496" s="23">
        <v>811</v>
      </c>
      <c r="E1496" s="23" t="s">
        <v>3324</v>
      </c>
      <c r="F1496" s="23" t="s">
        <v>3325</v>
      </c>
      <c r="G1496" s="23">
        <v>1</v>
      </c>
      <c r="I1496" s="39" t="str">
        <f>IF($B1496="","",(VLOOKUP($B1496,所属・種目コード!$A$3:$B$68,2)))</f>
        <v>花巻北</v>
      </c>
      <c r="K1496" s="41" t="e">
        <f>IF($B1496="","",(VLOOKUP($B1496,所属・種目コード!L1479:M1579,2)))</f>
        <v>#N/A</v>
      </c>
      <c r="L1496" s="38" t="e">
        <f>IF($B1496="","",(VLOOKUP($B1496,所属・種目コード!$I$3:$J$59,2)))</f>
        <v>#N/A</v>
      </c>
    </row>
    <row r="1497" spans="1:12">
      <c r="A1497" s="23">
        <v>2434</v>
      </c>
      <c r="B1497" s="23">
        <v>1090</v>
      </c>
      <c r="C1497" s="23">
        <v>105</v>
      </c>
      <c r="E1497" s="23" t="s">
        <v>3326</v>
      </c>
      <c r="F1497" s="23" t="s">
        <v>3327</v>
      </c>
      <c r="G1497" s="23">
        <v>1</v>
      </c>
      <c r="I1497" s="39" t="str">
        <f>IF($B1497="","",(VLOOKUP($B1497,所属・種目コード!$A$3:$B$68,2)))</f>
        <v>花巻北</v>
      </c>
      <c r="K1497" s="41" t="e">
        <f>IF($B1497="","",(VLOOKUP($B1497,所属・種目コード!L1480:M1580,2)))</f>
        <v>#N/A</v>
      </c>
      <c r="L1497" s="38" t="e">
        <f>IF($B1497="","",(VLOOKUP($B1497,所属・種目コード!$I$3:$J$59,2)))</f>
        <v>#N/A</v>
      </c>
    </row>
    <row r="1498" spans="1:12">
      <c r="A1498" s="23">
        <v>2435</v>
      </c>
      <c r="B1498" s="23">
        <v>1090</v>
      </c>
      <c r="C1498" s="23">
        <v>58</v>
      </c>
      <c r="E1498" s="23" t="s">
        <v>3328</v>
      </c>
      <c r="F1498" s="23" t="s">
        <v>3329</v>
      </c>
      <c r="G1498" s="23">
        <v>2</v>
      </c>
      <c r="I1498" s="39" t="str">
        <f>IF($B1498="","",(VLOOKUP($B1498,所属・種目コード!$A$3:$B$68,2)))</f>
        <v>花巻北</v>
      </c>
      <c r="K1498" s="41" t="e">
        <f>IF($B1498="","",(VLOOKUP($B1498,所属・種目コード!L1481:M1581,2)))</f>
        <v>#N/A</v>
      </c>
      <c r="L1498" s="38" t="e">
        <f>IF($B1498="","",(VLOOKUP($B1498,所属・種目コード!$I$3:$J$59,2)))</f>
        <v>#N/A</v>
      </c>
    </row>
    <row r="1499" spans="1:12">
      <c r="A1499" s="23">
        <v>2436</v>
      </c>
      <c r="B1499" s="23">
        <v>1090</v>
      </c>
      <c r="C1499" s="23">
        <v>106</v>
      </c>
      <c r="E1499" s="23" t="s">
        <v>3330</v>
      </c>
      <c r="F1499" s="23" t="s">
        <v>3331</v>
      </c>
      <c r="G1499" s="23">
        <v>1</v>
      </c>
      <c r="I1499" s="39" t="str">
        <f>IF($B1499="","",(VLOOKUP($B1499,所属・種目コード!$A$3:$B$68,2)))</f>
        <v>花巻北</v>
      </c>
      <c r="K1499" s="41" t="e">
        <f>IF($B1499="","",(VLOOKUP($B1499,所属・種目コード!L1482:M1582,2)))</f>
        <v>#N/A</v>
      </c>
      <c r="L1499" s="38" t="e">
        <f>IF($B1499="","",(VLOOKUP($B1499,所属・種目コード!$I$3:$J$59,2)))</f>
        <v>#N/A</v>
      </c>
    </row>
    <row r="1500" spans="1:12">
      <c r="A1500" s="23">
        <v>2437</v>
      </c>
      <c r="B1500" s="23">
        <v>1090</v>
      </c>
      <c r="C1500" s="23">
        <v>107</v>
      </c>
      <c r="E1500" s="23" t="s">
        <v>3332</v>
      </c>
      <c r="F1500" s="23" t="s">
        <v>3333</v>
      </c>
      <c r="G1500" s="23">
        <v>1</v>
      </c>
      <c r="I1500" s="39" t="str">
        <f>IF($B1500="","",(VLOOKUP($B1500,所属・種目コード!$A$3:$B$68,2)))</f>
        <v>花巻北</v>
      </c>
      <c r="K1500" s="41" t="e">
        <f>IF($B1500="","",(VLOOKUP($B1500,所属・種目コード!L1483:M1583,2)))</f>
        <v>#N/A</v>
      </c>
      <c r="L1500" s="38" t="e">
        <f>IF($B1500="","",(VLOOKUP($B1500,所属・種目コード!$I$3:$J$59,2)))</f>
        <v>#N/A</v>
      </c>
    </row>
    <row r="1501" spans="1:12">
      <c r="A1501" s="23">
        <v>2438</v>
      </c>
      <c r="B1501" s="23">
        <v>1090</v>
      </c>
      <c r="C1501" s="23">
        <v>978</v>
      </c>
      <c r="E1501" s="23" t="s">
        <v>3334</v>
      </c>
      <c r="F1501" s="23" t="s">
        <v>3335</v>
      </c>
      <c r="G1501" s="23">
        <v>1</v>
      </c>
      <c r="I1501" s="39" t="str">
        <f>IF($B1501="","",(VLOOKUP($B1501,所属・種目コード!$A$3:$B$68,2)))</f>
        <v>花巻北</v>
      </c>
      <c r="K1501" s="41" t="e">
        <f>IF($B1501="","",(VLOOKUP($B1501,所属・種目コード!L1484:M1584,2)))</f>
        <v>#N/A</v>
      </c>
      <c r="L1501" s="38" t="e">
        <f>IF($B1501="","",(VLOOKUP($B1501,所属・種目コード!$I$3:$J$59,2)))</f>
        <v>#N/A</v>
      </c>
    </row>
    <row r="1502" spans="1:12">
      <c r="A1502" s="23">
        <v>2439</v>
      </c>
      <c r="B1502" s="23">
        <v>1090</v>
      </c>
      <c r="C1502" s="23">
        <v>108</v>
      </c>
      <c r="E1502" s="23" t="s">
        <v>3336</v>
      </c>
      <c r="F1502" s="23" t="s">
        <v>3337</v>
      </c>
      <c r="G1502" s="23">
        <v>1</v>
      </c>
      <c r="I1502" s="39" t="str">
        <f>IF($B1502="","",(VLOOKUP($B1502,所属・種目コード!$A$3:$B$68,2)))</f>
        <v>花巻北</v>
      </c>
      <c r="K1502" s="41" t="e">
        <f>IF($B1502="","",(VLOOKUP($B1502,所属・種目コード!L1485:M1585,2)))</f>
        <v>#N/A</v>
      </c>
      <c r="L1502" s="38" t="e">
        <f>IF($B1502="","",(VLOOKUP($B1502,所属・種目コード!$I$3:$J$59,2)))</f>
        <v>#N/A</v>
      </c>
    </row>
    <row r="1503" spans="1:12">
      <c r="A1503" s="23">
        <v>2440</v>
      </c>
      <c r="B1503" s="23">
        <v>1090</v>
      </c>
      <c r="C1503" s="23">
        <v>979</v>
      </c>
      <c r="E1503" s="23" t="s">
        <v>3338</v>
      </c>
      <c r="F1503" s="23" t="s">
        <v>3339</v>
      </c>
      <c r="G1503" s="23">
        <v>1</v>
      </c>
      <c r="I1503" s="39" t="str">
        <f>IF($B1503="","",(VLOOKUP($B1503,所属・種目コード!$A$3:$B$68,2)))</f>
        <v>花巻北</v>
      </c>
      <c r="K1503" s="41" t="e">
        <f>IF($B1503="","",(VLOOKUP($B1503,所属・種目コード!L1486:M1586,2)))</f>
        <v>#N/A</v>
      </c>
      <c r="L1503" s="38" t="e">
        <f>IF($B1503="","",(VLOOKUP($B1503,所属・種目コード!$I$3:$J$59,2)))</f>
        <v>#N/A</v>
      </c>
    </row>
    <row r="1504" spans="1:12">
      <c r="A1504" s="23">
        <v>2441</v>
      </c>
      <c r="B1504" s="23">
        <v>1090</v>
      </c>
      <c r="C1504" s="23">
        <v>102</v>
      </c>
      <c r="E1504" s="23" t="s">
        <v>3340</v>
      </c>
      <c r="F1504" s="23" t="s">
        <v>3341</v>
      </c>
      <c r="G1504" s="23">
        <v>1</v>
      </c>
      <c r="I1504" s="39" t="str">
        <f>IF($B1504="","",(VLOOKUP($B1504,所属・種目コード!$A$3:$B$68,2)))</f>
        <v>花巻北</v>
      </c>
      <c r="K1504" s="41" t="e">
        <f>IF($B1504="","",(VLOOKUP($B1504,所属・種目コード!L1487:M1587,2)))</f>
        <v>#N/A</v>
      </c>
      <c r="L1504" s="38" t="e">
        <f>IF($B1504="","",(VLOOKUP($B1504,所属・種目コード!$I$3:$J$59,2)))</f>
        <v>#N/A</v>
      </c>
    </row>
    <row r="1505" spans="1:12">
      <c r="A1505" s="23">
        <v>2442</v>
      </c>
      <c r="B1505" s="23">
        <v>1090</v>
      </c>
      <c r="C1505" s="23">
        <v>109</v>
      </c>
      <c r="E1505" s="23" t="s">
        <v>3342</v>
      </c>
      <c r="F1505" s="23" t="s">
        <v>3343</v>
      </c>
      <c r="G1505" s="23">
        <v>1</v>
      </c>
      <c r="I1505" s="39" t="str">
        <f>IF($B1505="","",(VLOOKUP($B1505,所属・種目コード!$A$3:$B$68,2)))</f>
        <v>花巻北</v>
      </c>
      <c r="K1505" s="41" t="e">
        <f>IF($B1505="","",(VLOOKUP($B1505,所属・種目コード!L1488:M1588,2)))</f>
        <v>#N/A</v>
      </c>
      <c r="L1505" s="38" t="e">
        <f>IF($B1505="","",(VLOOKUP($B1505,所属・種目コード!$I$3:$J$59,2)))</f>
        <v>#N/A</v>
      </c>
    </row>
    <row r="1506" spans="1:12">
      <c r="A1506" s="23">
        <v>2443</v>
      </c>
      <c r="B1506" s="23">
        <v>1090</v>
      </c>
      <c r="C1506" s="23">
        <v>110</v>
      </c>
      <c r="E1506" s="23" t="s">
        <v>3344</v>
      </c>
      <c r="F1506" s="23" t="s">
        <v>3345</v>
      </c>
      <c r="G1506" s="23">
        <v>1</v>
      </c>
      <c r="I1506" s="39" t="str">
        <f>IF($B1506="","",(VLOOKUP($B1506,所属・種目コード!$A$3:$B$68,2)))</f>
        <v>花巻北</v>
      </c>
      <c r="K1506" s="41" t="e">
        <f>IF($B1506="","",(VLOOKUP($B1506,所属・種目コード!L1489:M1589,2)))</f>
        <v>#N/A</v>
      </c>
      <c r="L1506" s="38" t="e">
        <f>IF($B1506="","",(VLOOKUP($B1506,所属・種目コード!$I$3:$J$59,2)))</f>
        <v>#N/A</v>
      </c>
    </row>
    <row r="1507" spans="1:12">
      <c r="A1507" s="23">
        <v>2444</v>
      </c>
      <c r="B1507" s="23">
        <v>1090</v>
      </c>
      <c r="C1507" s="23">
        <v>728</v>
      </c>
      <c r="E1507" s="23" t="s">
        <v>3346</v>
      </c>
      <c r="F1507" s="23" t="s">
        <v>3347</v>
      </c>
      <c r="G1507" s="23">
        <v>2</v>
      </c>
      <c r="I1507" s="39" t="str">
        <f>IF($B1507="","",(VLOOKUP($B1507,所属・種目コード!$A$3:$B$68,2)))</f>
        <v>花巻北</v>
      </c>
      <c r="K1507" s="41" t="e">
        <f>IF($B1507="","",(VLOOKUP($B1507,所属・種目コード!L1490:M1590,2)))</f>
        <v>#N/A</v>
      </c>
      <c r="L1507" s="38" t="e">
        <f>IF($B1507="","",(VLOOKUP($B1507,所属・種目コード!$I$3:$J$59,2)))</f>
        <v>#N/A</v>
      </c>
    </row>
    <row r="1508" spans="1:12">
      <c r="A1508" s="23">
        <v>2445</v>
      </c>
      <c r="B1508" s="23">
        <v>1090</v>
      </c>
      <c r="C1508" s="23">
        <v>63</v>
      </c>
      <c r="E1508" s="23" t="s">
        <v>428</v>
      </c>
      <c r="F1508" s="23" t="s">
        <v>3348</v>
      </c>
      <c r="G1508" s="23">
        <v>2</v>
      </c>
      <c r="I1508" s="39" t="str">
        <f>IF($B1508="","",(VLOOKUP($B1508,所属・種目コード!$A$3:$B$68,2)))</f>
        <v>花巻北</v>
      </c>
      <c r="K1508" s="41" t="e">
        <f>IF($B1508="","",(VLOOKUP($B1508,所属・種目コード!L1491:M1591,2)))</f>
        <v>#N/A</v>
      </c>
      <c r="L1508" s="38" t="e">
        <f>IF($B1508="","",(VLOOKUP($B1508,所属・種目コード!$I$3:$J$59,2)))</f>
        <v>#N/A</v>
      </c>
    </row>
    <row r="1509" spans="1:12">
      <c r="A1509" s="23">
        <v>2446</v>
      </c>
      <c r="B1509" s="23">
        <v>1090</v>
      </c>
      <c r="C1509" s="23">
        <v>59</v>
      </c>
      <c r="E1509" s="23" t="s">
        <v>3349</v>
      </c>
      <c r="F1509" s="23" t="s">
        <v>3350</v>
      </c>
      <c r="G1509" s="23">
        <v>2</v>
      </c>
      <c r="I1509" s="39" t="str">
        <f>IF($B1509="","",(VLOOKUP($B1509,所属・種目コード!$A$3:$B$68,2)))</f>
        <v>花巻北</v>
      </c>
      <c r="K1509" s="41" t="e">
        <f>IF($B1509="","",(VLOOKUP($B1509,所属・種目コード!L1492:M1592,2)))</f>
        <v>#N/A</v>
      </c>
      <c r="L1509" s="38" t="e">
        <f>IF($B1509="","",(VLOOKUP($B1509,所属・種目コード!$I$3:$J$59,2)))</f>
        <v>#N/A</v>
      </c>
    </row>
    <row r="1510" spans="1:12">
      <c r="A1510" s="23">
        <v>2447</v>
      </c>
      <c r="B1510" s="23">
        <v>1090</v>
      </c>
      <c r="C1510" s="23">
        <v>103</v>
      </c>
      <c r="E1510" s="23" t="s">
        <v>3351</v>
      </c>
      <c r="F1510" s="23" t="s">
        <v>3352</v>
      </c>
      <c r="G1510" s="23">
        <v>1</v>
      </c>
      <c r="I1510" s="39" t="str">
        <f>IF($B1510="","",(VLOOKUP($B1510,所属・種目コード!$A$3:$B$68,2)))</f>
        <v>花巻北</v>
      </c>
      <c r="K1510" s="41" t="e">
        <f>IF($B1510="","",(VLOOKUP($B1510,所属・種目コード!L1493:M1593,2)))</f>
        <v>#N/A</v>
      </c>
      <c r="L1510" s="38" t="e">
        <f>IF($B1510="","",(VLOOKUP($B1510,所属・種目コード!$I$3:$J$59,2)))</f>
        <v>#N/A</v>
      </c>
    </row>
    <row r="1511" spans="1:12">
      <c r="A1511" s="23">
        <v>2448</v>
      </c>
      <c r="B1511" s="23">
        <v>1090</v>
      </c>
      <c r="C1511" s="23">
        <v>727</v>
      </c>
      <c r="E1511" s="23" t="s">
        <v>3353</v>
      </c>
      <c r="F1511" s="23" t="s">
        <v>3354</v>
      </c>
      <c r="G1511" s="23">
        <v>2</v>
      </c>
      <c r="I1511" s="39" t="str">
        <f>IF($B1511="","",(VLOOKUP($B1511,所属・種目コード!$A$3:$B$68,2)))</f>
        <v>花巻北</v>
      </c>
      <c r="K1511" s="41" t="e">
        <f>IF($B1511="","",(VLOOKUP($B1511,所属・種目コード!L1494:M1594,2)))</f>
        <v>#N/A</v>
      </c>
      <c r="L1511" s="38" t="e">
        <f>IF($B1511="","",(VLOOKUP($B1511,所属・種目コード!$I$3:$J$59,2)))</f>
        <v>#N/A</v>
      </c>
    </row>
    <row r="1512" spans="1:12">
      <c r="A1512" s="23">
        <v>2449</v>
      </c>
      <c r="B1512" s="23">
        <v>1090</v>
      </c>
      <c r="C1512" s="23">
        <v>729</v>
      </c>
      <c r="E1512" s="23" t="s">
        <v>3355</v>
      </c>
      <c r="F1512" s="23" t="s">
        <v>3356</v>
      </c>
      <c r="G1512" s="23">
        <v>2</v>
      </c>
      <c r="I1512" s="39" t="str">
        <f>IF($B1512="","",(VLOOKUP($B1512,所属・種目コード!$A$3:$B$68,2)))</f>
        <v>花巻北</v>
      </c>
      <c r="K1512" s="41" t="e">
        <f>IF($B1512="","",(VLOOKUP($B1512,所属・種目コード!L1495:M1595,2)))</f>
        <v>#N/A</v>
      </c>
      <c r="L1512" s="38" t="e">
        <f>IF($B1512="","",(VLOOKUP($B1512,所属・種目コード!$I$3:$J$59,2)))</f>
        <v>#N/A</v>
      </c>
    </row>
    <row r="1513" spans="1:12">
      <c r="A1513" s="23">
        <v>2450</v>
      </c>
      <c r="B1513" s="23">
        <v>1090</v>
      </c>
      <c r="C1513" s="23">
        <v>60</v>
      </c>
      <c r="E1513" s="23" t="s">
        <v>3357</v>
      </c>
      <c r="F1513" s="23" t="s">
        <v>3358</v>
      </c>
      <c r="G1513" s="23">
        <v>2</v>
      </c>
      <c r="I1513" s="39" t="str">
        <f>IF($B1513="","",(VLOOKUP($B1513,所属・種目コード!$A$3:$B$68,2)))</f>
        <v>花巻北</v>
      </c>
      <c r="K1513" s="41" t="e">
        <f>IF($B1513="","",(VLOOKUP($B1513,所属・種目コード!L1496:M1596,2)))</f>
        <v>#N/A</v>
      </c>
      <c r="L1513" s="38" t="e">
        <f>IF($B1513="","",(VLOOKUP($B1513,所属・種目コード!$I$3:$J$59,2)))</f>
        <v>#N/A</v>
      </c>
    </row>
    <row r="1514" spans="1:12">
      <c r="A1514" s="23">
        <v>2451</v>
      </c>
      <c r="B1514" s="23">
        <v>1090</v>
      </c>
      <c r="C1514" s="23">
        <v>64</v>
      </c>
      <c r="E1514" s="23" t="s">
        <v>429</v>
      </c>
      <c r="F1514" s="23" t="s">
        <v>3359</v>
      </c>
      <c r="G1514" s="23">
        <v>2</v>
      </c>
      <c r="I1514" s="39" t="str">
        <f>IF($B1514="","",(VLOOKUP($B1514,所属・種目コード!$A$3:$B$68,2)))</f>
        <v>花巻北</v>
      </c>
      <c r="K1514" s="41" t="e">
        <f>IF($B1514="","",(VLOOKUP($B1514,所属・種目コード!L1497:M1597,2)))</f>
        <v>#N/A</v>
      </c>
      <c r="L1514" s="38" t="e">
        <f>IF($B1514="","",(VLOOKUP($B1514,所属・種目コード!$I$3:$J$59,2)))</f>
        <v>#N/A</v>
      </c>
    </row>
    <row r="1515" spans="1:12">
      <c r="A1515" s="23">
        <v>2452</v>
      </c>
      <c r="B1515" s="23">
        <v>1090</v>
      </c>
      <c r="C1515" s="23">
        <v>104</v>
      </c>
      <c r="E1515" s="23" t="s">
        <v>3360</v>
      </c>
      <c r="F1515" s="23" t="s">
        <v>3361</v>
      </c>
      <c r="G1515" s="23">
        <v>1</v>
      </c>
      <c r="I1515" s="39" t="str">
        <f>IF($B1515="","",(VLOOKUP($B1515,所属・種目コード!$A$3:$B$68,2)))</f>
        <v>花巻北</v>
      </c>
      <c r="K1515" s="41" t="e">
        <f>IF($B1515="","",(VLOOKUP($B1515,所属・種目コード!L1498:M1598,2)))</f>
        <v>#N/A</v>
      </c>
      <c r="L1515" s="38" t="e">
        <f>IF($B1515="","",(VLOOKUP($B1515,所属・種目コード!$I$3:$J$59,2)))</f>
        <v>#N/A</v>
      </c>
    </row>
    <row r="1516" spans="1:12">
      <c r="A1516" s="23">
        <v>2453</v>
      </c>
      <c r="B1516" s="23">
        <v>1090</v>
      </c>
      <c r="C1516" s="23">
        <v>61</v>
      </c>
      <c r="E1516" s="23" t="s">
        <v>3362</v>
      </c>
      <c r="F1516" s="23" t="s">
        <v>3363</v>
      </c>
      <c r="G1516" s="23">
        <v>2</v>
      </c>
      <c r="I1516" s="39" t="str">
        <f>IF($B1516="","",(VLOOKUP($B1516,所属・種目コード!$A$3:$B$68,2)))</f>
        <v>花巻北</v>
      </c>
      <c r="K1516" s="41" t="e">
        <f>IF($B1516="","",(VLOOKUP($B1516,所属・種目コード!L1499:M1599,2)))</f>
        <v>#N/A</v>
      </c>
      <c r="L1516" s="38" t="e">
        <f>IF($B1516="","",(VLOOKUP($B1516,所属・種目コード!$I$3:$J$59,2)))</f>
        <v>#N/A</v>
      </c>
    </row>
    <row r="1517" spans="1:12">
      <c r="A1517" s="23">
        <v>2454</v>
      </c>
      <c r="B1517" s="23">
        <v>1090</v>
      </c>
      <c r="C1517" s="23">
        <v>111</v>
      </c>
      <c r="E1517" s="23" t="s">
        <v>3364</v>
      </c>
      <c r="F1517" s="23" t="s">
        <v>3365</v>
      </c>
      <c r="G1517" s="23">
        <v>1</v>
      </c>
      <c r="I1517" s="39" t="str">
        <f>IF($B1517="","",(VLOOKUP($B1517,所属・種目コード!$A$3:$B$68,2)))</f>
        <v>花巻北</v>
      </c>
      <c r="K1517" s="41" t="e">
        <f>IF($B1517="","",(VLOOKUP($B1517,所属・種目コード!L1500:M1600,2)))</f>
        <v>#N/A</v>
      </c>
      <c r="L1517" s="38" t="e">
        <f>IF($B1517="","",(VLOOKUP($B1517,所属・種目コード!$I$3:$J$59,2)))</f>
        <v>#N/A</v>
      </c>
    </row>
    <row r="1518" spans="1:12">
      <c r="A1518" s="23">
        <v>2455</v>
      </c>
      <c r="B1518" s="23">
        <v>1090</v>
      </c>
      <c r="C1518" s="23">
        <v>593</v>
      </c>
      <c r="E1518" s="23" t="s">
        <v>3366</v>
      </c>
      <c r="F1518" s="23" t="s">
        <v>3367</v>
      </c>
      <c r="G1518" s="23">
        <v>2</v>
      </c>
      <c r="I1518" s="39" t="str">
        <f>IF($B1518="","",(VLOOKUP($B1518,所属・種目コード!$A$3:$B$68,2)))</f>
        <v>花巻北</v>
      </c>
      <c r="K1518" s="41" t="e">
        <f>IF($B1518="","",(VLOOKUP($B1518,所属・種目コード!L1501:M1601,2)))</f>
        <v>#N/A</v>
      </c>
      <c r="L1518" s="38" t="e">
        <f>IF($B1518="","",(VLOOKUP($B1518,所属・種目コード!$I$3:$J$59,2)))</f>
        <v>#N/A</v>
      </c>
    </row>
    <row r="1519" spans="1:12">
      <c r="A1519" s="23">
        <v>2456</v>
      </c>
      <c r="B1519" s="23">
        <v>1090</v>
      </c>
      <c r="C1519" s="23">
        <v>112</v>
      </c>
      <c r="E1519" s="23" t="s">
        <v>3368</v>
      </c>
      <c r="F1519" s="23" t="s">
        <v>3369</v>
      </c>
      <c r="G1519" s="23">
        <v>1</v>
      </c>
      <c r="I1519" s="39" t="str">
        <f>IF($B1519="","",(VLOOKUP($B1519,所属・種目コード!$A$3:$B$68,2)))</f>
        <v>花巻北</v>
      </c>
      <c r="K1519" s="41" t="e">
        <f>IF($B1519="","",(VLOOKUP($B1519,所属・種目コード!L1502:M1602,2)))</f>
        <v>#N/A</v>
      </c>
      <c r="L1519" s="38" t="e">
        <f>IF($B1519="","",(VLOOKUP($B1519,所属・種目コード!$I$3:$J$59,2)))</f>
        <v>#N/A</v>
      </c>
    </row>
    <row r="1520" spans="1:12">
      <c r="A1520" s="23">
        <v>2457</v>
      </c>
      <c r="B1520" s="23">
        <v>1090</v>
      </c>
      <c r="C1520" s="23">
        <v>980</v>
      </c>
      <c r="E1520" s="23" t="s">
        <v>3370</v>
      </c>
      <c r="F1520" s="23" t="s">
        <v>3371</v>
      </c>
      <c r="G1520" s="23">
        <v>1</v>
      </c>
      <c r="I1520" s="39" t="str">
        <f>IF($B1520="","",(VLOOKUP($B1520,所属・種目コード!$A$3:$B$68,2)))</f>
        <v>花巻北</v>
      </c>
      <c r="K1520" s="41" t="e">
        <f>IF($B1520="","",(VLOOKUP($B1520,所属・種目コード!L1503:M1603,2)))</f>
        <v>#N/A</v>
      </c>
      <c r="L1520" s="38" t="e">
        <f>IF($B1520="","",(VLOOKUP($B1520,所属・種目コード!$I$3:$J$59,2)))</f>
        <v>#N/A</v>
      </c>
    </row>
    <row r="1521" spans="1:12">
      <c r="A1521" s="23">
        <v>2458</v>
      </c>
      <c r="B1521" s="23">
        <v>1090</v>
      </c>
      <c r="C1521" s="23">
        <v>113</v>
      </c>
      <c r="E1521" s="23" t="s">
        <v>3372</v>
      </c>
      <c r="F1521" s="23" t="s">
        <v>3373</v>
      </c>
      <c r="G1521" s="23">
        <v>1</v>
      </c>
      <c r="I1521" s="39" t="str">
        <f>IF($B1521="","",(VLOOKUP($B1521,所属・種目コード!$A$3:$B$68,2)))</f>
        <v>花巻北</v>
      </c>
      <c r="K1521" s="41" t="e">
        <f>IF($B1521="","",(VLOOKUP($B1521,所属・種目コード!L1504:M1604,2)))</f>
        <v>#N/A</v>
      </c>
      <c r="L1521" s="38" t="e">
        <f>IF($B1521="","",(VLOOKUP($B1521,所属・種目コード!$I$3:$J$59,2)))</f>
        <v>#N/A</v>
      </c>
    </row>
    <row r="1522" spans="1:12">
      <c r="A1522" s="23">
        <v>2459</v>
      </c>
      <c r="B1522" s="23">
        <v>1090</v>
      </c>
      <c r="C1522" s="23">
        <v>594</v>
      </c>
      <c r="E1522" s="23" t="s">
        <v>431</v>
      </c>
      <c r="F1522" s="23" t="s">
        <v>3374</v>
      </c>
      <c r="G1522" s="23">
        <v>2</v>
      </c>
      <c r="I1522" s="39" t="str">
        <f>IF($B1522="","",(VLOOKUP($B1522,所属・種目コード!$A$3:$B$68,2)))</f>
        <v>花巻北</v>
      </c>
      <c r="K1522" s="41" t="e">
        <f>IF($B1522="","",(VLOOKUP($B1522,所属・種目コード!L1505:M1605,2)))</f>
        <v>#N/A</v>
      </c>
      <c r="L1522" s="38" t="e">
        <f>IF($B1522="","",(VLOOKUP($B1522,所属・種目コード!$I$3:$J$59,2)))</f>
        <v>#N/A</v>
      </c>
    </row>
    <row r="1523" spans="1:12">
      <c r="A1523" s="23">
        <v>2460</v>
      </c>
      <c r="B1523" s="23">
        <v>1090</v>
      </c>
      <c r="C1523" s="23">
        <v>114</v>
      </c>
      <c r="E1523" s="23" t="s">
        <v>3375</v>
      </c>
      <c r="F1523" s="23" t="s">
        <v>3376</v>
      </c>
      <c r="G1523" s="23">
        <v>1</v>
      </c>
      <c r="I1523" s="39" t="str">
        <f>IF($B1523="","",(VLOOKUP($B1523,所属・種目コード!$A$3:$B$68,2)))</f>
        <v>花巻北</v>
      </c>
      <c r="K1523" s="41" t="e">
        <f>IF($B1523="","",(VLOOKUP($B1523,所属・種目コード!L1506:M1606,2)))</f>
        <v>#N/A</v>
      </c>
      <c r="L1523" s="38" t="e">
        <f>IF($B1523="","",(VLOOKUP($B1523,所属・種目コード!$I$3:$J$59,2)))</f>
        <v>#N/A</v>
      </c>
    </row>
    <row r="1524" spans="1:12">
      <c r="A1524" s="23">
        <v>2461</v>
      </c>
      <c r="B1524" s="23">
        <v>1090</v>
      </c>
      <c r="C1524" s="23">
        <v>65</v>
      </c>
      <c r="E1524" s="23" t="s">
        <v>430</v>
      </c>
      <c r="F1524" s="23" t="s">
        <v>3377</v>
      </c>
      <c r="G1524" s="23">
        <v>2</v>
      </c>
      <c r="I1524" s="39" t="str">
        <f>IF($B1524="","",(VLOOKUP($B1524,所属・種目コード!$A$3:$B$68,2)))</f>
        <v>花巻北</v>
      </c>
      <c r="K1524" s="41" t="e">
        <f>IF($B1524="","",(VLOOKUP($B1524,所属・種目コード!L1507:M1607,2)))</f>
        <v>#N/A</v>
      </c>
      <c r="L1524" s="38" t="e">
        <f>IF($B1524="","",(VLOOKUP($B1524,所属・種目コード!$I$3:$J$59,2)))</f>
        <v>#N/A</v>
      </c>
    </row>
    <row r="1525" spans="1:12">
      <c r="A1525" s="23">
        <v>2462</v>
      </c>
      <c r="B1525" s="23">
        <v>1090</v>
      </c>
      <c r="C1525" s="23">
        <v>812</v>
      </c>
      <c r="E1525" s="23" t="s">
        <v>3378</v>
      </c>
      <c r="F1525" s="23" t="s">
        <v>3379</v>
      </c>
      <c r="G1525" s="23">
        <v>1</v>
      </c>
      <c r="I1525" s="39" t="str">
        <f>IF($B1525="","",(VLOOKUP($B1525,所属・種目コード!$A$3:$B$68,2)))</f>
        <v>花巻北</v>
      </c>
      <c r="K1525" s="41" t="e">
        <f>IF($B1525="","",(VLOOKUP($B1525,所属・種目コード!L1508:M1608,2)))</f>
        <v>#N/A</v>
      </c>
      <c r="L1525" s="38" t="e">
        <f>IF($B1525="","",(VLOOKUP($B1525,所属・種目コード!$I$3:$J$59,2)))</f>
        <v>#N/A</v>
      </c>
    </row>
    <row r="1526" spans="1:12">
      <c r="A1526" s="23">
        <v>2463</v>
      </c>
      <c r="B1526" s="23">
        <v>1090</v>
      </c>
      <c r="C1526" s="23">
        <v>62</v>
      </c>
      <c r="E1526" s="23" t="s">
        <v>3380</v>
      </c>
      <c r="F1526" s="23" t="s">
        <v>3381</v>
      </c>
      <c r="G1526" s="23">
        <v>2</v>
      </c>
      <c r="I1526" s="39" t="str">
        <f>IF($B1526="","",(VLOOKUP($B1526,所属・種目コード!$A$3:$B$68,2)))</f>
        <v>花巻北</v>
      </c>
      <c r="K1526" s="41" t="e">
        <f>IF($B1526="","",(VLOOKUP($B1526,所属・種目コード!L1509:M1609,2)))</f>
        <v>#N/A</v>
      </c>
      <c r="L1526" s="38" t="e">
        <f>IF($B1526="","",(VLOOKUP($B1526,所属・種目コード!$I$3:$J$59,2)))</f>
        <v>#N/A</v>
      </c>
    </row>
    <row r="1527" spans="1:12">
      <c r="A1527" s="23">
        <v>2464</v>
      </c>
      <c r="B1527" s="23">
        <v>1090</v>
      </c>
      <c r="C1527" s="23">
        <v>981</v>
      </c>
      <c r="E1527" s="23" t="s">
        <v>3382</v>
      </c>
      <c r="F1527" s="23" t="s">
        <v>3383</v>
      </c>
      <c r="G1527" s="23">
        <v>1</v>
      </c>
      <c r="I1527" s="39" t="str">
        <f>IF($B1527="","",(VLOOKUP($B1527,所属・種目コード!$A$3:$B$68,2)))</f>
        <v>花巻北</v>
      </c>
      <c r="K1527" s="41" t="e">
        <f>IF($B1527="","",(VLOOKUP($B1527,所属・種目コード!L1510:M1610,2)))</f>
        <v>#N/A</v>
      </c>
      <c r="L1527" s="38" t="e">
        <f>IF($B1527="","",(VLOOKUP($B1527,所属・種目コード!$I$3:$J$59,2)))</f>
        <v>#N/A</v>
      </c>
    </row>
    <row r="1528" spans="1:12">
      <c r="A1528" s="23">
        <v>2465</v>
      </c>
      <c r="B1528" s="23">
        <v>1090</v>
      </c>
      <c r="C1528" s="23">
        <v>595</v>
      </c>
      <c r="E1528" s="23" t="s">
        <v>432</v>
      </c>
      <c r="F1528" s="23" t="s">
        <v>3384</v>
      </c>
      <c r="G1528" s="23">
        <v>2</v>
      </c>
      <c r="I1528" s="39" t="str">
        <f>IF($B1528="","",(VLOOKUP($B1528,所属・種目コード!$A$3:$B$68,2)))</f>
        <v>花巻北</v>
      </c>
      <c r="K1528" s="41" t="e">
        <f>IF($B1528="","",(VLOOKUP($B1528,所属・種目コード!L1511:M1611,2)))</f>
        <v>#N/A</v>
      </c>
      <c r="L1528" s="38" t="e">
        <f>IF($B1528="","",(VLOOKUP($B1528,所属・種目コード!$I$3:$J$59,2)))</f>
        <v>#N/A</v>
      </c>
    </row>
    <row r="1529" spans="1:12">
      <c r="A1529" s="23">
        <v>2466</v>
      </c>
      <c r="B1529" s="23">
        <v>1090</v>
      </c>
      <c r="C1529" s="23">
        <v>596</v>
      </c>
      <c r="E1529" s="23" t="s">
        <v>433</v>
      </c>
      <c r="F1529" s="23" t="s">
        <v>3385</v>
      </c>
      <c r="G1529" s="23">
        <v>2</v>
      </c>
      <c r="I1529" s="39" t="str">
        <f>IF($B1529="","",(VLOOKUP($B1529,所属・種目コード!$A$3:$B$68,2)))</f>
        <v>花巻北</v>
      </c>
      <c r="K1529" s="41" t="e">
        <f>IF($B1529="","",(VLOOKUP($B1529,所属・種目コード!L1512:M1612,2)))</f>
        <v>#N/A</v>
      </c>
      <c r="L1529" s="38" t="e">
        <f>IF($B1529="","",(VLOOKUP($B1529,所属・種目コード!$I$3:$J$59,2)))</f>
        <v>#N/A</v>
      </c>
    </row>
    <row r="1530" spans="1:12">
      <c r="A1530" s="23">
        <v>5309</v>
      </c>
      <c r="B1530" s="23">
        <v>1090</v>
      </c>
      <c r="C1530" s="23">
        <v>104</v>
      </c>
      <c r="E1530" s="23" t="s">
        <v>8501</v>
      </c>
      <c r="F1530" s="23" t="s">
        <v>3361</v>
      </c>
      <c r="G1530" s="23">
        <v>1</v>
      </c>
      <c r="I1530" s="39" t="str">
        <f>IF($B1530="","",(VLOOKUP($B1530,所属・種目コード!$A$3:$B$68,2)))</f>
        <v>花巻北</v>
      </c>
      <c r="K1530" s="41" t="e">
        <f>IF($B1530="","",(VLOOKUP($B1530,所属・種目コード!L1513:M1613,2)))</f>
        <v>#N/A</v>
      </c>
      <c r="L1530" s="38" t="e">
        <f>IF($B1530="","",(VLOOKUP($B1530,所属・種目コード!$I$3:$J$59,2)))</f>
        <v>#N/A</v>
      </c>
    </row>
    <row r="1531" spans="1:12">
      <c r="A1531" s="23">
        <v>2467</v>
      </c>
      <c r="B1531" s="23">
        <v>1091</v>
      </c>
      <c r="C1531" s="23">
        <v>828</v>
      </c>
      <c r="E1531" s="23" t="s">
        <v>3386</v>
      </c>
      <c r="F1531" s="23" t="s">
        <v>3387</v>
      </c>
      <c r="G1531" s="23">
        <v>1</v>
      </c>
      <c r="I1531" s="39" t="str">
        <f>IF($B1531="","",(VLOOKUP($B1531,所属・種目コード!$A$3:$B$68,2)))</f>
        <v>花巻農</v>
      </c>
      <c r="K1531" s="41" t="e">
        <f>IF($B1531="","",(VLOOKUP($B1531,所属・種目コード!L1514:M1614,2)))</f>
        <v>#N/A</v>
      </c>
      <c r="L1531" s="38" t="e">
        <f>IF($B1531="","",(VLOOKUP($B1531,所属・種目コード!$I$3:$J$59,2)))</f>
        <v>#N/A</v>
      </c>
    </row>
    <row r="1532" spans="1:12">
      <c r="A1532" s="23">
        <v>2468</v>
      </c>
      <c r="B1532" s="23">
        <v>1091</v>
      </c>
      <c r="C1532" s="23">
        <v>492</v>
      </c>
      <c r="E1532" s="23" t="s">
        <v>3388</v>
      </c>
      <c r="F1532" s="23" t="s">
        <v>3389</v>
      </c>
      <c r="G1532" s="23">
        <v>2</v>
      </c>
      <c r="I1532" s="39" t="str">
        <f>IF($B1532="","",(VLOOKUP($B1532,所属・種目コード!$A$3:$B$68,2)))</f>
        <v>花巻農</v>
      </c>
      <c r="K1532" s="41" t="e">
        <f>IF($B1532="","",(VLOOKUP($B1532,所属・種目コード!L1515:M1615,2)))</f>
        <v>#N/A</v>
      </c>
      <c r="L1532" s="38" t="e">
        <f>IF($B1532="","",(VLOOKUP($B1532,所属・種目コード!$I$3:$J$59,2)))</f>
        <v>#N/A</v>
      </c>
    </row>
    <row r="1533" spans="1:12">
      <c r="A1533" s="23">
        <v>2469</v>
      </c>
      <c r="B1533" s="23">
        <v>1091</v>
      </c>
      <c r="C1533" s="23">
        <v>694</v>
      </c>
      <c r="E1533" s="23" t="s">
        <v>3390</v>
      </c>
      <c r="F1533" s="23" t="s">
        <v>3391</v>
      </c>
      <c r="G1533" s="23">
        <v>1</v>
      </c>
      <c r="I1533" s="39" t="str">
        <f>IF($B1533="","",(VLOOKUP($B1533,所属・種目コード!$A$3:$B$68,2)))</f>
        <v>花巻農</v>
      </c>
      <c r="K1533" s="41" t="e">
        <f>IF($B1533="","",(VLOOKUP($B1533,所属・種目コード!L1516:M1616,2)))</f>
        <v>#N/A</v>
      </c>
      <c r="L1533" s="38" t="e">
        <f>IF($B1533="","",(VLOOKUP($B1533,所属・種目コード!$I$3:$J$59,2)))</f>
        <v>#N/A</v>
      </c>
    </row>
    <row r="1534" spans="1:12">
      <c r="A1534" s="23">
        <v>2470</v>
      </c>
      <c r="B1534" s="23">
        <v>1091</v>
      </c>
      <c r="C1534" s="23">
        <v>695</v>
      </c>
      <c r="E1534" s="23" t="s">
        <v>3392</v>
      </c>
      <c r="F1534" s="23" t="s">
        <v>3393</v>
      </c>
      <c r="G1534" s="23">
        <v>1</v>
      </c>
      <c r="I1534" s="39" t="str">
        <f>IF($B1534="","",(VLOOKUP($B1534,所属・種目コード!$A$3:$B$68,2)))</f>
        <v>花巻農</v>
      </c>
      <c r="K1534" s="41" t="e">
        <f>IF($B1534="","",(VLOOKUP($B1534,所属・種目コード!L1517:M1617,2)))</f>
        <v>#N/A</v>
      </c>
      <c r="L1534" s="38" t="e">
        <f>IF($B1534="","",(VLOOKUP($B1534,所属・種目コード!$I$3:$J$59,2)))</f>
        <v>#N/A</v>
      </c>
    </row>
    <row r="1535" spans="1:12">
      <c r="A1535" s="23">
        <v>2471</v>
      </c>
      <c r="B1535" s="23">
        <v>1091</v>
      </c>
      <c r="C1535" s="23">
        <v>696</v>
      </c>
      <c r="E1535" s="23" t="s">
        <v>3394</v>
      </c>
      <c r="F1535" s="23" t="s">
        <v>3395</v>
      </c>
      <c r="G1535" s="23">
        <v>1</v>
      </c>
      <c r="I1535" s="39" t="str">
        <f>IF($B1535="","",(VLOOKUP($B1535,所属・種目コード!$A$3:$B$68,2)))</f>
        <v>花巻農</v>
      </c>
      <c r="K1535" s="41" t="e">
        <f>IF($B1535="","",(VLOOKUP($B1535,所属・種目コード!L1518:M1618,2)))</f>
        <v>#N/A</v>
      </c>
      <c r="L1535" s="38" t="e">
        <f>IF($B1535="","",(VLOOKUP($B1535,所属・種目コード!$I$3:$J$59,2)))</f>
        <v>#N/A</v>
      </c>
    </row>
    <row r="1536" spans="1:12">
      <c r="A1536" s="23">
        <v>2472</v>
      </c>
      <c r="B1536" s="23">
        <v>1091</v>
      </c>
      <c r="C1536" s="23">
        <v>619</v>
      </c>
      <c r="E1536" s="23" t="s">
        <v>3396</v>
      </c>
      <c r="F1536" s="23" t="s">
        <v>3397</v>
      </c>
      <c r="G1536" s="23">
        <v>2</v>
      </c>
      <c r="I1536" s="39" t="str">
        <f>IF($B1536="","",(VLOOKUP($B1536,所属・種目コード!$A$3:$B$68,2)))</f>
        <v>花巻農</v>
      </c>
      <c r="K1536" s="41" t="e">
        <f>IF($B1536="","",(VLOOKUP($B1536,所属・種目コード!L1519:M1619,2)))</f>
        <v>#N/A</v>
      </c>
      <c r="L1536" s="38" t="e">
        <f>IF($B1536="","",(VLOOKUP($B1536,所属・種目コード!$I$3:$J$59,2)))</f>
        <v>#N/A</v>
      </c>
    </row>
    <row r="1537" spans="1:12">
      <c r="A1537" s="23">
        <v>2473</v>
      </c>
      <c r="B1537" s="23">
        <v>1091</v>
      </c>
      <c r="C1537" s="23">
        <v>620</v>
      </c>
      <c r="E1537" s="23" t="s">
        <v>3398</v>
      </c>
      <c r="F1537" s="23" t="s">
        <v>3399</v>
      </c>
      <c r="G1537" s="23">
        <v>2</v>
      </c>
      <c r="I1537" s="39" t="str">
        <f>IF($B1537="","",(VLOOKUP($B1537,所属・種目コード!$A$3:$B$68,2)))</f>
        <v>花巻農</v>
      </c>
      <c r="K1537" s="41" t="e">
        <f>IF($B1537="","",(VLOOKUP($B1537,所属・種目コード!L1520:M1620,2)))</f>
        <v>#N/A</v>
      </c>
      <c r="L1537" s="38" t="e">
        <f>IF($B1537="","",(VLOOKUP($B1537,所属・種目コード!$I$3:$J$59,2)))</f>
        <v>#N/A</v>
      </c>
    </row>
    <row r="1538" spans="1:12">
      <c r="A1538" s="23">
        <v>2474</v>
      </c>
      <c r="B1538" s="23">
        <v>1091</v>
      </c>
      <c r="C1538" s="23">
        <v>697</v>
      </c>
      <c r="E1538" s="23" t="s">
        <v>3400</v>
      </c>
      <c r="F1538" s="23" t="s">
        <v>3401</v>
      </c>
      <c r="G1538" s="23">
        <v>1</v>
      </c>
      <c r="I1538" s="39" t="str">
        <f>IF($B1538="","",(VLOOKUP($B1538,所属・種目コード!$A$3:$B$68,2)))</f>
        <v>花巻農</v>
      </c>
      <c r="K1538" s="41" t="e">
        <f>IF($B1538="","",(VLOOKUP($B1538,所属・種目コード!L1521:M1621,2)))</f>
        <v>#N/A</v>
      </c>
      <c r="L1538" s="38" t="e">
        <f>IF($B1538="","",(VLOOKUP($B1538,所属・種目コード!$I$3:$J$59,2)))</f>
        <v>#N/A</v>
      </c>
    </row>
    <row r="1539" spans="1:12">
      <c r="A1539" s="23">
        <v>2475</v>
      </c>
      <c r="B1539" s="23">
        <v>1091</v>
      </c>
      <c r="C1539" s="23">
        <v>698</v>
      </c>
      <c r="E1539" s="23" t="s">
        <v>3402</v>
      </c>
      <c r="F1539" s="23" t="s">
        <v>3403</v>
      </c>
      <c r="G1539" s="23">
        <v>1</v>
      </c>
      <c r="I1539" s="39" t="str">
        <f>IF($B1539="","",(VLOOKUP($B1539,所属・種目コード!$A$3:$B$68,2)))</f>
        <v>花巻農</v>
      </c>
      <c r="K1539" s="41" t="e">
        <f>IF($B1539="","",(VLOOKUP($B1539,所属・種目コード!L1522:M1622,2)))</f>
        <v>#N/A</v>
      </c>
      <c r="L1539" s="38" t="e">
        <f>IF($B1539="","",(VLOOKUP($B1539,所属・種目コード!$I$3:$J$59,2)))</f>
        <v>#N/A</v>
      </c>
    </row>
    <row r="1540" spans="1:12">
      <c r="A1540" s="23">
        <v>2476</v>
      </c>
      <c r="B1540" s="23">
        <v>1092</v>
      </c>
      <c r="C1540" s="23">
        <v>242</v>
      </c>
      <c r="E1540" s="23" t="s">
        <v>3404</v>
      </c>
      <c r="F1540" s="23" t="s">
        <v>3405</v>
      </c>
      <c r="G1540" s="23">
        <v>1</v>
      </c>
      <c r="I1540" s="39" t="str">
        <f>IF($B1540="","",(VLOOKUP($B1540,所属・種目コード!$A$3:$B$68,2)))</f>
        <v>花巻東</v>
      </c>
      <c r="K1540" s="41" t="e">
        <f>IF($B1540="","",(VLOOKUP($B1540,所属・種目コード!L1523:M1623,2)))</f>
        <v>#N/A</v>
      </c>
      <c r="L1540" s="38" t="e">
        <f>IF($B1540="","",(VLOOKUP($B1540,所属・種目コード!$I$3:$J$59,2)))</f>
        <v>#N/A</v>
      </c>
    </row>
    <row r="1541" spans="1:12">
      <c r="A1541" s="23">
        <v>2477</v>
      </c>
      <c r="B1541" s="23">
        <v>1092</v>
      </c>
      <c r="C1541" s="23">
        <v>234</v>
      </c>
      <c r="E1541" s="23" t="s">
        <v>3406</v>
      </c>
      <c r="F1541" s="23" t="s">
        <v>3407</v>
      </c>
      <c r="G1541" s="23">
        <v>1</v>
      </c>
      <c r="I1541" s="39" t="str">
        <f>IF($B1541="","",(VLOOKUP($B1541,所属・種目コード!$A$3:$B$68,2)))</f>
        <v>花巻東</v>
      </c>
      <c r="K1541" s="41" t="e">
        <f>IF($B1541="","",(VLOOKUP($B1541,所属・種目コード!L1524:M1624,2)))</f>
        <v>#N/A</v>
      </c>
      <c r="L1541" s="38" t="e">
        <f>IF($B1541="","",(VLOOKUP($B1541,所属・種目コード!$I$3:$J$59,2)))</f>
        <v>#N/A</v>
      </c>
    </row>
    <row r="1542" spans="1:12">
      <c r="A1542" s="23">
        <v>2478</v>
      </c>
      <c r="B1542" s="23">
        <v>1092</v>
      </c>
      <c r="C1542" s="23">
        <v>201</v>
      </c>
      <c r="E1542" s="23" t="s">
        <v>3408</v>
      </c>
      <c r="F1542" s="23" t="s">
        <v>3409</v>
      </c>
      <c r="G1542" s="23">
        <v>2</v>
      </c>
      <c r="I1542" s="39" t="str">
        <f>IF($B1542="","",(VLOOKUP($B1542,所属・種目コード!$A$3:$B$68,2)))</f>
        <v>花巻東</v>
      </c>
      <c r="K1542" s="41" t="e">
        <f>IF($B1542="","",(VLOOKUP($B1542,所属・種目コード!L1525:M1625,2)))</f>
        <v>#N/A</v>
      </c>
      <c r="L1542" s="38" t="e">
        <f>IF($B1542="","",(VLOOKUP($B1542,所属・種目コード!$I$3:$J$59,2)))</f>
        <v>#N/A</v>
      </c>
    </row>
    <row r="1543" spans="1:12">
      <c r="A1543" s="23">
        <v>2479</v>
      </c>
      <c r="B1543" s="23">
        <v>1092</v>
      </c>
      <c r="C1543" s="23">
        <v>235</v>
      </c>
      <c r="E1543" s="23" t="s">
        <v>3410</v>
      </c>
      <c r="F1543" s="23" t="s">
        <v>3411</v>
      </c>
      <c r="G1543" s="23">
        <v>1</v>
      </c>
      <c r="I1543" s="39" t="str">
        <f>IF($B1543="","",(VLOOKUP($B1543,所属・種目コード!$A$3:$B$68,2)))</f>
        <v>花巻東</v>
      </c>
      <c r="K1543" s="41" t="e">
        <f>IF($B1543="","",(VLOOKUP($B1543,所属・種目コード!L1526:M1626,2)))</f>
        <v>#N/A</v>
      </c>
      <c r="L1543" s="38" t="e">
        <f>IF($B1543="","",(VLOOKUP($B1543,所属・種目コード!$I$3:$J$59,2)))</f>
        <v>#N/A</v>
      </c>
    </row>
    <row r="1544" spans="1:12">
      <c r="A1544" s="23">
        <v>2480</v>
      </c>
      <c r="B1544" s="23">
        <v>1092</v>
      </c>
      <c r="C1544" s="23">
        <v>207</v>
      </c>
      <c r="E1544" s="23" t="s">
        <v>3412</v>
      </c>
      <c r="F1544" s="23" t="s">
        <v>3413</v>
      </c>
      <c r="G1544" s="23">
        <v>2</v>
      </c>
      <c r="I1544" s="39" t="str">
        <f>IF($B1544="","",(VLOOKUP($B1544,所属・種目コード!$A$3:$B$68,2)))</f>
        <v>花巻東</v>
      </c>
      <c r="K1544" s="41" t="e">
        <f>IF($B1544="","",(VLOOKUP($B1544,所属・種目コード!L1527:M1627,2)))</f>
        <v>#N/A</v>
      </c>
      <c r="L1544" s="38" t="e">
        <f>IF($B1544="","",(VLOOKUP($B1544,所属・種目コード!$I$3:$J$59,2)))</f>
        <v>#N/A</v>
      </c>
    </row>
    <row r="1545" spans="1:12">
      <c r="A1545" s="23">
        <v>2481</v>
      </c>
      <c r="B1545" s="23">
        <v>1092</v>
      </c>
      <c r="C1545" s="23">
        <v>227</v>
      </c>
      <c r="E1545" s="23" t="s">
        <v>3414</v>
      </c>
      <c r="F1545" s="23" t="s">
        <v>3415</v>
      </c>
      <c r="G1545" s="23">
        <v>1</v>
      </c>
      <c r="I1545" s="39" t="str">
        <f>IF($B1545="","",(VLOOKUP($B1545,所属・種目コード!$A$3:$B$68,2)))</f>
        <v>花巻東</v>
      </c>
      <c r="K1545" s="41" t="e">
        <f>IF($B1545="","",(VLOOKUP($B1545,所属・種目コード!L1528:M1628,2)))</f>
        <v>#N/A</v>
      </c>
      <c r="L1545" s="38" t="e">
        <f>IF($B1545="","",(VLOOKUP($B1545,所属・種目コード!$I$3:$J$59,2)))</f>
        <v>#N/A</v>
      </c>
    </row>
    <row r="1546" spans="1:12">
      <c r="A1546" s="23">
        <v>2482</v>
      </c>
      <c r="B1546" s="23">
        <v>1092</v>
      </c>
      <c r="C1546" s="23">
        <v>195</v>
      </c>
      <c r="E1546" s="23" t="s">
        <v>3416</v>
      </c>
      <c r="F1546" s="23" t="s">
        <v>3417</v>
      </c>
      <c r="G1546" s="23">
        <v>2</v>
      </c>
      <c r="I1546" s="39" t="str">
        <f>IF($B1546="","",(VLOOKUP($B1546,所属・種目コード!$A$3:$B$68,2)))</f>
        <v>花巻東</v>
      </c>
      <c r="K1546" s="41" t="e">
        <f>IF($B1546="","",(VLOOKUP($B1546,所属・種目コード!L1529:M1629,2)))</f>
        <v>#N/A</v>
      </c>
      <c r="L1546" s="38" t="e">
        <f>IF($B1546="","",(VLOOKUP($B1546,所属・種目コード!$I$3:$J$59,2)))</f>
        <v>#N/A</v>
      </c>
    </row>
    <row r="1547" spans="1:12">
      <c r="A1547" s="23">
        <v>2483</v>
      </c>
      <c r="B1547" s="23">
        <v>1092</v>
      </c>
      <c r="C1547" s="23">
        <v>236</v>
      </c>
      <c r="E1547" s="23" t="s">
        <v>3418</v>
      </c>
      <c r="F1547" s="23" t="s">
        <v>3419</v>
      </c>
      <c r="G1547" s="23">
        <v>1</v>
      </c>
      <c r="I1547" s="39" t="str">
        <f>IF($B1547="","",(VLOOKUP($B1547,所属・種目コード!$A$3:$B$68,2)))</f>
        <v>花巻東</v>
      </c>
      <c r="K1547" s="41" t="e">
        <f>IF($B1547="","",(VLOOKUP($B1547,所属・種目コード!L1530:M1630,2)))</f>
        <v>#N/A</v>
      </c>
      <c r="L1547" s="38" t="e">
        <f>IF($B1547="","",(VLOOKUP($B1547,所属・種目コード!$I$3:$J$59,2)))</f>
        <v>#N/A</v>
      </c>
    </row>
    <row r="1548" spans="1:12">
      <c r="A1548" s="23">
        <v>2484</v>
      </c>
      <c r="B1548" s="23">
        <v>1092</v>
      </c>
      <c r="C1548" s="23">
        <v>202</v>
      </c>
      <c r="E1548" s="23" t="s">
        <v>3420</v>
      </c>
      <c r="F1548" s="23" t="s">
        <v>3421</v>
      </c>
      <c r="G1548" s="23">
        <v>2</v>
      </c>
      <c r="I1548" s="39" t="str">
        <f>IF($B1548="","",(VLOOKUP($B1548,所属・種目コード!$A$3:$B$68,2)))</f>
        <v>花巻東</v>
      </c>
      <c r="K1548" s="41" t="e">
        <f>IF($B1548="","",(VLOOKUP($B1548,所属・種目コード!L1531:M1631,2)))</f>
        <v>#N/A</v>
      </c>
      <c r="L1548" s="38" t="e">
        <f>IF($B1548="","",(VLOOKUP($B1548,所属・種目コード!$I$3:$J$59,2)))</f>
        <v>#N/A</v>
      </c>
    </row>
    <row r="1549" spans="1:12">
      <c r="A1549" s="23">
        <v>2485</v>
      </c>
      <c r="B1549" s="23">
        <v>1092</v>
      </c>
      <c r="C1549" s="23">
        <v>237</v>
      </c>
      <c r="E1549" s="23" t="s">
        <v>3422</v>
      </c>
      <c r="F1549" s="23" t="s">
        <v>3423</v>
      </c>
      <c r="G1549" s="23">
        <v>1</v>
      </c>
      <c r="I1549" s="39" t="str">
        <f>IF($B1549="","",(VLOOKUP($B1549,所属・種目コード!$A$3:$B$68,2)))</f>
        <v>花巻東</v>
      </c>
      <c r="K1549" s="41" t="e">
        <f>IF($B1549="","",(VLOOKUP($B1549,所属・種目コード!L1532:M1632,2)))</f>
        <v>#N/A</v>
      </c>
      <c r="L1549" s="38" t="e">
        <f>IF($B1549="","",(VLOOKUP($B1549,所属・種目コード!$I$3:$J$59,2)))</f>
        <v>#N/A</v>
      </c>
    </row>
    <row r="1550" spans="1:12">
      <c r="A1550" s="23">
        <v>2486</v>
      </c>
      <c r="B1550" s="23">
        <v>1092</v>
      </c>
      <c r="C1550" s="23">
        <v>228</v>
      </c>
      <c r="E1550" s="23" t="s">
        <v>3424</v>
      </c>
      <c r="F1550" s="23" t="s">
        <v>3425</v>
      </c>
      <c r="G1550" s="23">
        <v>1</v>
      </c>
      <c r="I1550" s="39" t="str">
        <f>IF($B1550="","",(VLOOKUP($B1550,所属・種目コード!$A$3:$B$68,2)))</f>
        <v>花巻東</v>
      </c>
      <c r="K1550" s="41" t="e">
        <f>IF($B1550="","",(VLOOKUP($B1550,所属・種目コード!L1533:M1633,2)))</f>
        <v>#N/A</v>
      </c>
      <c r="L1550" s="38" t="e">
        <f>IF($B1550="","",(VLOOKUP($B1550,所属・種目コード!$I$3:$J$59,2)))</f>
        <v>#N/A</v>
      </c>
    </row>
    <row r="1551" spans="1:12">
      <c r="A1551" s="23">
        <v>2487</v>
      </c>
      <c r="B1551" s="23">
        <v>1092</v>
      </c>
      <c r="C1551" s="23">
        <v>196</v>
      </c>
      <c r="E1551" s="23" t="s">
        <v>3426</v>
      </c>
      <c r="F1551" s="23" t="s">
        <v>3427</v>
      </c>
      <c r="G1551" s="23">
        <v>2</v>
      </c>
      <c r="I1551" s="39" t="str">
        <f>IF($B1551="","",(VLOOKUP($B1551,所属・種目コード!$A$3:$B$68,2)))</f>
        <v>花巻東</v>
      </c>
      <c r="K1551" s="41" t="e">
        <f>IF($B1551="","",(VLOOKUP($B1551,所属・種目コード!L1534:M1634,2)))</f>
        <v>#N/A</v>
      </c>
      <c r="L1551" s="38" t="e">
        <f>IF($B1551="","",(VLOOKUP($B1551,所属・種目コード!$I$3:$J$59,2)))</f>
        <v>#N/A</v>
      </c>
    </row>
    <row r="1552" spans="1:12">
      <c r="A1552" s="23">
        <v>2488</v>
      </c>
      <c r="B1552" s="23">
        <v>1092</v>
      </c>
      <c r="C1552" s="23">
        <v>229</v>
      </c>
      <c r="E1552" s="23" t="s">
        <v>3428</v>
      </c>
      <c r="F1552" s="23" t="s">
        <v>3429</v>
      </c>
      <c r="G1552" s="23">
        <v>1</v>
      </c>
      <c r="I1552" s="39" t="str">
        <f>IF($B1552="","",(VLOOKUP($B1552,所属・種目コード!$A$3:$B$68,2)))</f>
        <v>花巻東</v>
      </c>
      <c r="K1552" s="41" t="e">
        <f>IF($B1552="","",(VLOOKUP($B1552,所属・種目コード!L1535:M1635,2)))</f>
        <v>#N/A</v>
      </c>
      <c r="L1552" s="38" t="e">
        <f>IF($B1552="","",(VLOOKUP($B1552,所属・種目コード!$I$3:$J$59,2)))</f>
        <v>#N/A</v>
      </c>
    </row>
    <row r="1553" spans="1:12">
      <c r="A1553" s="23">
        <v>2489</v>
      </c>
      <c r="B1553" s="23">
        <v>1092</v>
      </c>
      <c r="C1553" s="23">
        <v>208</v>
      </c>
      <c r="E1553" s="23" t="s">
        <v>3430</v>
      </c>
      <c r="F1553" s="23" t="s">
        <v>3431</v>
      </c>
      <c r="G1553" s="23">
        <v>2</v>
      </c>
      <c r="I1553" s="39" t="str">
        <f>IF($B1553="","",(VLOOKUP($B1553,所属・種目コード!$A$3:$B$68,2)))</f>
        <v>花巻東</v>
      </c>
      <c r="K1553" s="41" t="e">
        <f>IF($B1553="","",(VLOOKUP($B1553,所属・種目コード!L1536:M1636,2)))</f>
        <v>#N/A</v>
      </c>
      <c r="L1553" s="38" t="e">
        <f>IF($B1553="","",(VLOOKUP($B1553,所属・種目コード!$I$3:$J$59,2)))</f>
        <v>#N/A</v>
      </c>
    </row>
    <row r="1554" spans="1:12">
      <c r="A1554" s="23">
        <v>2490</v>
      </c>
      <c r="B1554" s="23">
        <v>1092</v>
      </c>
      <c r="C1554" s="23">
        <v>203</v>
      </c>
      <c r="E1554" s="23" t="s">
        <v>3432</v>
      </c>
      <c r="F1554" s="23" t="s">
        <v>3433</v>
      </c>
      <c r="G1554" s="23">
        <v>2</v>
      </c>
      <c r="I1554" s="39" t="str">
        <f>IF($B1554="","",(VLOOKUP($B1554,所属・種目コード!$A$3:$B$68,2)))</f>
        <v>花巻東</v>
      </c>
      <c r="K1554" s="41" t="e">
        <f>IF($B1554="","",(VLOOKUP($B1554,所属・種目コード!L1537:M1637,2)))</f>
        <v>#N/A</v>
      </c>
      <c r="L1554" s="38" t="e">
        <f>IF($B1554="","",(VLOOKUP($B1554,所属・種目コード!$I$3:$J$59,2)))</f>
        <v>#N/A</v>
      </c>
    </row>
    <row r="1555" spans="1:12">
      <c r="A1555" s="23">
        <v>2491</v>
      </c>
      <c r="B1555" s="23">
        <v>1092</v>
      </c>
      <c r="C1555" s="23">
        <v>230</v>
      </c>
      <c r="E1555" s="23" t="s">
        <v>3434</v>
      </c>
      <c r="F1555" s="23" t="s">
        <v>3435</v>
      </c>
      <c r="G1555" s="23">
        <v>1</v>
      </c>
      <c r="I1555" s="39" t="str">
        <f>IF($B1555="","",(VLOOKUP($B1555,所属・種目コード!$A$3:$B$68,2)))</f>
        <v>花巻東</v>
      </c>
      <c r="K1555" s="41" t="e">
        <f>IF($B1555="","",(VLOOKUP($B1555,所属・種目コード!L1538:M1638,2)))</f>
        <v>#N/A</v>
      </c>
      <c r="L1555" s="38" t="e">
        <f>IF($B1555="","",(VLOOKUP($B1555,所属・種目コード!$I$3:$J$59,2)))</f>
        <v>#N/A</v>
      </c>
    </row>
    <row r="1556" spans="1:12">
      <c r="A1556" s="23">
        <v>2492</v>
      </c>
      <c r="B1556" s="23">
        <v>1092</v>
      </c>
      <c r="C1556" s="23">
        <v>209</v>
      </c>
      <c r="E1556" s="23" t="s">
        <v>3436</v>
      </c>
      <c r="F1556" s="23" t="s">
        <v>3437</v>
      </c>
      <c r="G1556" s="23">
        <v>2</v>
      </c>
      <c r="I1556" s="39" t="str">
        <f>IF($B1556="","",(VLOOKUP($B1556,所属・種目コード!$A$3:$B$68,2)))</f>
        <v>花巻東</v>
      </c>
      <c r="K1556" s="41" t="e">
        <f>IF($B1556="","",(VLOOKUP($B1556,所属・種目コード!L1539:M1639,2)))</f>
        <v>#N/A</v>
      </c>
      <c r="L1556" s="38" t="e">
        <f>IF($B1556="","",(VLOOKUP($B1556,所属・種目コード!$I$3:$J$59,2)))</f>
        <v>#N/A</v>
      </c>
    </row>
    <row r="1557" spans="1:12">
      <c r="A1557" s="23">
        <v>2493</v>
      </c>
      <c r="B1557" s="23">
        <v>1092</v>
      </c>
      <c r="C1557" s="23">
        <v>210</v>
      </c>
      <c r="E1557" s="23" t="s">
        <v>3438</v>
      </c>
      <c r="F1557" s="23" t="s">
        <v>3439</v>
      </c>
      <c r="G1557" s="23">
        <v>2</v>
      </c>
      <c r="I1557" s="39" t="str">
        <f>IF($B1557="","",(VLOOKUP($B1557,所属・種目コード!$A$3:$B$68,2)))</f>
        <v>花巻東</v>
      </c>
      <c r="K1557" s="41" t="e">
        <f>IF($B1557="","",(VLOOKUP($B1557,所属・種目コード!L1540:M1640,2)))</f>
        <v>#N/A</v>
      </c>
      <c r="L1557" s="38" t="e">
        <f>IF($B1557="","",(VLOOKUP($B1557,所属・種目コード!$I$3:$J$59,2)))</f>
        <v>#N/A</v>
      </c>
    </row>
    <row r="1558" spans="1:12">
      <c r="A1558" s="23">
        <v>2494</v>
      </c>
      <c r="B1558" s="23">
        <v>1092</v>
      </c>
      <c r="C1558" s="23">
        <v>197</v>
      </c>
      <c r="E1558" s="23" t="s">
        <v>3440</v>
      </c>
      <c r="F1558" s="23" t="s">
        <v>3441</v>
      </c>
      <c r="G1558" s="23">
        <v>2</v>
      </c>
      <c r="I1558" s="39" t="str">
        <f>IF($B1558="","",(VLOOKUP($B1558,所属・種目コード!$A$3:$B$68,2)))</f>
        <v>花巻東</v>
      </c>
      <c r="K1558" s="41" t="e">
        <f>IF($B1558="","",(VLOOKUP($B1558,所属・種目コード!L1541:M1641,2)))</f>
        <v>#N/A</v>
      </c>
      <c r="L1558" s="38" t="e">
        <f>IF($B1558="","",(VLOOKUP($B1558,所属・種目コード!$I$3:$J$59,2)))</f>
        <v>#N/A</v>
      </c>
    </row>
    <row r="1559" spans="1:12">
      <c r="A1559" s="23">
        <v>2495</v>
      </c>
      <c r="B1559" s="23">
        <v>1092</v>
      </c>
      <c r="C1559" s="23">
        <v>211</v>
      </c>
      <c r="E1559" s="23" t="s">
        <v>523</v>
      </c>
      <c r="F1559" s="23" t="s">
        <v>3442</v>
      </c>
      <c r="G1559" s="23">
        <v>2</v>
      </c>
      <c r="I1559" s="39" t="str">
        <f>IF($B1559="","",(VLOOKUP($B1559,所属・種目コード!$A$3:$B$68,2)))</f>
        <v>花巻東</v>
      </c>
      <c r="K1559" s="41" t="e">
        <f>IF($B1559="","",(VLOOKUP($B1559,所属・種目コード!L1542:M1642,2)))</f>
        <v>#N/A</v>
      </c>
      <c r="L1559" s="38" t="e">
        <f>IF($B1559="","",(VLOOKUP($B1559,所属・種目コード!$I$3:$J$59,2)))</f>
        <v>#N/A</v>
      </c>
    </row>
    <row r="1560" spans="1:12">
      <c r="A1560" s="23">
        <v>2496</v>
      </c>
      <c r="B1560" s="23">
        <v>1092</v>
      </c>
      <c r="C1560" s="23">
        <v>212</v>
      </c>
      <c r="E1560" s="23" t="s">
        <v>3443</v>
      </c>
      <c r="F1560" s="23" t="s">
        <v>3444</v>
      </c>
      <c r="G1560" s="23">
        <v>2</v>
      </c>
      <c r="I1560" s="39" t="str">
        <f>IF($B1560="","",(VLOOKUP($B1560,所属・種目コード!$A$3:$B$68,2)))</f>
        <v>花巻東</v>
      </c>
      <c r="K1560" s="41" t="e">
        <f>IF($B1560="","",(VLOOKUP($B1560,所属・種目コード!L1543:M1643,2)))</f>
        <v>#N/A</v>
      </c>
      <c r="L1560" s="38" t="e">
        <f>IF($B1560="","",(VLOOKUP($B1560,所属・種目コード!$I$3:$J$59,2)))</f>
        <v>#N/A</v>
      </c>
    </row>
    <row r="1561" spans="1:12">
      <c r="A1561" s="23">
        <v>2497</v>
      </c>
      <c r="B1561" s="23">
        <v>1092</v>
      </c>
      <c r="C1561" s="23">
        <v>243</v>
      </c>
      <c r="E1561" s="23" t="s">
        <v>3445</v>
      </c>
      <c r="F1561" s="23" t="s">
        <v>3446</v>
      </c>
      <c r="G1561" s="23">
        <v>1</v>
      </c>
      <c r="I1561" s="39" t="str">
        <f>IF($B1561="","",(VLOOKUP($B1561,所属・種目コード!$A$3:$B$68,2)))</f>
        <v>花巻東</v>
      </c>
      <c r="K1561" s="41" t="e">
        <f>IF($B1561="","",(VLOOKUP($B1561,所属・種目コード!L1544:M1644,2)))</f>
        <v>#N/A</v>
      </c>
      <c r="L1561" s="38" t="e">
        <f>IF($B1561="","",(VLOOKUP($B1561,所属・種目コード!$I$3:$J$59,2)))</f>
        <v>#N/A</v>
      </c>
    </row>
    <row r="1562" spans="1:12">
      <c r="A1562" s="23">
        <v>2498</v>
      </c>
      <c r="B1562" s="23">
        <v>1092</v>
      </c>
      <c r="C1562" s="23">
        <v>213</v>
      </c>
      <c r="E1562" s="23" t="s">
        <v>3447</v>
      </c>
      <c r="F1562" s="23" t="s">
        <v>3448</v>
      </c>
      <c r="G1562" s="23">
        <v>2</v>
      </c>
      <c r="I1562" s="39" t="str">
        <f>IF($B1562="","",(VLOOKUP($B1562,所属・種目コード!$A$3:$B$68,2)))</f>
        <v>花巻東</v>
      </c>
      <c r="K1562" s="41" t="e">
        <f>IF($B1562="","",(VLOOKUP($B1562,所属・種目コード!L1545:M1645,2)))</f>
        <v>#N/A</v>
      </c>
      <c r="L1562" s="38" t="e">
        <f>IF($B1562="","",(VLOOKUP($B1562,所属・種目コード!$I$3:$J$59,2)))</f>
        <v>#N/A</v>
      </c>
    </row>
    <row r="1563" spans="1:12">
      <c r="A1563" s="23">
        <v>2499</v>
      </c>
      <c r="B1563" s="23">
        <v>1092</v>
      </c>
      <c r="C1563" s="23">
        <v>204</v>
      </c>
      <c r="E1563" s="23" t="s">
        <v>3449</v>
      </c>
      <c r="F1563" s="23" t="s">
        <v>3450</v>
      </c>
      <c r="G1563" s="23">
        <v>2</v>
      </c>
      <c r="I1563" s="39" t="str">
        <f>IF($B1563="","",(VLOOKUP($B1563,所属・種目コード!$A$3:$B$68,2)))</f>
        <v>花巻東</v>
      </c>
      <c r="K1563" s="41" t="e">
        <f>IF($B1563="","",(VLOOKUP($B1563,所属・種目コード!L1546:M1646,2)))</f>
        <v>#N/A</v>
      </c>
      <c r="L1563" s="38" t="e">
        <f>IF($B1563="","",(VLOOKUP($B1563,所属・種目コード!$I$3:$J$59,2)))</f>
        <v>#N/A</v>
      </c>
    </row>
    <row r="1564" spans="1:12">
      <c r="A1564" s="23">
        <v>2500</v>
      </c>
      <c r="B1564" s="23">
        <v>1092</v>
      </c>
      <c r="C1564" s="23">
        <v>214</v>
      </c>
      <c r="E1564" s="23" t="s">
        <v>524</v>
      </c>
      <c r="F1564" s="23" t="s">
        <v>3451</v>
      </c>
      <c r="G1564" s="23">
        <v>2</v>
      </c>
      <c r="I1564" s="39" t="str">
        <f>IF($B1564="","",(VLOOKUP($B1564,所属・種目コード!$A$3:$B$68,2)))</f>
        <v>花巻東</v>
      </c>
      <c r="K1564" s="41" t="e">
        <f>IF($B1564="","",(VLOOKUP($B1564,所属・種目コード!L1547:M1647,2)))</f>
        <v>#N/A</v>
      </c>
      <c r="L1564" s="38" t="e">
        <f>IF($B1564="","",(VLOOKUP($B1564,所属・種目コード!$I$3:$J$59,2)))</f>
        <v>#N/A</v>
      </c>
    </row>
    <row r="1565" spans="1:12">
      <c r="A1565" s="23">
        <v>2501</v>
      </c>
      <c r="B1565" s="23">
        <v>1092</v>
      </c>
      <c r="C1565" s="23">
        <v>238</v>
      </c>
      <c r="E1565" s="23" t="s">
        <v>3452</v>
      </c>
      <c r="F1565" s="23" t="s">
        <v>3453</v>
      </c>
      <c r="G1565" s="23">
        <v>1</v>
      </c>
      <c r="I1565" s="39" t="str">
        <f>IF($B1565="","",(VLOOKUP($B1565,所属・種目コード!$A$3:$B$68,2)))</f>
        <v>花巻東</v>
      </c>
      <c r="K1565" s="41" t="e">
        <f>IF($B1565="","",(VLOOKUP($B1565,所属・種目コード!L1548:M1648,2)))</f>
        <v>#N/A</v>
      </c>
      <c r="L1565" s="38" t="e">
        <f>IF($B1565="","",(VLOOKUP($B1565,所属・種目コード!$I$3:$J$59,2)))</f>
        <v>#N/A</v>
      </c>
    </row>
    <row r="1566" spans="1:12">
      <c r="A1566" s="23">
        <v>2502</v>
      </c>
      <c r="B1566" s="23">
        <v>1092</v>
      </c>
      <c r="C1566" s="23">
        <v>198</v>
      </c>
      <c r="E1566" s="23" t="s">
        <v>3454</v>
      </c>
      <c r="F1566" s="23" t="s">
        <v>3455</v>
      </c>
      <c r="G1566" s="23">
        <v>2</v>
      </c>
      <c r="I1566" s="39" t="str">
        <f>IF($B1566="","",(VLOOKUP($B1566,所属・種目コード!$A$3:$B$68,2)))</f>
        <v>花巻東</v>
      </c>
      <c r="K1566" s="41" t="e">
        <f>IF($B1566="","",(VLOOKUP($B1566,所属・種目コード!L1549:M1649,2)))</f>
        <v>#N/A</v>
      </c>
      <c r="L1566" s="38" t="e">
        <f>IF($B1566="","",(VLOOKUP($B1566,所属・種目コード!$I$3:$J$59,2)))</f>
        <v>#N/A</v>
      </c>
    </row>
    <row r="1567" spans="1:12">
      <c r="A1567" s="23">
        <v>2503</v>
      </c>
      <c r="B1567" s="23">
        <v>1092</v>
      </c>
      <c r="C1567" s="23">
        <v>215</v>
      </c>
      <c r="E1567" s="23" t="s">
        <v>3456</v>
      </c>
      <c r="F1567" s="23" t="s">
        <v>3457</v>
      </c>
      <c r="G1567" s="23">
        <v>2</v>
      </c>
      <c r="I1567" s="39" t="str">
        <f>IF($B1567="","",(VLOOKUP($B1567,所属・種目コード!$A$3:$B$68,2)))</f>
        <v>花巻東</v>
      </c>
      <c r="K1567" s="41" t="e">
        <f>IF($B1567="","",(VLOOKUP($B1567,所属・種目コード!L1550:M1650,2)))</f>
        <v>#N/A</v>
      </c>
      <c r="L1567" s="38" t="e">
        <f>IF($B1567="","",(VLOOKUP($B1567,所属・種目コード!$I$3:$J$59,2)))</f>
        <v>#N/A</v>
      </c>
    </row>
    <row r="1568" spans="1:12">
      <c r="A1568" s="23">
        <v>2504</v>
      </c>
      <c r="B1568" s="23">
        <v>1092</v>
      </c>
      <c r="C1568" s="23">
        <v>244</v>
      </c>
      <c r="E1568" s="23" t="s">
        <v>3458</v>
      </c>
      <c r="F1568" s="23" t="s">
        <v>3459</v>
      </c>
      <c r="G1568" s="23">
        <v>1</v>
      </c>
      <c r="I1568" s="39" t="str">
        <f>IF($B1568="","",(VLOOKUP($B1568,所属・種目コード!$A$3:$B$68,2)))</f>
        <v>花巻東</v>
      </c>
      <c r="K1568" s="41" t="e">
        <f>IF($B1568="","",(VLOOKUP($B1568,所属・種目コード!L1551:M1651,2)))</f>
        <v>#N/A</v>
      </c>
      <c r="L1568" s="38" t="e">
        <f>IF($B1568="","",(VLOOKUP($B1568,所属・種目コード!$I$3:$J$59,2)))</f>
        <v>#N/A</v>
      </c>
    </row>
    <row r="1569" spans="1:12">
      <c r="A1569" s="23">
        <v>2505</v>
      </c>
      <c r="B1569" s="23">
        <v>1092</v>
      </c>
      <c r="C1569" s="23">
        <v>239</v>
      </c>
      <c r="E1569" s="23" t="s">
        <v>3460</v>
      </c>
      <c r="F1569" s="23" t="s">
        <v>3461</v>
      </c>
      <c r="G1569" s="23">
        <v>1</v>
      </c>
      <c r="I1569" s="39" t="str">
        <f>IF($B1569="","",(VLOOKUP($B1569,所属・種目コード!$A$3:$B$68,2)))</f>
        <v>花巻東</v>
      </c>
      <c r="K1569" s="41" t="e">
        <f>IF($B1569="","",(VLOOKUP($B1569,所属・種目コード!L1552:M1652,2)))</f>
        <v>#N/A</v>
      </c>
      <c r="L1569" s="38" t="e">
        <f>IF($B1569="","",(VLOOKUP($B1569,所属・種目コード!$I$3:$J$59,2)))</f>
        <v>#N/A</v>
      </c>
    </row>
    <row r="1570" spans="1:12">
      <c r="A1570" s="23">
        <v>2506</v>
      </c>
      <c r="B1570" s="23">
        <v>1092</v>
      </c>
      <c r="C1570" s="23">
        <v>205</v>
      </c>
      <c r="E1570" s="23" t="s">
        <v>522</v>
      </c>
      <c r="F1570" s="23" t="s">
        <v>3462</v>
      </c>
      <c r="G1570" s="23">
        <v>2</v>
      </c>
      <c r="I1570" s="39" t="str">
        <f>IF($B1570="","",(VLOOKUP($B1570,所属・種目コード!$A$3:$B$68,2)))</f>
        <v>花巻東</v>
      </c>
      <c r="K1570" s="41" t="e">
        <f>IF($B1570="","",(VLOOKUP($B1570,所属・種目コード!L1553:M1653,2)))</f>
        <v>#N/A</v>
      </c>
      <c r="L1570" s="38" t="e">
        <f>IF($B1570="","",(VLOOKUP($B1570,所属・種目コード!$I$3:$J$59,2)))</f>
        <v>#N/A</v>
      </c>
    </row>
    <row r="1571" spans="1:12">
      <c r="A1571" s="23">
        <v>2507</v>
      </c>
      <c r="B1571" s="23">
        <v>1092</v>
      </c>
      <c r="C1571" s="23">
        <v>231</v>
      </c>
      <c r="E1571" s="23" t="s">
        <v>3463</v>
      </c>
      <c r="F1571" s="23" t="s">
        <v>3464</v>
      </c>
      <c r="G1571" s="23">
        <v>1</v>
      </c>
      <c r="I1571" s="39" t="str">
        <f>IF($B1571="","",(VLOOKUP($B1571,所属・種目コード!$A$3:$B$68,2)))</f>
        <v>花巻東</v>
      </c>
      <c r="K1571" s="41" t="e">
        <f>IF($B1571="","",(VLOOKUP($B1571,所属・種目コード!L1554:M1654,2)))</f>
        <v>#N/A</v>
      </c>
      <c r="L1571" s="38" t="e">
        <f>IF($B1571="","",(VLOOKUP($B1571,所属・種目コード!$I$3:$J$59,2)))</f>
        <v>#N/A</v>
      </c>
    </row>
    <row r="1572" spans="1:12">
      <c r="A1572" s="23">
        <v>2508</v>
      </c>
      <c r="B1572" s="23">
        <v>1092</v>
      </c>
      <c r="C1572" s="23">
        <v>832</v>
      </c>
      <c r="E1572" s="23" t="s">
        <v>3465</v>
      </c>
      <c r="F1572" s="23" t="s">
        <v>3466</v>
      </c>
      <c r="G1572" s="23">
        <v>1</v>
      </c>
      <c r="I1572" s="39" t="str">
        <f>IF($B1572="","",(VLOOKUP($B1572,所属・種目コード!$A$3:$B$68,2)))</f>
        <v>花巻東</v>
      </c>
      <c r="K1572" s="41" t="e">
        <f>IF($B1572="","",(VLOOKUP($B1572,所属・種目コード!L1555:M1655,2)))</f>
        <v>#N/A</v>
      </c>
      <c r="L1572" s="38" t="e">
        <f>IF($B1572="","",(VLOOKUP($B1572,所属・種目コード!$I$3:$J$59,2)))</f>
        <v>#N/A</v>
      </c>
    </row>
    <row r="1573" spans="1:12">
      <c r="A1573" s="23">
        <v>2509</v>
      </c>
      <c r="B1573" s="23">
        <v>1092</v>
      </c>
      <c r="C1573" s="23">
        <v>216</v>
      </c>
      <c r="E1573" s="23" t="s">
        <v>3467</v>
      </c>
      <c r="F1573" s="23" t="s">
        <v>3468</v>
      </c>
      <c r="G1573" s="23">
        <v>2</v>
      </c>
      <c r="I1573" s="39" t="str">
        <f>IF($B1573="","",(VLOOKUP($B1573,所属・種目コード!$A$3:$B$68,2)))</f>
        <v>花巻東</v>
      </c>
      <c r="K1573" s="41" t="e">
        <f>IF($B1573="","",(VLOOKUP($B1573,所属・種目コード!L1556:M1656,2)))</f>
        <v>#N/A</v>
      </c>
      <c r="L1573" s="38" t="e">
        <f>IF($B1573="","",(VLOOKUP($B1573,所属・種目コード!$I$3:$J$59,2)))</f>
        <v>#N/A</v>
      </c>
    </row>
    <row r="1574" spans="1:12">
      <c r="A1574" s="23">
        <v>2510</v>
      </c>
      <c r="B1574" s="23">
        <v>1092</v>
      </c>
      <c r="C1574" s="23">
        <v>240</v>
      </c>
      <c r="E1574" s="23" t="s">
        <v>3469</v>
      </c>
      <c r="F1574" s="23" t="s">
        <v>3470</v>
      </c>
      <c r="G1574" s="23">
        <v>1</v>
      </c>
      <c r="I1574" s="39" t="str">
        <f>IF($B1574="","",(VLOOKUP($B1574,所属・種目コード!$A$3:$B$68,2)))</f>
        <v>花巻東</v>
      </c>
      <c r="K1574" s="41" t="e">
        <f>IF($B1574="","",(VLOOKUP($B1574,所属・種目コード!L1557:M1657,2)))</f>
        <v>#N/A</v>
      </c>
      <c r="L1574" s="38" t="e">
        <f>IF($B1574="","",(VLOOKUP($B1574,所属・種目コード!$I$3:$J$59,2)))</f>
        <v>#N/A</v>
      </c>
    </row>
    <row r="1575" spans="1:12">
      <c r="A1575" s="23">
        <v>2511</v>
      </c>
      <c r="B1575" s="23">
        <v>1092</v>
      </c>
      <c r="C1575" s="23">
        <v>206</v>
      </c>
      <c r="E1575" s="23" t="s">
        <v>3471</v>
      </c>
      <c r="F1575" s="23" t="s">
        <v>3472</v>
      </c>
      <c r="G1575" s="23">
        <v>2</v>
      </c>
      <c r="I1575" s="39" t="str">
        <f>IF($B1575="","",(VLOOKUP($B1575,所属・種目コード!$A$3:$B$68,2)))</f>
        <v>花巻東</v>
      </c>
      <c r="K1575" s="41" t="e">
        <f>IF($B1575="","",(VLOOKUP($B1575,所属・種目コード!L1558:M1658,2)))</f>
        <v>#N/A</v>
      </c>
      <c r="L1575" s="38" t="e">
        <f>IF($B1575="","",(VLOOKUP($B1575,所属・種目コード!$I$3:$J$59,2)))</f>
        <v>#N/A</v>
      </c>
    </row>
    <row r="1576" spans="1:12">
      <c r="A1576" s="23">
        <v>2512</v>
      </c>
      <c r="B1576" s="23">
        <v>1092</v>
      </c>
      <c r="C1576" s="23">
        <v>245</v>
      </c>
      <c r="E1576" s="23" t="s">
        <v>3473</v>
      </c>
      <c r="F1576" s="23" t="s">
        <v>3474</v>
      </c>
      <c r="G1576" s="23">
        <v>1</v>
      </c>
      <c r="I1576" s="39" t="str">
        <f>IF($B1576="","",(VLOOKUP($B1576,所属・種目コード!$A$3:$B$68,2)))</f>
        <v>花巻東</v>
      </c>
      <c r="K1576" s="41" t="e">
        <f>IF($B1576="","",(VLOOKUP($B1576,所属・種目コード!L1559:M1659,2)))</f>
        <v>#N/A</v>
      </c>
      <c r="L1576" s="38" t="e">
        <f>IF($B1576="","",(VLOOKUP($B1576,所属・種目コード!$I$3:$J$59,2)))</f>
        <v>#N/A</v>
      </c>
    </row>
    <row r="1577" spans="1:12">
      <c r="A1577" s="23">
        <v>2513</v>
      </c>
      <c r="B1577" s="23">
        <v>1092</v>
      </c>
      <c r="C1577" s="23">
        <v>246</v>
      </c>
      <c r="E1577" s="23" t="s">
        <v>3475</v>
      </c>
      <c r="F1577" s="23" t="s">
        <v>3476</v>
      </c>
      <c r="G1577" s="23">
        <v>1</v>
      </c>
      <c r="I1577" s="39" t="str">
        <f>IF($B1577="","",(VLOOKUP($B1577,所属・種目コード!$A$3:$B$68,2)))</f>
        <v>花巻東</v>
      </c>
      <c r="K1577" s="41" t="e">
        <f>IF($B1577="","",(VLOOKUP($B1577,所属・種目コード!L1560:M1660,2)))</f>
        <v>#N/A</v>
      </c>
      <c r="L1577" s="38" t="e">
        <f>IF($B1577="","",(VLOOKUP($B1577,所属・種目コード!$I$3:$J$59,2)))</f>
        <v>#N/A</v>
      </c>
    </row>
    <row r="1578" spans="1:12">
      <c r="A1578" s="23">
        <v>2514</v>
      </c>
      <c r="B1578" s="23">
        <v>1092</v>
      </c>
      <c r="C1578" s="23">
        <v>217</v>
      </c>
      <c r="E1578" s="23" t="s">
        <v>525</v>
      </c>
      <c r="F1578" s="23" t="s">
        <v>3477</v>
      </c>
      <c r="G1578" s="23">
        <v>2</v>
      </c>
      <c r="I1578" s="39" t="str">
        <f>IF($B1578="","",(VLOOKUP($B1578,所属・種目コード!$A$3:$B$68,2)))</f>
        <v>花巻東</v>
      </c>
      <c r="K1578" s="41" t="e">
        <f>IF($B1578="","",(VLOOKUP($B1578,所属・種目コード!L1561:M1661,2)))</f>
        <v>#N/A</v>
      </c>
      <c r="L1578" s="38" t="e">
        <f>IF($B1578="","",(VLOOKUP($B1578,所属・種目コード!$I$3:$J$59,2)))</f>
        <v>#N/A</v>
      </c>
    </row>
    <row r="1579" spans="1:12">
      <c r="A1579" s="23">
        <v>2515</v>
      </c>
      <c r="B1579" s="23">
        <v>1092</v>
      </c>
      <c r="C1579" s="23">
        <v>247</v>
      </c>
      <c r="E1579" s="23" t="s">
        <v>3478</v>
      </c>
      <c r="F1579" s="23" t="s">
        <v>3479</v>
      </c>
      <c r="G1579" s="23">
        <v>1</v>
      </c>
      <c r="I1579" s="39" t="str">
        <f>IF($B1579="","",(VLOOKUP($B1579,所属・種目コード!$A$3:$B$68,2)))</f>
        <v>花巻東</v>
      </c>
      <c r="K1579" s="41" t="e">
        <f>IF($B1579="","",(VLOOKUP($B1579,所属・種目コード!L1562:M1662,2)))</f>
        <v>#N/A</v>
      </c>
      <c r="L1579" s="38" t="e">
        <f>IF($B1579="","",(VLOOKUP($B1579,所属・種目コード!$I$3:$J$59,2)))</f>
        <v>#N/A</v>
      </c>
    </row>
    <row r="1580" spans="1:12">
      <c r="A1580" s="23">
        <v>2516</v>
      </c>
      <c r="B1580" s="23">
        <v>1092</v>
      </c>
      <c r="C1580" s="23">
        <v>218</v>
      </c>
      <c r="E1580" s="23" t="s">
        <v>3480</v>
      </c>
      <c r="F1580" s="23" t="s">
        <v>3481</v>
      </c>
      <c r="G1580" s="23">
        <v>2</v>
      </c>
      <c r="I1580" s="39" t="str">
        <f>IF($B1580="","",(VLOOKUP($B1580,所属・種目コード!$A$3:$B$68,2)))</f>
        <v>花巻東</v>
      </c>
      <c r="K1580" s="41" t="e">
        <f>IF($B1580="","",(VLOOKUP($B1580,所属・種目コード!L1563:M1663,2)))</f>
        <v>#N/A</v>
      </c>
      <c r="L1580" s="38" t="e">
        <f>IF($B1580="","",(VLOOKUP($B1580,所属・種目コード!$I$3:$J$59,2)))</f>
        <v>#N/A</v>
      </c>
    </row>
    <row r="1581" spans="1:12">
      <c r="A1581" s="23">
        <v>2517</v>
      </c>
      <c r="B1581" s="23">
        <v>1092</v>
      </c>
      <c r="C1581" s="23">
        <v>199</v>
      </c>
      <c r="E1581" s="23" t="s">
        <v>3482</v>
      </c>
      <c r="F1581" s="23" t="s">
        <v>3483</v>
      </c>
      <c r="G1581" s="23">
        <v>2</v>
      </c>
      <c r="I1581" s="39" t="str">
        <f>IF($B1581="","",(VLOOKUP($B1581,所属・種目コード!$A$3:$B$68,2)))</f>
        <v>花巻東</v>
      </c>
      <c r="K1581" s="41" t="e">
        <f>IF($B1581="","",(VLOOKUP($B1581,所属・種目コード!L1564:M1664,2)))</f>
        <v>#N/A</v>
      </c>
      <c r="L1581" s="38" t="e">
        <f>IF($B1581="","",(VLOOKUP($B1581,所属・種目コード!$I$3:$J$59,2)))</f>
        <v>#N/A</v>
      </c>
    </row>
    <row r="1582" spans="1:12">
      <c r="A1582" s="23">
        <v>2518</v>
      </c>
      <c r="B1582" s="23">
        <v>1092</v>
      </c>
      <c r="C1582" s="23">
        <v>241</v>
      </c>
      <c r="E1582" s="23" t="s">
        <v>3484</v>
      </c>
      <c r="F1582" s="23" t="s">
        <v>3485</v>
      </c>
      <c r="G1582" s="23">
        <v>1</v>
      </c>
      <c r="I1582" s="39" t="str">
        <f>IF($B1582="","",(VLOOKUP($B1582,所属・種目コード!$A$3:$B$68,2)))</f>
        <v>花巻東</v>
      </c>
      <c r="K1582" s="41" t="e">
        <f>IF($B1582="","",(VLOOKUP($B1582,所属・種目コード!L1565:M1665,2)))</f>
        <v>#N/A</v>
      </c>
      <c r="L1582" s="38" t="e">
        <f>IF($B1582="","",(VLOOKUP($B1582,所属・種目コード!$I$3:$J$59,2)))</f>
        <v>#N/A</v>
      </c>
    </row>
    <row r="1583" spans="1:12">
      <c r="A1583" s="23">
        <v>2519</v>
      </c>
      <c r="B1583" s="23">
        <v>1092</v>
      </c>
      <c r="C1583" s="23">
        <v>219</v>
      </c>
      <c r="E1583" s="23" t="s">
        <v>526</v>
      </c>
      <c r="F1583" s="23" t="s">
        <v>3486</v>
      </c>
      <c r="G1583" s="23">
        <v>2</v>
      </c>
      <c r="I1583" s="39" t="str">
        <f>IF($B1583="","",(VLOOKUP($B1583,所属・種目コード!$A$3:$B$68,2)))</f>
        <v>花巻東</v>
      </c>
      <c r="K1583" s="41" t="e">
        <f>IF($B1583="","",(VLOOKUP($B1583,所属・種目コード!L1566:M1666,2)))</f>
        <v>#N/A</v>
      </c>
      <c r="L1583" s="38" t="e">
        <f>IF($B1583="","",(VLOOKUP($B1583,所属・種目コード!$I$3:$J$59,2)))</f>
        <v>#N/A</v>
      </c>
    </row>
    <row r="1584" spans="1:12">
      <c r="A1584" s="23">
        <v>2520</v>
      </c>
      <c r="B1584" s="23">
        <v>1092</v>
      </c>
      <c r="C1584" s="23">
        <v>232</v>
      </c>
      <c r="E1584" s="23" t="s">
        <v>3487</v>
      </c>
      <c r="F1584" s="23" t="s">
        <v>3488</v>
      </c>
      <c r="G1584" s="23">
        <v>1</v>
      </c>
      <c r="I1584" s="39" t="str">
        <f>IF($B1584="","",(VLOOKUP($B1584,所属・種目コード!$A$3:$B$68,2)))</f>
        <v>花巻東</v>
      </c>
      <c r="K1584" s="41" t="e">
        <f>IF($B1584="","",(VLOOKUP($B1584,所属・種目コード!L1567:M1667,2)))</f>
        <v>#N/A</v>
      </c>
      <c r="L1584" s="38" t="e">
        <f>IF($B1584="","",(VLOOKUP($B1584,所属・種目コード!$I$3:$J$59,2)))</f>
        <v>#N/A</v>
      </c>
    </row>
    <row r="1585" spans="1:12">
      <c r="A1585" s="23">
        <v>2521</v>
      </c>
      <c r="B1585" s="23">
        <v>1092</v>
      </c>
      <c r="C1585" s="23">
        <v>233</v>
      </c>
      <c r="E1585" s="23" t="s">
        <v>3489</v>
      </c>
      <c r="F1585" s="23" t="s">
        <v>3490</v>
      </c>
      <c r="G1585" s="23">
        <v>1</v>
      </c>
      <c r="I1585" s="39" t="str">
        <f>IF($B1585="","",(VLOOKUP($B1585,所属・種目コード!$A$3:$B$68,2)))</f>
        <v>花巻東</v>
      </c>
      <c r="K1585" s="41" t="e">
        <f>IF($B1585="","",(VLOOKUP($B1585,所属・種目コード!L1568:M1668,2)))</f>
        <v>#N/A</v>
      </c>
      <c r="L1585" s="38" t="e">
        <f>IF($B1585="","",(VLOOKUP($B1585,所属・種目コード!$I$3:$J$59,2)))</f>
        <v>#N/A</v>
      </c>
    </row>
    <row r="1586" spans="1:12">
      <c r="A1586" s="23">
        <v>2522</v>
      </c>
      <c r="B1586" s="23">
        <v>1092</v>
      </c>
      <c r="C1586" s="23">
        <v>220</v>
      </c>
      <c r="E1586" s="23" t="s">
        <v>527</v>
      </c>
      <c r="F1586" s="23" t="s">
        <v>3491</v>
      </c>
      <c r="G1586" s="23">
        <v>2</v>
      </c>
      <c r="I1586" s="39" t="str">
        <f>IF($B1586="","",(VLOOKUP($B1586,所属・種目コード!$A$3:$B$68,2)))</f>
        <v>花巻東</v>
      </c>
      <c r="K1586" s="41" t="e">
        <f>IF($B1586="","",(VLOOKUP($B1586,所属・種目コード!L1569:M1669,2)))</f>
        <v>#N/A</v>
      </c>
      <c r="L1586" s="38" t="e">
        <f>IF($B1586="","",(VLOOKUP($B1586,所属・種目コード!$I$3:$J$59,2)))</f>
        <v>#N/A</v>
      </c>
    </row>
    <row r="1587" spans="1:12">
      <c r="A1587" s="23">
        <v>2523</v>
      </c>
      <c r="B1587" s="23">
        <v>1092</v>
      </c>
      <c r="C1587" s="23">
        <v>200</v>
      </c>
      <c r="E1587" s="23" t="s">
        <v>3492</v>
      </c>
      <c r="F1587" s="23" t="s">
        <v>3493</v>
      </c>
      <c r="G1587" s="23">
        <v>2</v>
      </c>
      <c r="I1587" s="39" t="str">
        <f>IF($B1587="","",(VLOOKUP($B1587,所属・種目コード!$A$3:$B$68,2)))</f>
        <v>花巻東</v>
      </c>
      <c r="K1587" s="41" t="e">
        <f>IF($B1587="","",(VLOOKUP($B1587,所属・種目コード!L1570:M1670,2)))</f>
        <v>#N/A</v>
      </c>
      <c r="L1587" s="38" t="e">
        <f>IF($B1587="","",(VLOOKUP($B1587,所属・種目コード!$I$3:$J$59,2)))</f>
        <v>#N/A</v>
      </c>
    </row>
    <row r="1588" spans="1:12">
      <c r="A1588" s="23">
        <v>5304</v>
      </c>
      <c r="B1588" s="23">
        <v>1092</v>
      </c>
      <c r="C1588" s="23">
        <v>205</v>
      </c>
      <c r="E1588" s="23" t="s">
        <v>8493</v>
      </c>
      <c r="F1588" s="23" t="s">
        <v>3462</v>
      </c>
      <c r="G1588" s="23">
        <v>2</v>
      </c>
      <c r="I1588" s="39" t="str">
        <f>IF($B1588="","",(VLOOKUP($B1588,所属・種目コード!$A$3:$B$68,2)))</f>
        <v>花巻東</v>
      </c>
      <c r="K1588" s="41" t="e">
        <f>IF($B1588="","",(VLOOKUP($B1588,所属・種目コード!L1571:M1671,2)))</f>
        <v>#N/A</v>
      </c>
      <c r="L1588" s="38" t="e">
        <f>IF($B1588="","",(VLOOKUP($B1588,所属・種目コード!$I$3:$J$59,2)))</f>
        <v>#N/A</v>
      </c>
    </row>
    <row r="1589" spans="1:12">
      <c r="A1589" s="23">
        <v>2524</v>
      </c>
      <c r="B1589" s="23">
        <v>1093</v>
      </c>
      <c r="C1589" s="23">
        <v>851</v>
      </c>
      <c r="E1589" s="23" t="s">
        <v>3494</v>
      </c>
      <c r="F1589" s="23" t="s">
        <v>3495</v>
      </c>
      <c r="G1589" s="23">
        <v>1</v>
      </c>
      <c r="I1589" s="39" t="str">
        <f>IF($B1589="","",(VLOOKUP($B1589,所属・種目コード!$A$3:$B$68,2)))</f>
        <v>花巻南</v>
      </c>
      <c r="K1589" s="41" t="e">
        <f>IF($B1589="","",(VLOOKUP($B1589,所属・種目コード!L1572:M1672,2)))</f>
        <v>#N/A</v>
      </c>
      <c r="L1589" s="38" t="e">
        <f>IF($B1589="","",(VLOOKUP($B1589,所属・種目コード!$I$3:$J$59,2)))</f>
        <v>#N/A</v>
      </c>
    </row>
    <row r="1590" spans="1:12">
      <c r="A1590" s="23">
        <v>2525</v>
      </c>
      <c r="B1590" s="23">
        <v>1093</v>
      </c>
      <c r="C1590" s="23">
        <v>343</v>
      </c>
      <c r="E1590" s="23" t="s">
        <v>3496</v>
      </c>
      <c r="F1590" s="23" t="s">
        <v>3497</v>
      </c>
      <c r="G1590" s="23">
        <v>2</v>
      </c>
      <c r="I1590" s="39" t="str">
        <f>IF($B1590="","",(VLOOKUP($B1590,所属・種目コード!$A$3:$B$68,2)))</f>
        <v>花巻南</v>
      </c>
      <c r="K1590" s="41" t="e">
        <f>IF($B1590="","",(VLOOKUP($B1590,所属・種目コード!L1573:M1673,2)))</f>
        <v>#N/A</v>
      </c>
      <c r="L1590" s="38" t="e">
        <f>IF($B1590="","",(VLOOKUP($B1590,所属・種目コード!$I$3:$J$59,2)))</f>
        <v>#N/A</v>
      </c>
    </row>
    <row r="1591" spans="1:12">
      <c r="A1591" s="23">
        <v>2526</v>
      </c>
      <c r="B1591" s="23">
        <v>1093</v>
      </c>
      <c r="C1591" s="23">
        <v>493</v>
      </c>
      <c r="E1591" s="23" t="s">
        <v>3498</v>
      </c>
      <c r="F1591" s="23" t="s">
        <v>3499</v>
      </c>
      <c r="G1591" s="23">
        <v>1</v>
      </c>
      <c r="I1591" s="39" t="str">
        <f>IF($B1591="","",(VLOOKUP($B1591,所属・種目コード!$A$3:$B$68,2)))</f>
        <v>花巻南</v>
      </c>
      <c r="K1591" s="41" t="e">
        <f>IF($B1591="","",(VLOOKUP($B1591,所属・種目コード!L1574:M1674,2)))</f>
        <v>#N/A</v>
      </c>
      <c r="L1591" s="38" t="e">
        <f>IF($B1591="","",(VLOOKUP($B1591,所属・種目コード!$I$3:$J$59,2)))</f>
        <v>#N/A</v>
      </c>
    </row>
    <row r="1592" spans="1:12">
      <c r="A1592" s="23">
        <v>2527</v>
      </c>
      <c r="B1592" s="23">
        <v>1093</v>
      </c>
      <c r="C1592" s="23">
        <v>494</v>
      </c>
      <c r="E1592" s="23" t="s">
        <v>3500</v>
      </c>
      <c r="F1592" s="23" t="s">
        <v>3501</v>
      </c>
      <c r="G1592" s="23">
        <v>1</v>
      </c>
      <c r="I1592" s="39" t="str">
        <f>IF($B1592="","",(VLOOKUP($B1592,所属・種目コード!$A$3:$B$68,2)))</f>
        <v>花巻南</v>
      </c>
      <c r="K1592" s="41" t="e">
        <f>IF($B1592="","",(VLOOKUP($B1592,所属・種目コード!L1575:M1675,2)))</f>
        <v>#N/A</v>
      </c>
      <c r="L1592" s="38" t="e">
        <f>IF($B1592="","",(VLOOKUP($B1592,所属・種目コード!$I$3:$J$59,2)))</f>
        <v>#N/A</v>
      </c>
    </row>
    <row r="1593" spans="1:12">
      <c r="A1593" s="23">
        <v>2528</v>
      </c>
      <c r="B1593" s="23">
        <v>1093</v>
      </c>
      <c r="C1593" s="23">
        <v>630</v>
      </c>
      <c r="E1593" s="23" t="s">
        <v>3502</v>
      </c>
      <c r="F1593" s="23" t="s">
        <v>3503</v>
      </c>
      <c r="G1593" s="23">
        <v>2</v>
      </c>
      <c r="I1593" s="39" t="str">
        <f>IF($B1593="","",(VLOOKUP($B1593,所属・種目コード!$A$3:$B$68,2)))</f>
        <v>花巻南</v>
      </c>
      <c r="K1593" s="41" t="e">
        <f>IF($B1593="","",(VLOOKUP($B1593,所属・種目コード!L1576:M1676,2)))</f>
        <v>#N/A</v>
      </c>
      <c r="L1593" s="38" t="e">
        <f>IF($B1593="","",(VLOOKUP($B1593,所属・種目コード!$I$3:$J$59,2)))</f>
        <v>#N/A</v>
      </c>
    </row>
    <row r="1594" spans="1:12">
      <c r="A1594" s="23">
        <v>2529</v>
      </c>
      <c r="B1594" s="23">
        <v>1093</v>
      </c>
      <c r="C1594" s="23">
        <v>344</v>
      </c>
      <c r="E1594" s="23" t="s">
        <v>3504</v>
      </c>
      <c r="F1594" s="23" t="s">
        <v>3505</v>
      </c>
      <c r="G1594" s="23">
        <v>2</v>
      </c>
      <c r="I1594" s="39" t="str">
        <f>IF($B1594="","",(VLOOKUP($B1594,所属・種目コード!$A$3:$B$68,2)))</f>
        <v>花巻南</v>
      </c>
      <c r="K1594" s="41" t="e">
        <f>IF($B1594="","",(VLOOKUP($B1594,所属・種目コード!L1577:M1677,2)))</f>
        <v>#N/A</v>
      </c>
      <c r="L1594" s="38" t="e">
        <f>IF($B1594="","",(VLOOKUP($B1594,所属・種目コード!$I$3:$J$59,2)))</f>
        <v>#N/A</v>
      </c>
    </row>
    <row r="1595" spans="1:12">
      <c r="A1595" s="23">
        <v>2530</v>
      </c>
      <c r="B1595" s="23">
        <v>1093</v>
      </c>
      <c r="C1595" s="23">
        <v>345</v>
      </c>
      <c r="E1595" s="23" t="s">
        <v>3506</v>
      </c>
      <c r="F1595" s="23" t="s">
        <v>3507</v>
      </c>
      <c r="G1595" s="23">
        <v>2</v>
      </c>
      <c r="I1595" s="39" t="str">
        <f>IF($B1595="","",(VLOOKUP($B1595,所属・種目コード!$A$3:$B$68,2)))</f>
        <v>花巻南</v>
      </c>
      <c r="K1595" s="41" t="e">
        <f>IF($B1595="","",(VLOOKUP($B1595,所属・種目コード!L1578:M1678,2)))</f>
        <v>#N/A</v>
      </c>
      <c r="L1595" s="38" t="e">
        <f>IF($B1595="","",(VLOOKUP($B1595,所属・種目コード!$I$3:$J$59,2)))</f>
        <v>#N/A</v>
      </c>
    </row>
    <row r="1596" spans="1:12">
      <c r="A1596" s="23">
        <v>2531</v>
      </c>
      <c r="B1596" s="23">
        <v>1093</v>
      </c>
      <c r="C1596" s="23">
        <v>346</v>
      </c>
      <c r="E1596" s="23" t="s">
        <v>3508</v>
      </c>
      <c r="F1596" s="23" t="s">
        <v>3509</v>
      </c>
      <c r="G1596" s="23">
        <v>2</v>
      </c>
      <c r="I1596" s="39" t="str">
        <f>IF($B1596="","",(VLOOKUP($B1596,所属・種目コード!$A$3:$B$68,2)))</f>
        <v>花巻南</v>
      </c>
      <c r="K1596" s="41" t="e">
        <f>IF($B1596="","",(VLOOKUP($B1596,所属・種目コード!L1579:M1679,2)))</f>
        <v>#N/A</v>
      </c>
      <c r="L1596" s="38" t="e">
        <f>IF($B1596="","",(VLOOKUP($B1596,所属・種目コード!$I$3:$J$59,2)))</f>
        <v>#N/A</v>
      </c>
    </row>
    <row r="1597" spans="1:12">
      <c r="A1597" s="23">
        <v>2532</v>
      </c>
      <c r="B1597" s="23">
        <v>1093</v>
      </c>
      <c r="C1597" s="23">
        <v>852</v>
      </c>
      <c r="E1597" s="23" t="s">
        <v>3510</v>
      </c>
      <c r="F1597" s="23" t="s">
        <v>3511</v>
      </c>
      <c r="G1597" s="23">
        <v>1</v>
      </c>
      <c r="I1597" s="39" t="str">
        <f>IF($B1597="","",(VLOOKUP($B1597,所属・種目コード!$A$3:$B$68,2)))</f>
        <v>花巻南</v>
      </c>
      <c r="K1597" s="41" t="e">
        <f>IF($B1597="","",(VLOOKUP($B1597,所属・種目コード!L1580:M1680,2)))</f>
        <v>#N/A</v>
      </c>
      <c r="L1597" s="38" t="e">
        <f>IF($B1597="","",(VLOOKUP($B1597,所属・種目コード!$I$3:$J$59,2)))</f>
        <v>#N/A</v>
      </c>
    </row>
    <row r="1598" spans="1:12">
      <c r="A1598" s="23">
        <v>2533</v>
      </c>
      <c r="B1598" s="23">
        <v>1093</v>
      </c>
      <c r="C1598" s="23">
        <v>347</v>
      </c>
      <c r="E1598" s="23" t="s">
        <v>503</v>
      </c>
      <c r="F1598" s="23" t="s">
        <v>3512</v>
      </c>
      <c r="G1598" s="23">
        <v>2</v>
      </c>
      <c r="I1598" s="39" t="str">
        <f>IF($B1598="","",(VLOOKUP($B1598,所属・種目コード!$A$3:$B$68,2)))</f>
        <v>花巻南</v>
      </c>
      <c r="K1598" s="41" t="e">
        <f>IF($B1598="","",(VLOOKUP($B1598,所属・種目コード!L1581:M1681,2)))</f>
        <v>#N/A</v>
      </c>
      <c r="L1598" s="38" t="e">
        <f>IF($B1598="","",(VLOOKUP($B1598,所属・種目コード!$I$3:$J$59,2)))</f>
        <v>#N/A</v>
      </c>
    </row>
    <row r="1599" spans="1:12">
      <c r="A1599" s="23">
        <v>2534</v>
      </c>
      <c r="B1599" s="23">
        <v>1093</v>
      </c>
      <c r="C1599" s="23">
        <v>631</v>
      </c>
      <c r="E1599" s="23" t="s">
        <v>3513</v>
      </c>
      <c r="F1599" s="23" t="s">
        <v>3514</v>
      </c>
      <c r="G1599" s="23">
        <v>2</v>
      </c>
      <c r="I1599" s="39" t="str">
        <f>IF($B1599="","",(VLOOKUP($B1599,所属・種目コード!$A$3:$B$68,2)))</f>
        <v>花巻南</v>
      </c>
      <c r="K1599" s="41" t="e">
        <f>IF($B1599="","",(VLOOKUP($B1599,所属・種目コード!L1582:M1682,2)))</f>
        <v>#N/A</v>
      </c>
      <c r="L1599" s="38" t="e">
        <f>IF($B1599="","",(VLOOKUP($B1599,所属・種目コード!$I$3:$J$59,2)))</f>
        <v>#N/A</v>
      </c>
    </row>
    <row r="1600" spans="1:12">
      <c r="A1600" s="23">
        <v>2535</v>
      </c>
      <c r="B1600" s="23">
        <v>1093</v>
      </c>
      <c r="C1600" s="23">
        <v>495</v>
      </c>
      <c r="E1600" s="23" t="s">
        <v>3515</v>
      </c>
      <c r="F1600" s="23" t="s">
        <v>3516</v>
      </c>
      <c r="G1600" s="23">
        <v>1</v>
      </c>
      <c r="I1600" s="39" t="str">
        <f>IF($B1600="","",(VLOOKUP($B1600,所属・種目コード!$A$3:$B$68,2)))</f>
        <v>花巻南</v>
      </c>
      <c r="K1600" s="41" t="e">
        <f>IF($B1600="","",(VLOOKUP($B1600,所属・種目コード!L1583:M1683,2)))</f>
        <v>#N/A</v>
      </c>
      <c r="L1600" s="38" t="e">
        <f>IF($B1600="","",(VLOOKUP($B1600,所属・種目コード!$I$3:$J$59,2)))</f>
        <v>#N/A</v>
      </c>
    </row>
    <row r="1601" spans="1:12">
      <c r="A1601" s="23">
        <v>2536</v>
      </c>
      <c r="B1601" s="23">
        <v>1093</v>
      </c>
      <c r="C1601" s="23">
        <v>483</v>
      </c>
      <c r="E1601" s="23" t="s">
        <v>3517</v>
      </c>
      <c r="F1601" s="23" t="s">
        <v>3518</v>
      </c>
      <c r="G1601" s="23">
        <v>1</v>
      </c>
      <c r="I1601" s="39" t="str">
        <f>IF($B1601="","",(VLOOKUP($B1601,所属・種目コード!$A$3:$B$68,2)))</f>
        <v>花巻南</v>
      </c>
      <c r="K1601" s="41" t="e">
        <f>IF($B1601="","",(VLOOKUP($B1601,所属・種目コード!L1584:M1684,2)))</f>
        <v>#N/A</v>
      </c>
      <c r="L1601" s="38" t="e">
        <f>IF($B1601="","",(VLOOKUP($B1601,所属・種目コード!$I$3:$J$59,2)))</f>
        <v>#N/A</v>
      </c>
    </row>
    <row r="1602" spans="1:12">
      <c r="A1602" s="23">
        <v>2537</v>
      </c>
      <c r="B1602" s="23">
        <v>1093</v>
      </c>
      <c r="C1602" s="23">
        <v>484</v>
      </c>
      <c r="E1602" s="23" t="s">
        <v>762</v>
      </c>
      <c r="F1602" s="23" t="s">
        <v>763</v>
      </c>
      <c r="G1602" s="23">
        <v>1</v>
      </c>
      <c r="I1602" s="39" t="str">
        <f>IF($B1602="","",(VLOOKUP($B1602,所属・種目コード!$A$3:$B$68,2)))</f>
        <v>花巻南</v>
      </c>
      <c r="K1602" s="41" t="e">
        <f>IF($B1602="","",(VLOOKUP($B1602,所属・種目コード!L1585:M1685,2)))</f>
        <v>#N/A</v>
      </c>
      <c r="L1602" s="38" t="e">
        <f>IF($B1602="","",(VLOOKUP($B1602,所属・種目コード!$I$3:$J$59,2)))</f>
        <v>#N/A</v>
      </c>
    </row>
    <row r="1603" spans="1:12">
      <c r="A1603" s="23">
        <v>2538</v>
      </c>
      <c r="B1603" s="23">
        <v>1093</v>
      </c>
      <c r="C1603" s="23">
        <v>485</v>
      </c>
      <c r="E1603" s="23" t="s">
        <v>3519</v>
      </c>
      <c r="F1603" s="23" t="s">
        <v>3520</v>
      </c>
      <c r="G1603" s="23">
        <v>1</v>
      </c>
      <c r="I1603" s="39" t="str">
        <f>IF($B1603="","",(VLOOKUP($B1603,所属・種目コード!$A$3:$B$68,2)))</f>
        <v>花巻南</v>
      </c>
      <c r="K1603" s="41" t="e">
        <f>IF($B1603="","",(VLOOKUP($B1603,所属・種目コード!L1586:M1686,2)))</f>
        <v>#N/A</v>
      </c>
      <c r="L1603" s="38" t="e">
        <f>IF($B1603="","",(VLOOKUP($B1603,所属・種目コード!$I$3:$J$59,2)))</f>
        <v>#N/A</v>
      </c>
    </row>
    <row r="1604" spans="1:12">
      <c r="A1604" s="23">
        <v>2539</v>
      </c>
      <c r="B1604" s="23">
        <v>1093</v>
      </c>
      <c r="C1604" s="23">
        <v>348</v>
      </c>
      <c r="E1604" s="23" t="s">
        <v>3521</v>
      </c>
      <c r="F1604" s="23" t="s">
        <v>3522</v>
      </c>
      <c r="G1604" s="23">
        <v>2</v>
      </c>
      <c r="I1604" s="39" t="str">
        <f>IF($B1604="","",(VLOOKUP($B1604,所属・種目コード!$A$3:$B$68,2)))</f>
        <v>花巻南</v>
      </c>
      <c r="K1604" s="41" t="e">
        <f>IF($B1604="","",(VLOOKUP($B1604,所属・種目コード!L1587:M1687,2)))</f>
        <v>#N/A</v>
      </c>
      <c r="L1604" s="38" t="e">
        <f>IF($B1604="","",(VLOOKUP($B1604,所属・種目コード!$I$3:$J$59,2)))</f>
        <v>#N/A</v>
      </c>
    </row>
    <row r="1605" spans="1:12">
      <c r="A1605" s="23">
        <v>2540</v>
      </c>
      <c r="B1605" s="23">
        <v>1093</v>
      </c>
      <c r="C1605" s="23">
        <v>486</v>
      </c>
      <c r="E1605" s="23" t="s">
        <v>3523</v>
      </c>
      <c r="F1605" s="23" t="s">
        <v>3524</v>
      </c>
      <c r="G1605" s="23">
        <v>1</v>
      </c>
      <c r="I1605" s="39" t="str">
        <f>IF($B1605="","",(VLOOKUP($B1605,所属・種目コード!$A$3:$B$68,2)))</f>
        <v>花巻南</v>
      </c>
      <c r="K1605" s="41" t="e">
        <f>IF($B1605="","",(VLOOKUP($B1605,所属・種目コード!L1588:M1688,2)))</f>
        <v>#N/A</v>
      </c>
      <c r="L1605" s="38" t="e">
        <f>IF($B1605="","",(VLOOKUP($B1605,所属・種目コード!$I$3:$J$59,2)))</f>
        <v>#N/A</v>
      </c>
    </row>
    <row r="1606" spans="1:12">
      <c r="A1606" s="23">
        <v>2541</v>
      </c>
      <c r="B1606" s="23">
        <v>1093</v>
      </c>
      <c r="C1606" s="23">
        <v>339</v>
      </c>
      <c r="E1606" s="23" t="s">
        <v>3525</v>
      </c>
      <c r="F1606" s="23" t="s">
        <v>3526</v>
      </c>
      <c r="G1606" s="23">
        <v>2</v>
      </c>
      <c r="I1606" s="39" t="str">
        <f>IF($B1606="","",(VLOOKUP($B1606,所属・種目コード!$A$3:$B$68,2)))</f>
        <v>花巻南</v>
      </c>
      <c r="K1606" s="41" t="e">
        <f>IF($B1606="","",(VLOOKUP($B1606,所属・種目コード!L1589:M1689,2)))</f>
        <v>#N/A</v>
      </c>
      <c r="L1606" s="38" t="e">
        <f>IF($B1606="","",(VLOOKUP($B1606,所属・種目コード!$I$3:$J$59,2)))</f>
        <v>#N/A</v>
      </c>
    </row>
    <row r="1607" spans="1:12">
      <c r="A1607" s="23">
        <v>2542</v>
      </c>
      <c r="B1607" s="23">
        <v>1093</v>
      </c>
      <c r="C1607" s="23">
        <v>487</v>
      </c>
      <c r="E1607" s="23" t="s">
        <v>3527</v>
      </c>
      <c r="F1607" s="23" t="s">
        <v>3528</v>
      </c>
      <c r="G1607" s="23">
        <v>1</v>
      </c>
      <c r="I1607" s="39" t="str">
        <f>IF($B1607="","",(VLOOKUP($B1607,所属・種目コード!$A$3:$B$68,2)))</f>
        <v>花巻南</v>
      </c>
      <c r="K1607" s="41" t="e">
        <f>IF($B1607="","",(VLOOKUP($B1607,所属・種目コード!L1590:M1690,2)))</f>
        <v>#N/A</v>
      </c>
      <c r="L1607" s="38" t="e">
        <f>IF($B1607="","",(VLOOKUP($B1607,所属・種目コード!$I$3:$J$59,2)))</f>
        <v>#N/A</v>
      </c>
    </row>
    <row r="1608" spans="1:12">
      <c r="A1608" s="23">
        <v>2543</v>
      </c>
      <c r="B1608" s="23">
        <v>1093</v>
      </c>
      <c r="C1608" s="23">
        <v>488</v>
      </c>
      <c r="E1608" s="23" t="s">
        <v>3529</v>
      </c>
      <c r="F1608" s="23" t="s">
        <v>3530</v>
      </c>
      <c r="G1608" s="23">
        <v>1</v>
      </c>
      <c r="I1608" s="39" t="str">
        <f>IF($B1608="","",(VLOOKUP($B1608,所属・種目コード!$A$3:$B$68,2)))</f>
        <v>花巻南</v>
      </c>
      <c r="K1608" s="41" t="e">
        <f>IF($B1608="","",(VLOOKUP($B1608,所属・種目コード!L1591:M1691,2)))</f>
        <v>#N/A</v>
      </c>
      <c r="L1608" s="38" t="e">
        <f>IF($B1608="","",(VLOOKUP($B1608,所属・種目コード!$I$3:$J$59,2)))</f>
        <v>#N/A</v>
      </c>
    </row>
    <row r="1609" spans="1:12">
      <c r="A1609" s="23">
        <v>2544</v>
      </c>
      <c r="B1609" s="23">
        <v>1093</v>
      </c>
      <c r="C1609" s="23">
        <v>349</v>
      </c>
      <c r="E1609" s="23" t="s">
        <v>501</v>
      </c>
      <c r="F1609" s="23" t="s">
        <v>3531</v>
      </c>
      <c r="G1609" s="23">
        <v>2</v>
      </c>
      <c r="I1609" s="39" t="str">
        <f>IF($B1609="","",(VLOOKUP($B1609,所属・種目コード!$A$3:$B$68,2)))</f>
        <v>花巻南</v>
      </c>
      <c r="K1609" s="41" t="e">
        <f>IF($B1609="","",(VLOOKUP($B1609,所属・種目コード!L1592:M1692,2)))</f>
        <v>#N/A</v>
      </c>
      <c r="L1609" s="38" t="e">
        <f>IF($B1609="","",(VLOOKUP($B1609,所属・種目コード!$I$3:$J$59,2)))</f>
        <v>#N/A</v>
      </c>
    </row>
    <row r="1610" spans="1:12">
      <c r="A1610" s="23">
        <v>2545</v>
      </c>
      <c r="B1610" s="23">
        <v>1093</v>
      </c>
      <c r="C1610" s="23">
        <v>340</v>
      </c>
      <c r="E1610" s="23" t="s">
        <v>3532</v>
      </c>
      <c r="F1610" s="23" t="s">
        <v>3533</v>
      </c>
      <c r="G1610" s="23">
        <v>2</v>
      </c>
      <c r="I1610" s="39" t="str">
        <f>IF($B1610="","",(VLOOKUP($B1610,所属・種目コード!$A$3:$B$68,2)))</f>
        <v>花巻南</v>
      </c>
      <c r="K1610" s="41" t="e">
        <f>IF($B1610="","",(VLOOKUP($B1610,所属・種目コード!L1593:M1693,2)))</f>
        <v>#N/A</v>
      </c>
      <c r="L1610" s="38" t="e">
        <f>IF($B1610="","",(VLOOKUP($B1610,所属・種目コード!$I$3:$J$59,2)))</f>
        <v>#N/A</v>
      </c>
    </row>
    <row r="1611" spans="1:12">
      <c r="A1611" s="23">
        <v>2546</v>
      </c>
      <c r="B1611" s="23">
        <v>1093</v>
      </c>
      <c r="C1611" s="23">
        <v>489</v>
      </c>
      <c r="E1611" s="23" t="s">
        <v>3534</v>
      </c>
      <c r="F1611" s="23" t="s">
        <v>1838</v>
      </c>
      <c r="G1611" s="23">
        <v>1</v>
      </c>
      <c r="I1611" s="39" t="str">
        <f>IF($B1611="","",(VLOOKUP($B1611,所属・種目コード!$A$3:$B$68,2)))</f>
        <v>花巻南</v>
      </c>
      <c r="K1611" s="41" t="e">
        <f>IF($B1611="","",(VLOOKUP($B1611,所属・種目コード!L1594:M1694,2)))</f>
        <v>#N/A</v>
      </c>
      <c r="L1611" s="38" t="e">
        <f>IF($B1611="","",(VLOOKUP($B1611,所属・種目コード!$I$3:$J$59,2)))</f>
        <v>#N/A</v>
      </c>
    </row>
    <row r="1612" spans="1:12">
      <c r="A1612" s="23">
        <v>2547</v>
      </c>
      <c r="B1612" s="23">
        <v>1093</v>
      </c>
      <c r="C1612" s="23">
        <v>490</v>
      </c>
      <c r="E1612" s="23" t="s">
        <v>3535</v>
      </c>
      <c r="F1612" s="23" t="s">
        <v>3536</v>
      </c>
      <c r="G1612" s="23">
        <v>1</v>
      </c>
      <c r="I1612" s="39" t="str">
        <f>IF($B1612="","",(VLOOKUP($B1612,所属・種目コード!$A$3:$B$68,2)))</f>
        <v>花巻南</v>
      </c>
      <c r="K1612" s="41" t="e">
        <f>IF($B1612="","",(VLOOKUP($B1612,所属・種目コード!L1595:M1695,2)))</f>
        <v>#N/A</v>
      </c>
      <c r="L1612" s="38" t="e">
        <f>IF($B1612="","",(VLOOKUP($B1612,所属・種目コード!$I$3:$J$59,2)))</f>
        <v>#N/A</v>
      </c>
    </row>
    <row r="1613" spans="1:12">
      <c r="A1613" s="23">
        <v>2548</v>
      </c>
      <c r="B1613" s="23">
        <v>1093</v>
      </c>
      <c r="C1613" s="23">
        <v>632</v>
      </c>
      <c r="E1613" s="23" t="s">
        <v>505</v>
      </c>
      <c r="F1613" s="23" t="s">
        <v>3537</v>
      </c>
      <c r="G1613" s="23">
        <v>2</v>
      </c>
      <c r="I1613" s="39" t="str">
        <f>IF($B1613="","",(VLOOKUP($B1613,所属・種目コード!$A$3:$B$68,2)))</f>
        <v>花巻南</v>
      </c>
      <c r="K1613" s="41" t="e">
        <f>IF($B1613="","",(VLOOKUP($B1613,所属・種目コード!L1596:M1696,2)))</f>
        <v>#N/A</v>
      </c>
      <c r="L1613" s="38" t="e">
        <f>IF($B1613="","",(VLOOKUP($B1613,所属・種目コード!$I$3:$J$59,2)))</f>
        <v>#N/A</v>
      </c>
    </row>
    <row r="1614" spans="1:12">
      <c r="A1614" s="23">
        <v>2549</v>
      </c>
      <c r="B1614" s="23">
        <v>1093</v>
      </c>
      <c r="C1614" s="23">
        <v>496</v>
      </c>
      <c r="E1614" s="23" t="s">
        <v>3538</v>
      </c>
      <c r="F1614" s="23" t="s">
        <v>3539</v>
      </c>
      <c r="G1614" s="23">
        <v>1</v>
      </c>
      <c r="I1614" s="39" t="str">
        <f>IF($B1614="","",(VLOOKUP($B1614,所属・種目コード!$A$3:$B$68,2)))</f>
        <v>花巻南</v>
      </c>
      <c r="K1614" s="41" t="e">
        <f>IF($B1614="","",(VLOOKUP($B1614,所属・種目コード!L1597:M1697,2)))</f>
        <v>#N/A</v>
      </c>
      <c r="L1614" s="38" t="e">
        <f>IF($B1614="","",(VLOOKUP($B1614,所属・種目コード!$I$3:$J$59,2)))</f>
        <v>#N/A</v>
      </c>
    </row>
    <row r="1615" spans="1:12">
      <c r="A1615" s="23">
        <v>2550</v>
      </c>
      <c r="B1615" s="23">
        <v>1093</v>
      </c>
      <c r="C1615" s="23">
        <v>497</v>
      </c>
      <c r="E1615" s="23" t="s">
        <v>3540</v>
      </c>
      <c r="F1615" s="23" t="s">
        <v>3541</v>
      </c>
      <c r="G1615" s="23">
        <v>1</v>
      </c>
      <c r="I1615" s="39" t="str">
        <f>IF($B1615="","",(VLOOKUP($B1615,所属・種目コード!$A$3:$B$68,2)))</f>
        <v>花巻南</v>
      </c>
      <c r="K1615" s="41" t="e">
        <f>IF($B1615="","",(VLOOKUP($B1615,所属・種目コード!L1598:M1698,2)))</f>
        <v>#N/A</v>
      </c>
      <c r="L1615" s="38" t="e">
        <f>IF($B1615="","",(VLOOKUP($B1615,所属・種目コード!$I$3:$J$59,2)))</f>
        <v>#N/A</v>
      </c>
    </row>
    <row r="1616" spans="1:12">
      <c r="A1616" s="23">
        <v>2551</v>
      </c>
      <c r="B1616" s="23">
        <v>1093</v>
      </c>
      <c r="C1616" s="23">
        <v>498</v>
      </c>
      <c r="E1616" s="23" t="s">
        <v>3542</v>
      </c>
      <c r="F1616" s="23" t="s">
        <v>3543</v>
      </c>
      <c r="G1616" s="23">
        <v>1</v>
      </c>
      <c r="I1616" s="39" t="str">
        <f>IF($B1616="","",(VLOOKUP($B1616,所属・種目コード!$A$3:$B$68,2)))</f>
        <v>花巻南</v>
      </c>
      <c r="K1616" s="41" t="e">
        <f>IF($B1616="","",(VLOOKUP($B1616,所属・種目コード!L1599:M1699,2)))</f>
        <v>#N/A</v>
      </c>
      <c r="L1616" s="38" t="e">
        <f>IF($B1616="","",(VLOOKUP($B1616,所属・種目コード!$I$3:$J$59,2)))</f>
        <v>#N/A</v>
      </c>
    </row>
    <row r="1617" spans="1:12">
      <c r="A1617" s="23">
        <v>2552</v>
      </c>
      <c r="B1617" s="23">
        <v>1093</v>
      </c>
      <c r="C1617" s="23">
        <v>350</v>
      </c>
      <c r="E1617" s="23" t="s">
        <v>3544</v>
      </c>
      <c r="F1617" s="23" t="s">
        <v>3545</v>
      </c>
      <c r="G1617" s="23">
        <v>2</v>
      </c>
      <c r="I1617" s="39" t="str">
        <f>IF($B1617="","",(VLOOKUP($B1617,所属・種目コード!$A$3:$B$68,2)))</f>
        <v>花巻南</v>
      </c>
      <c r="K1617" s="41" t="e">
        <f>IF($B1617="","",(VLOOKUP($B1617,所属・種目コード!L1600:M1700,2)))</f>
        <v>#N/A</v>
      </c>
      <c r="L1617" s="38" t="e">
        <f>IF($B1617="","",(VLOOKUP($B1617,所属・種目コード!$I$3:$J$59,2)))</f>
        <v>#N/A</v>
      </c>
    </row>
    <row r="1618" spans="1:12">
      <c r="A1618" s="23">
        <v>2553</v>
      </c>
      <c r="B1618" s="23">
        <v>1093</v>
      </c>
      <c r="C1618" s="23">
        <v>491</v>
      </c>
      <c r="E1618" s="23" t="s">
        <v>3546</v>
      </c>
      <c r="F1618" s="23" t="s">
        <v>3547</v>
      </c>
      <c r="G1618" s="23">
        <v>1</v>
      </c>
      <c r="I1618" s="39" t="str">
        <f>IF($B1618="","",(VLOOKUP($B1618,所属・種目コード!$A$3:$B$68,2)))</f>
        <v>花巻南</v>
      </c>
      <c r="K1618" s="41" t="e">
        <f>IF($B1618="","",(VLOOKUP($B1618,所属・種目コード!L1601:M1701,2)))</f>
        <v>#N/A</v>
      </c>
      <c r="L1618" s="38" t="e">
        <f>IF($B1618="","",(VLOOKUP($B1618,所属・種目コード!$I$3:$J$59,2)))</f>
        <v>#N/A</v>
      </c>
    </row>
    <row r="1619" spans="1:12">
      <c r="A1619" s="23">
        <v>2554</v>
      </c>
      <c r="B1619" s="23">
        <v>1093</v>
      </c>
      <c r="C1619" s="23">
        <v>853</v>
      </c>
      <c r="E1619" s="23" t="s">
        <v>3548</v>
      </c>
      <c r="F1619" s="23" t="s">
        <v>3549</v>
      </c>
      <c r="G1619" s="23">
        <v>1</v>
      </c>
      <c r="I1619" s="39" t="str">
        <f>IF($B1619="","",(VLOOKUP($B1619,所属・種目コード!$A$3:$B$68,2)))</f>
        <v>花巻南</v>
      </c>
      <c r="K1619" s="41" t="e">
        <f>IF($B1619="","",(VLOOKUP($B1619,所属・種目コード!L1602:M1702,2)))</f>
        <v>#N/A</v>
      </c>
      <c r="L1619" s="38" t="e">
        <f>IF($B1619="","",(VLOOKUP($B1619,所属・種目コード!$I$3:$J$59,2)))</f>
        <v>#N/A</v>
      </c>
    </row>
    <row r="1620" spans="1:12">
      <c r="A1620" s="23">
        <v>2555</v>
      </c>
      <c r="B1620" s="23">
        <v>1093</v>
      </c>
      <c r="C1620" s="23">
        <v>633</v>
      </c>
      <c r="E1620" s="23" t="s">
        <v>3550</v>
      </c>
      <c r="F1620" s="23" t="s">
        <v>2192</v>
      </c>
      <c r="G1620" s="23">
        <v>2</v>
      </c>
      <c r="I1620" s="39" t="str">
        <f>IF($B1620="","",(VLOOKUP($B1620,所属・種目コード!$A$3:$B$68,2)))</f>
        <v>花巻南</v>
      </c>
      <c r="K1620" s="41" t="e">
        <f>IF($B1620="","",(VLOOKUP($B1620,所属・種目コード!L1603:M1703,2)))</f>
        <v>#N/A</v>
      </c>
      <c r="L1620" s="38" t="e">
        <f>IF($B1620="","",(VLOOKUP($B1620,所属・種目コード!$I$3:$J$59,2)))</f>
        <v>#N/A</v>
      </c>
    </row>
    <row r="1621" spans="1:12">
      <c r="A1621" s="23">
        <v>2556</v>
      </c>
      <c r="B1621" s="23">
        <v>1093</v>
      </c>
      <c r="C1621" s="23">
        <v>634</v>
      </c>
      <c r="E1621" s="23" t="s">
        <v>3551</v>
      </c>
      <c r="F1621" s="23" t="s">
        <v>3552</v>
      </c>
      <c r="G1621" s="23">
        <v>2</v>
      </c>
      <c r="I1621" s="39" t="str">
        <f>IF($B1621="","",(VLOOKUP($B1621,所属・種目コード!$A$3:$B$68,2)))</f>
        <v>花巻南</v>
      </c>
      <c r="K1621" s="41" t="e">
        <f>IF($B1621="","",(VLOOKUP($B1621,所属・種目コード!L1604:M1704,2)))</f>
        <v>#N/A</v>
      </c>
      <c r="L1621" s="38" t="e">
        <f>IF($B1621="","",(VLOOKUP($B1621,所属・種目コード!$I$3:$J$59,2)))</f>
        <v>#N/A</v>
      </c>
    </row>
    <row r="1622" spans="1:12">
      <c r="A1622" s="23">
        <v>2557</v>
      </c>
      <c r="B1622" s="23">
        <v>1093</v>
      </c>
      <c r="C1622" s="23">
        <v>854</v>
      </c>
      <c r="E1622" s="23" t="s">
        <v>3553</v>
      </c>
      <c r="F1622" s="23" t="s">
        <v>3554</v>
      </c>
      <c r="G1622" s="23">
        <v>1</v>
      </c>
      <c r="I1622" s="39" t="str">
        <f>IF($B1622="","",(VLOOKUP($B1622,所属・種目コード!$A$3:$B$68,2)))</f>
        <v>花巻南</v>
      </c>
      <c r="K1622" s="41" t="e">
        <f>IF($B1622="","",(VLOOKUP($B1622,所属・種目コード!L1605:M1705,2)))</f>
        <v>#N/A</v>
      </c>
      <c r="L1622" s="38" t="e">
        <f>IF($B1622="","",(VLOOKUP($B1622,所属・種目コード!$I$3:$J$59,2)))</f>
        <v>#N/A</v>
      </c>
    </row>
    <row r="1623" spans="1:12">
      <c r="A1623" s="23">
        <v>2558</v>
      </c>
      <c r="B1623" s="23">
        <v>1093</v>
      </c>
      <c r="C1623" s="23">
        <v>492</v>
      </c>
      <c r="E1623" s="23" t="s">
        <v>3555</v>
      </c>
      <c r="F1623" s="23" t="s">
        <v>3273</v>
      </c>
      <c r="G1623" s="23">
        <v>1</v>
      </c>
      <c r="I1623" s="39" t="str">
        <f>IF($B1623="","",(VLOOKUP($B1623,所属・種目コード!$A$3:$B$68,2)))</f>
        <v>花巻南</v>
      </c>
      <c r="K1623" s="41" t="e">
        <f>IF($B1623="","",(VLOOKUP($B1623,所属・種目コード!L1606:M1706,2)))</f>
        <v>#N/A</v>
      </c>
      <c r="L1623" s="38" t="e">
        <f>IF($B1623="","",(VLOOKUP($B1623,所属・種目コード!$I$3:$J$59,2)))</f>
        <v>#N/A</v>
      </c>
    </row>
    <row r="1624" spans="1:12">
      <c r="A1624" s="23">
        <v>2559</v>
      </c>
      <c r="B1624" s="23">
        <v>1093</v>
      </c>
      <c r="C1624" s="23">
        <v>855</v>
      </c>
      <c r="E1624" s="23" t="s">
        <v>3556</v>
      </c>
      <c r="F1624" s="23" t="s">
        <v>3557</v>
      </c>
      <c r="G1624" s="23">
        <v>1</v>
      </c>
      <c r="I1624" s="39" t="str">
        <f>IF($B1624="","",(VLOOKUP($B1624,所属・種目コード!$A$3:$B$68,2)))</f>
        <v>花巻南</v>
      </c>
      <c r="K1624" s="41" t="e">
        <f>IF($B1624="","",(VLOOKUP($B1624,所属・種目コード!L1607:M1707,2)))</f>
        <v>#N/A</v>
      </c>
      <c r="L1624" s="38" t="e">
        <f>IF($B1624="","",(VLOOKUP($B1624,所属・種目コード!$I$3:$J$59,2)))</f>
        <v>#N/A</v>
      </c>
    </row>
    <row r="1625" spans="1:12">
      <c r="A1625" s="23">
        <v>2560</v>
      </c>
      <c r="B1625" s="23">
        <v>1093</v>
      </c>
      <c r="C1625" s="23">
        <v>499</v>
      </c>
      <c r="E1625" s="23" t="s">
        <v>3558</v>
      </c>
      <c r="F1625" s="23" t="s">
        <v>3559</v>
      </c>
      <c r="G1625" s="23">
        <v>1</v>
      </c>
      <c r="I1625" s="39" t="str">
        <f>IF($B1625="","",(VLOOKUP($B1625,所属・種目コード!$A$3:$B$68,2)))</f>
        <v>花巻南</v>
      </c>
      <c r="K1625" s="41" t="e">
        <f>IF($B1625="","",(VLOOKUP($B1625,所属・種目コード!L1608:M1708,2)))</f>
        <v>#N/A</v>
      </c>
      <c r="L1625" s="38" t="e">
        <f>IF($B1625="","",(VLOOKUP($B1625,所属・種目コード!$I$3:$J$59,2)))</f>
        <v>#N/A</v>
      </c>
    </row>
    <row r="1626" spans="1:12">
      <c r="A1626" s="23">
        <v>2561</v>
      </c>
      <c r="B1626" s="23">
        <v>1093</v>
      </c>
      <c r="C1626" s="23">
        <v>341</v>
      </c>
      <c r="E1626" s="23" t="s">
        <v>3560</v>
      </c>
      <c r="F1626" s="23" t="s">
        <v>3561</v>
      </c>
      <c r="G1626" s="23">
        <v>2</v>
      </c>
      <c r="I1626" s="39" t="str">
        <f>IF($B1626="","",(VLOOKUP($B1626,所属・種目コード!$A$3:$B$68,2)))</f>
        <v>花巻南</v>
      </c>
      <c r="K1626" s="41" t="e">
        <f>IF($B1626="","",(VLOOKUP($B1626,所属・種目コード!L1609:M1709,2)))</f>
        <v>#N/A</v>
      </c>
      <c r="L1626" s="38" t="e">
        <f>IF($B1626="","",(VLOOKUP($B1626,所属・種目コード!$I$3:$J$59,2)))</f>
        <v>#N/A</v>
      </c>
    </row>
    <row r="1627" spans="1:12">
      <c r="A1627" s="23">
        <v>2562</v>
      </c>
      <c r="B1627" s="23">
        <v>1093</v>
      </c>
      <c r="C1627" s="23">
        <v>856</v>
      </c>
      <c r="E1627" s="23" t="s">
        <v>3562</v>
      </c>
      <c r="F1627" s="23" t="s">
        <v>3563</v>
      </c>
      <c r="G1627" s="23">
        <v>1</v>
      </c>
      <c r="I1627" s="39" t="str">
        <f>IF($B1627="","",(VLOOKUP($B1627,所属・種目コード!$A$3:$B$68,2)))</f>
        <v>花巻南</v>
      </c>
      <c r="K1627" s="41" t="e">
        <f>IF($B1627="","",(VLOOKUP($B1627,所属・種目コード!L1610:M1710,2)))</f>
        <v>#N/A</v>
      </c>
      <c r="L1627" s="38" t="e">
        <f>IF($B1627="","",(VLOOKUP($B1627,所属・種目コード!$I$3:$J$59,2)))</f>
        <v>#N/A</v>
      </c>
    </row>
    <row r="1628" spans="1:12">
      <c r="A1628" s="23">
        <v>2563</v>
      </c>
      <c r="B1628" s="23">
        <v>1093</v>
      </c>
      <c r="C1628" s="23">
        <v>351</v>
      </c>
      <c r="E1628" s="23" t="s">
        <v>500</v>
      </c>
      <c r="F1628" s="23" t="s">
        <v>3564</v>
      </c>
      <c r="G1628" s="23">
        <v>2</v>
      </c>
      <c r="I1628" s="39" t="str">
        <f>IF($B1628="","",(VLOOKUP($B1628,所属・種目コード!$A$3:$B$68,2)))</f>
        <v>花巻南</v>
      </c>
      <c r="K1628" s="41" t="e">
        <f>IF($B1628="","",(VLOOKUP($B1628,所属・種目コード!L1611:M1711,2)))</f>
        <v>#N/A</v>
      </c>
      <c r="L1628" s="38" t="e">
        <f>IF($B1628="","",(VLOOKUP($B1628,所属・種目コード!$I$3:$J$59,2)))</f>
        <v>#N/A</v>
      </c>
    </row>
    <row r="1629" spans="1:12">
      <c r="A1629" s="23">
        <v>2564</v>
      </c>
      <c r="B1629" s="23">
        <v>1093</v>
      </c>
      <c r="C1629" s="23">
        <v>352</v>
      </c>
      <c r="E1629" s="23" t="s">
        <v>3565</v>
      </c>
      <c r="F1629" s="23" t="s">
        <v>3566</v>
      </c>
      <c r="G1629" s="23">
        <v>2</v>
      </c>
      <c r="I1629" s="39" t="str">
        <f>IF($B1629="","",(VLOOKUP($B1629,所属・種目コード!$A$3:$B$68,2)))</f>
        <v>花巻南</v>
      </c>
      <c r="K1629" s="41" t="e">
        <f>IF($B1629="","",(VLOOKUP($B1629,所属・種目コード!L1612:M1712,2)))</f>
        <v>#N/A</v>
      </c>
      <c r="L1629" s="38" t="e">
        <f>IF($B1629="","",(VLOOKUP($B1629,所属・種目コード!$I$3:$J$59,2)))</f>
        <v>#N/A</v>
      </c>
    </row>
    <row r="1630" spans="1:12">
      <c r="A1630" s="23">
        <v>2565</v>
      </c>
      <c r="B1630" s="23">
        <v>1093</v>
      </c>
      <c r="C1630" s="23">
        <v>635</v>
      </c>
      <c r="E1630" s="23" t="s">
        <v>504</v>
      </c>
      <c r="F1630" s="23" t="s">
        <v>3567</v>
      </c>
      <c r="G1630" s="23">
        <v>2</v>
      </c>
      <c r="I1630" s="39" t="str">
        <f>IF($B1630="","",(VLOOKUP($B1630,所属・種目コード!$A$3:$B$68,2)))</f>
        <v>花巻南</v>
      </c>
      <c r="K1630" s="41" t="e">
        <f>IF($B1630="","",(VLOOKUP($B1630,所属・種目コード!L1613:M1713,2)))</f>
        <v>#N/A</v>
      </c>
      <c r="L1630" s="38" t="e">
        <f>IF($B1630="","",(VLOOKUP($B1630,所属・種目コード!$I$3:$J$59,2)))</f>
        <v>#N/A</v>
      </c>
    </row>
    <row r="1631" spans="1:12">
      <c r="A1631" s="23">
        <v>2566</v>
      </c>
      <c r="B1631" s="23">
        <v>1093</v>
      </c>
      <c r="C1631" s="23">
        <v>342</v>
      </c>
      <c r="E1631" s="23" t="s">
        <v>3568</v>
      </c>
      <c r="F1631" s="23" t="s">
        <v>3569</v>
      </c>
      <c r="G1631" s="23">
        <v>2</v>
      </c>
      <c r="I1631" s="39" t="str">
        <f>IF($B1631="","",(VLOOKUP($B1631,所属・種目コード!$A$3:$B$68,2)))</f>
        <v>花巻南</v>
      </c>
      <c r="K1631" s="41" t="e">
        <f>IF($B1631="","",(VLOOKUP($B1631,所属・種目コード!L1614:M1714,2)))</f>
        <v>#N/A</v>
      </c>
      <c r="L1631" s="38" t="e">
        <f>IF($B1631="","",(VLOOKUP($B1631,所属・種目コード!$I$3:$J$59,2)))</f>
        <v>#N/A</v>
      </c>
    </row>
    <row r="1632" spans="1:12">
      <c r="A1632" s="23">
        <v>5272</v>
      </c>
      <c r="B1632" s="23">
        <v>1093</v>
      </c>
      <c r="C1632" s="23">
        <v>754</v>
      </c>
      <c r="E1632" s="23" t="s">
        <v>502</v>
      </c>
      <c r="F1632" s="23" t="s">
        <v>8444</v>
      </c>
      <c r="G1632" s="23">
        <v>2</v>
      </c>
      <c r="I1632" s="39" t="str">
        <f>IF($B1632="","",(VLOOKUP($B1632,所属・種目コード!$A$3:$B$68,2)))</f>
        <v>花巻南</v>
      </c>
      <c r="K1632" s="41" t="e">
        <f>IF($B1632="","",(VLOOKUP($B1632,所属・種目コード!L1615:M1715,2)))</f>
        <v>#N/A</v>
      </c>
      <c r="L1632" s="38" t="e">
        <f>IF($B1632="","",(VLOOKUP($B1632,所属・種目コード!$I$3:$J$59,2)))</f>
        <v>#N/A</v>
      </c>
    </row>
    <row r="1633" spans="1:12">
      <c r="A1633" s="23">
        <v>2567</v>
      </c>
      <c r="B1633" s="23">
        <v>1094</v>
      </c>
      <c r="C1633" s="23">
        <v>503</v>
      </c>
      <c r="E1633" s="23" t="s">
        <v>415</v>
      </c>
      <c r="F1633" s="23" t="s">
        <v>3570</v>
      </c>
      <c r="G1633" s="23">
        <v>2</v>
      </c>
      <c r="I1633" s="39" t="str">
        <f>IF($B1633="","",(VLOOKUP($B1633,所属・種目コード!$A$3:$B$68,2)))</f>
        <v>福岡</v>
      </c>
      <c r="K1633" s="41" t="e">
        <f>IF($B1633="","",(VLOOKUP($B1633,所属・種目コード!L1616:M1716,2)))</f>
        <v>#N/A</v>
      </c>
      <c r="L1633" s="38" t="e">
        <f>IF($B1633="","",(VLOOKUP($B1633,所属・種目コード!$I$3:$J$59,2)))</f>
        <v>#N/A</v>
      </c>
    </row>
    <row r="1634" spans="1:12">
      <c r="A1634" s="23">
        <v>2568</v>
      </c>
      <c r="B1634" s="23">
        <v>1094</v>
      </c>
      <c r="C1634" s="23">
        <v>504</v>
      </c>
      <c r="E1634" s="23" t="s">
        <v>3571</v>
      </c>
      <c r="F1634" s="23" t="s">
        <v>3572</v>
      </c>
      <c r="G1634" s="23">
        <v>2</v>
      </c>
      <c r="I1634" s="39" t="str">
        <f>IF($B1634="","",(VLOOKUP($B1634,所属・種目コード!$A$3:$B$68,2)))</f>
        <v>福岡</v>
      </c>
      <c r="K1634" s="41" t="e">
        <f>IF($B1634="","",(VLOOKUP($B1634,所属・種目コード!L1617:M1717,2)))</f>
        <v>#N/A</v>
      </c>
      <c r="L1634" s="38" t="e">
        <f>IF($B1634="","",(VLOOKUP($B1634,所属・種目コード!$I$3:$J$59,2)))</f>
        <v>#N/A</v>
      </c>
    </row>
    <row r="1635" spans="1:12">
      <c r="A1635" s="23">
        <v>2569</v>
      </c>
      <c r="B1635" s="23">
        <v>1094</v>
      </c>
      <c r="C1635" s="23">
        <v>391</v>
      </c>
      <c r="E1635" s="23" t="s">
        <v>3573</v>
      </c>
      <c r="F1635" s="23" t="s">
        <v>3574</v>
      </c>
      <c r="G1635" s="23">
        <v>2</v>
      </c>
      <c r="I1635" s="39" t="str">
        <f>IF($B1635="","",(VLOOKUP($B1635,所属・種目コード!$A$3:$B$68,2)))</f>
        <v>福岡</v>
      </c>
      <c r="K1635" s="41" t="e">
        <f>IF($B1635="","",(VLOOKUP($B1635,所属・種目コード!L1618:M1718,2)))</f>
        <v>#N/A</v>
      </c>
      <c r="L1635" s="38" t="e">
        <f>IF($B1635="","",(VLOOKUP($B1635,所属・種目コード!$I$3:$J$59,2)))</f>
        <v>#N/A</v>
      </c>
    </row>
    <row r="1636" spans="1:12">
      <c r="A1636" s="23">
        <v>2570</v>
      </c>
      <c r="B1636" s="23">
        <v>1094</v>
      </c>
      <c r="C1636" s="23">
        <v>566</v>
      </c>
      <c r="E1636" s="23" t="s">
        <v>3575</v>
      </c>
      <c r="F1636" s="23" t="s">
        <v>3576</v>
      </c>
      <c r="G1636" s="23">
        <v>1</v>
      </c>
      <c r="I1636" s="39" t="str">
        <f>IF($B1636="","",(VLOOKUP($B1636,所属・種目コード!$A$3:$B$68,2)))</f>
        <v>福岡</v>
      </c>
      <c r="K1636" s="41" t="e">
        <f>IF($B1636="","",(VLOOKUP($B1636,所属・種目コード!L1619:M1719,2)))</f>
        <v>#N/A</v>
      </c>
      <c r="L1636" s="38" t="e">
        <f>IF($B1636="","",(VLOOKUP($B1636,所属・種目コード!$I$3:$J$59,2)))</f>
        <v>#N/A</v>
      </c>
    </row>
    <row r="1637" spans="1:12">
      <c r="A1637" s="23">
        <v>2571</v>
      </c>
      <c r="B1637" s="23">
        <v>1094</v>
      </c>
      <c r="C1637" s="23">
        <v>563</v>
      </c>
      <c r="E1637" s="23" t="s">
        <v>3577</v>
      </c>
      <c r="F1637" s="23" t="s">
        <v>3578</v>
      </c>
      <c r="G1637" s="23">
        <v>1</v>
      </c>
      <c r="I1637" s="39" t="str">
        <f>IF($B1637="","",(VLOOKUP($B1637,所属・種目コード!$A$3:$B$68,2)))</f>
        <v>福岡</v>
      </c>
      <c r="K1637" s="41" t="e">
        <f>IF($B1637="","",(VLOOKUP($B1637,所属・種目コード!L1620:M1720,2)))</f>
        <v>#N/A</v>
      </c>
      <c r="L1637" s="38" t="e">
        <f>IF($B1637="","",(VLOOKUP($B1637,所属・種目コード!$I$3:$J$59,2)))</f>
        <v>#N/A</v>
      </c>
    </row>
    <row r="1638" spans="1:12">
      <c r="A1638" s="23">
        <v>2572</v>
      </c>
      <c r="B1638" s="23">
        <v>1094</v>
      </c>
      <c r="C1638" s="23">
        <v>394</v>
      </c>
      <c r="E1638" s="23" t="s">
        <v>411</v>
      </c>
      <c r="F1638" s="23" t="s">
        <v>3579</v>
      </c>
      <c r="G1638" s="23">
        <v>2</v>
      </c>
      <c r="I1638" s="39" t="str">
        <f>IF($B1638="","",(VLOOKUP($B1638,所属・種目コード!$A$3:$B$68,2)))</f>
        <v>福岡</v>
      </c>
      <c r="K1638" s="41" t="e">
        <f>IF($B1638="","",(VLOOKUP($B1638,所属・種目コード!L1621:M1721,2)))</f>
        <v>#N/A</v>
      </c>
      <c r="L1638" s="38" t="e">
        <f>IF($B1638="","",(VLOOKUP($B1638,所属・種目コード!$I$3:$J$59,2)))</f>
        <v>#N/A</v>
      </c>
    </row>
    <row r="1639" spans="1:12">
      <c r="A1639" s="23">
        <v>2573</v>
      </c>
      <c r="B1639" s="23">
        <v>1094</v>
      </c>
      <c r="C1639" s="23">
        <v>395</v>
      </c>
      <c r="E1639" s="23" t="s">
        <v>3580</v>
      </c>
      <c r="F1639" s="23" t="s">
        <v>3581</v>
      </c>
      <c r="G1639" s="23">
        <v>2</v>
      </c>
      <c r="I1639" s="39" t="str">
        <f>IF($B1639="","",(VLOOKUP($B1639,所属・種目コード!$A$3:$B$68,2)))</f>
        <v>福岡</v>
      </c>
      <c r="K1639" s="41" t="e">
        <f>IF($B1639="","",(VLOOKUP($B1639,所属・種目コード!L1622:M1722,2)))</f>
        <v>#N/A</v>
      </c>
      <c r="L1639" s="38" t="e">
        <f>IF($B1639="","",(VLOOKUP($B1639,所属・種目コード!$I$3:$J$59,2)))</f>
        <v>#N/A</v>
      </c>
    </row>
    <row r="1640" spans="1:12">
      <c r="A1640" s="23">
        <v>2574</v>
      </c>
      <c r="B1640" s="23">
        <v>1094</v>
      </c>
      <c r="C1640" s="23">
        <v>396</v>
      </c>
      <c r="E1640" s="23" t="s">
        <v>412</v>
      </c>
      <c r="F1640" s="23" t="s">
        <v>3582</v>
      </c>
      <c r="G1640" s="23">
        <v>2</v>
      </c>
      <c r="I1640" s="39" t="str">
        <f>IF($B1640="","",(VLOOKUP($B1640,所属・種目コード!$A$3:$B$68,2)))</f>
        <v>福岡</v>
      </c>
      <c r="K1640" s="41" t="e">
        <f>IF($B1640="","",(VLOOKUP($B1640,所属・種目コード!L1623:M1723,2)))</f>
        <v>#N/A</v>
      </c>
      <c r="L1640" s="38" t="e">
        <f>IF($B1640="","",(VLOOKUP($B1640,所属・種目コード!$I$3:$J$59,2)))</f>
        <v>#N/A</v>
      </c>
    </row>
    <row r="1641" spans="1:12">
      <c r="A1641" s="23">
        <v>2575</v>
      </c>
      <c r="B1641" s="23">
        <v>1094</v>
      </c>
      <c r="C1641" s="23">
        <v>567</v>
      </c>
      <c r="E1641" s="23" t="s">
        <v>3583</v>
      </c>
      <c r="F1641" s="23" t="s">
        <v>3584</v>
      </c>
      <c r="G1641" s="23">
        <v>1</v>
      </c>
      <c r="I1641" s="39" t="str">
        <f>IF($B1641="","",(VLOOKUP($B1641,所属・種目コード!$A$3:$B$68,2)))</f>
        <v>福岡</v>
      </c>
      <c r="K1641" s="41" t="e">
        <f>IF($B1641="","",(VLOOKUP($B1641,所属・種目コード!L1624:M1724,2)))</f>
        <v>#N/A</v>
      </c>
      <c r="L1641" s="38" t="e">
        <f>IF($B1641="","",(VLOOKUP($B1641,所属・種目コード!$I$3:$J$59,2)))</f>
        <v>#N/A</v>
      </c>
    </row>
    <row r="1642" spans="1:12">
      <c r="A1642" s="23">
        <v>2576</v>
      </c>
      <c r="B1642" s="23">
        <v>1094</v>
      </c>
      <c r="C1642" s="23">
        <v>568</v>
      </c>
      <c r="E1642" s="23" t="s">
        <v>3585</v>
      </c>
      <c r="F1642" s="23" t="s">
        <v>3586</v>
      </c>
      <c r="G1642" s="23">
        <v>1</v>
      </c>
      <c r="I1642" s="39" t="str">
        <f>IF($B1642="","",(VLOOKUP($B1642,所属・種目コード!$A$3:$B$68,2)))</f>
        <v>福岡</v>
      </c>
      <c r="K1642" s="41" t="e">
        <f>IF($B1642="","",(VLOOKUP($B1642,所属・種目コード!L1625:M1725,2)))</f>
        <v>#N/A</v>
      </c>
      <c r="L1642" s="38" t="e">
        <f>IF($B1642="","",(VLOOKUP($B1642,所属・種目コード!$I$3:$J$59,2)))</f>
        <v>#N/A</v>
      </c>
    </row>
    <row r="1643" spans="1:12">
      <c r="A1643" s="23">
        <v>2577</v>
      </c>
      <c r="B1643" s="23">
        <v>1094</v>
      </c>
      <c r="C1643" s="23">
        <v>392</v>
      </c>
      <c r="E1643" s="23" t="s">
        <v>3587</v>
      </c>
      <c r="F1643" s="23" t="s">
        <v>3588</v>
      </c>
      <c r="G1643" s="23">
        <v>2</v>
      </c>
      <c r="I1643" s="39" t="str">
        <f>IF($B1643="","",(VLOOKUP($B1643,所属・種目コード!$A$3:$B$68,2)))</f>
        <v>福岡</v>
      </c>
      <c r="K1643" s="41" t="e">
        <f>IF($B1643="","",(VLOOKUP($B1643,所属・種目コード!L1626:M1726,2)))</f>
        <v>#N/A</v>
      </c>
      <c r="L1643" s="38" t="e">
        <f>IF($B1643="","",(VLOOKUP($B1643,所属・種目コード!$I$3:$J$59,2)))</f>
        <v>#N/A</v>
      </c>
    </row>
    <row r="1644" spans="1:12">
      <c r="A1644" s="23">
        <v>2578</v>
      </c>
      <c r="B1644" s="23">
        <v>1094</v>
      </c>
      <c r="C1644" s="23">
        <v>397</v>
      </c>
      <c r="E1644" s="23" t="s">
        <v>413</v>
      </c>
      <c r="F1644" s="23" t="s">
        <v>3589</v>
      </c>
      <c r="G1644" s="23">
        <v>2</v>
      </c>
      <c r="I1644" s="39" t="str">
        <f>IF($B1644="","",(VLOOKUP($B1644,所属・種目コード!$A$3:$B$68,2)))</f>
        <v>福岡</v>
      </c>
      <c r="K1644" s="41" t="e">
        <f>IF($B1644="","",(VLOOKUP($B1644,所属・種目コード!L1627:M1727,2)))</f>
        <v>#N/A</v>
      </c>
      <c r="L1644" s="38" t="e">
        <f>IF($B1644="","",(VLOOKUP($B1644,所属・種目コード!$I$3:$J$59,2)))</f>
        <v>#N/A</v>
      </c>
    </row>
    <row r="1645" spans="1:12">
      <c r="A1645" s="23">
        <v>2579</v>
      </c>
      <c r="B1645" s="23">
        <v>1094</v>
      </c>
      <c r="C1645" s="23">
        <v>564</v>
      </c>
      <c r="E1645" s="23" t="s">
        <v>3590</v>
      </c>
      <c r="F1645" s="23" t="s">
        <v>3591</v>
      </c>
      <c r="G1645" s="23">
        <v>1</v>
      </c>
      <c r="I1645" s="39" t="str">
        <f>IF($B1645="","",(VLOOKUP($B1645,所属・種目コード!$A$3:$B$68,2)))</f>
        <v>福岡</v>
      </c>
      <c r="K1645" s="41" t="e">
        <f>IF($B1645="","",(VLOOKUP($B1645,所属・種目コード!L1628:M1728,2)))</f>
        <v>#N/A</v>
      </c>
      <c r="L1645" s="38" t="e">
        <f>IF($B1645="","",(VLOOKUP($B1645,所属・種目コード!$I$3:$J$59,2)))</f>
        <v>#N/A</v>
      </c>
    </row>
    <row r="1646" spans="1:12">
      <c r="A1646" s="23">
        <v>2580</v>
      </c>
      <c r="B1646" s="23">
        <v>1094</v>
      </c>
      <c r="C1646" s="23">
        <v>398</v>
      </c>
      <c r="E1646" s="23" t="s">
        <v>3592</v>
      </c>
      <c r="F1646" s="23" t="s">
        <v>3593</v>
      </c>
      <c r="G1646" s="23">
        <v>2</v>
      </c>
      <c r="I1646" s="39" t="str">
        <f>IF($B1646="","",(VLOOKUP($B1646,所属・種目コード!$A$3:$B$68,2)))</f>
        <v>福岡</v>
      </c>
      <c r="K1646" s="41" t="e">
        <f>IF($B1646="","",(VLOOKUP($B1646,所属・種目コード!L1629:M1729,2)))</f>
        <v>#N/A</v>
      </c>
      <c r="L1646" s="38" t="e">
        <f>IF($B1646="","",(VLOOKUP($B1646,所属・種目コード!$I$3:$J$59,2)))</f>
        <v>#N/A</v>
      </c>
    </row>
    <row r="1647" spans="1:12">
      <c r="A1647" s="23">
        <v>2581</v>
      </c>
      <c r="B1647" s="23">
        <v>1094</v>
      </c>
      <c r="C1647" s="23">
        <v>399</v>
      </c>
      <c r="E1647" s="23" t="s">
        <v>3594</v>
      </c>
      <c r="F1647" s="23" t="s">
        <v>3595</v>
      </c>
      <c r="G1647" s="23">
        <v>2</v>
      </c>
      <c r="I1647" s="39" t="str">
        <f>IF($B1647="","",(VLOOKUP($B1647,所属・種目コード!$A$3:$B$68,2)))</f>
        <v>福岡</v>
      </c>
      <c r="K1647" s="41" t="e">
        <f>IF($B1647="","",(VLOOKUP($B1647,所属・種目コード!L1630:M1730,2)))</f>
        <v>#N/A</v>
      </c>
      <c r="L1647" s="38" t="e">
        <f>IF($B1647="","",(VLOOKUP($B1647,所属・種目コード!$I$3:$J$59,2)))</f>
        <v>#N/A</v>
      </c>
    </row>
    <row r="1648" spans="1:12">
      <c r="A1648" s="23">
        <v>2582</v>
      </c>
      <c r="B1648" s="23">
        <v>1094</v>
      </c>
      <c r="C1648" s="23">
        <v>505</v>
      </c>
      <c r="E1648" s="23" t="s">
        <v>416</v>
      </c>
      <c r="F1648" s="23" t="s">
        <v>3596</v>
      </c>
      <c r="G1648" s="23">
        <v>2</v>
      </c>
      <c r="I1648" s="39" t="str">
        <f>IF($B1648="","",(VLOOKUP($B1648,所属・種目コード!$A$3:$B$68,2)))</f>
        <v>福岡</v>
      </c>
      <c r="K1648" s="41" t="e">
        <f>IF($B1648="","",(VLOOKUP($B1648,所属・種目コード!L1631:M1731,2)))</f>
        <v>#N/A</v>
      </c>
      <c r="L1648" s="38" t="e">
        <f>IF($B1648="","",(VLOOKUP($B1648,所属・種目コード!$I$3:$J$59,2)))</f>
        <v>#N/A</v>
      </c>
    </row>
    <row r="1649" spans="1:12">
      <c r="A1649" s="23">
        <v>2583</v>
      </c>
      <c r="B1649" s="23">
        <v>1094</v>
      </c>
      <c r="C1649" s="23">
        <v>506</v>
      </c>
      <c r="E1649" s="23" t="s">
        <v>3597</v>
      </c>
      <c r="F1649" s="23" t="s">
        <v>3598</v>
      </c>
      <c r="G1649" s="23">
        <v>2</v>
      </c>
      <c r="I1649" s="39" t="str">
        <f>IF($B1649="","",(VLOOKUP($B1649,所属・種目コード!$A$3:$B$68,2)))</f>
        <v>福岡</v>
      </c>
      <c r="K1649" s="41" t="e">
        <f>IF($B1649="","",(VLOOKUP($B1649,所属・種目コード!L1632:M1732,2)))</f>
        <v>#N/A</v>
      </c>
      <c r="L1649" s="38" t="e">
        <f>IF($B1649="","",(VLOOKUP($B1649,所属・種目コード!$I$3:$J$59,2)))</f>
        <v>#N/A</v>
      </c>
    </row>
    <row r="1650" spans="1:12">
      <c r="A1650" s="23">
        <v>2584</v>
      </c>
      <c r="B1650" s="23">
        <v>1094</v>
      </c>
      <c r="C1650" s="23">
        <v>569</v>
      </c>
      <c r="E1650" s="23" t="s">
        <v>3599</v>
      </c>
      <c r="F1650" s="23" t="s">
        <v>3600</v>
      </c>
      <c r="G1650" s="23">
        <v>1</v>
      </c>
      <c r="I1650" s="39" t="str">
        <f>IF($B1650="","",(VLOOKUP($B1650,所属・種目コード!$A$3:$B$68,2)))</f>
        <v>福岡</v>
      </c>
      <c r="K1650" s="41" t="e">
        <f>IF($B1650="","",(VLOOKUP($B1650,所属・種目コード!L1633:M1733,2)))</f>
        <v>#N/A</v>
      </c>
      <c r="L1650" s="38" t="e">
        <f>IF($B1650="","",(VLOOKUP($B1650,所属・種目コード!$I$3:$J$59,2)))</f>
        <v>#N/A</v>
      </c>
    </row>
    <row r="1651" spans="1:12">
      <c r="A1651" s="23">
        <v>2585</v>
      </c>
      <c r="B1651" s="23">
        <v>1094</v>
      </c>
      <c r="C1651" s="23">
        <v>393</v>
      </c>
      <c r="E1651" s="23" t="s">
        <v>3601</v>
      </c>
      <c r="F1651" s="23" t="s">
        <v>3602</v>
      </c>
      <c r="G1651" s="23">
        <v>2</v>
      </c>
      <c r="I1651" s="39" t="str">
        <f>IF($B1651="","",(VLOOKUP($B1651,所属・種目コード!$A$3:$B$68,2)))</f>
        <v>福岡</v>
      </c>
      <c r="K1651" s="41" t="e">
        <f>IF($B1651="","",(VLOOKUP($B1651,所属・種目コード!L1634:M1734,2)))</f>
        <v>#N/A</v>
      </c>
      <c r="L1651" s="38" t="e">
        <f>IF($B1651="","",(VLOOKUP($B1651,所属・種目コード!$I$3:$J$59,2)))</f>
        <v>#N/A</v>
      </c>
    </row>
    <row r="1652" spans="1:12">
      <c r="A1652" s="23">
        <v>2586</v>
      </c>
      <c r="B1652" s="23">
        <v>1094</v>
      </c>
      <c r="C1652" s="23">
        <v>570</v>
      </c>
      <c r="E1652" s="23" t="s">
        <v>3603</v>
      </c>
      <c r="F1652" s="23" t="s">
        <v>3604</v>
      </c>
      <c r="G1652" s="23">
        <v>1</v>
      </c>
      <c r="I1652" s="39" t="str">
        <f>IF($B1652="","",(VLOOKUP($B1652,所属・種目コード!$A$3:$B$68,2)))</f>
        <v>福岡</v>
      </c>
      <c r="K1652" s="41" t="e">
        <f>IF($B1652="","",(VLOOKUP($B1652,所属・種目コード!L1635:M1735,2)))</f>
        <v>#N/A</v>
      </c>
      <c r="L1652" s="38" t="e">
        <f>IF($B1652="","",(VLOOKUP($B1652,所属・種目コード!$I$3:$J$59,2)))</f>
        <v>#N/A</v>
      </c>
    </row>
    <row r="1653" spans="1:12">
      <c r="A1653" s="23">
        <v>2587</v>
      </c>
      <c r="B1653" s="23">
        <v>1094</v>
      </c>
      <c r="C1653" s="23">
        <v>400</v>
      </c>
      <c r="E1653" s="23" t="s">
        <v>414</v>
      </c>
      <c r="F1653" s="23" t="s">
        <v>3605</v>
      </c>
      <c r="G1653" s="23">
        <v>2</v>
      </c>
      <c r="I1653" s="39" t="str">
        <f>IF($B1653="","",(VLOOKUP($B1653,所属・種目コード!$A$3:$B$68,2)))</f>
        <v>福岡</v>
      </c>
      <c r="K1653" s="41" t="e">
        <f>IF($B1653="","",(VLOOKUP($B1653,所属・種目コード!L1636:M1736,2)))</f>
        <v>#N/A</v>
      </c>
      <c r="L1653" s="38" t="e">
        <f>IF($B1653="","",(VLOOKUP($B1653,所属・種目コード!$I$3:$J$59,2)))</f>
        <v>#N/A</v>
      </c>
    </row>
    <row r="1654" spans="1:12">
      <c r="A1654" s="23">
        <v>2588</v>
      </c>
      <c r="B1654" s="23">
        <v>1094</v>
      </c>
      <c r="C1654" s="23">
        <v>565</v>
      </c>
      <c r="E1654" s="23" t="s">
        <v>3606</v>
      </c>
      <c r="F1654" s="23" t="s">
        <v>3607</v>
      </c>
      <c r="G1654" s="23">
        <v>1</v>
      </c>
      <c r="I1654" s="39" t="str">
        <f>IF($B1654="","",(VLOOKUP($B1654,所属・種目コード!$A$3:$B$68,2)))</f>
        <v>福岡</v>
      </c>
      <c r="K1654" s="41" t="e">
        <f>IF($B1654="","",(VLOOKUP($B1654,所属・種目コード!L1637:M1737,2)))</f>
        <v>#N/A</v>
      </c>
      <c r="L1654" s="38" t="e">
        <f>IF($B1654="","",(VLOOKUP($B1654,所属・種目コード!$I$3:$J$59,2)))</f>
        <v>#N/A</v>
      </c>
    </row>
    <row r="1655" spans="1:12">
      <c r="A1655" s="23">
        <v>2589</v>
      </c>
      <c r="B1655" s="23">
        <v>1095</v>
      </c>
      <c r="C1655" s="23">
        <v>662</v>
      </c>
      <c r="E1655" s="23" t="s">
        <v>3608</v>
      </c>
      <c r="F1655" s="23" t="s">
        <v>3609</v>
      </c>
      <c r="G1655" s="23">
        <v>2</v>
      </c>
      <c r="I1655" s="39" t="str">
        <f>IF($B1655="","",(VLOOKUP($B1655,所属・種目コード!$A$3:$B$68,2)))</f>
        <v>水沢</v>
      </c>
      <c r="K1655" s="41" t="e">
        <f>IF($B1655="","",(VLOOKUP($B1655,所属・種目コード!L1638:M1738,2)))</f>
        <v>#N/A</v>
      </c>
      <c r="L1655" s="38" t="e">
        <f>IF($B1655="","",(VLOOKUP($B1655,所属・種目コード!$I$3:$J$59,2)))</f>
        <v>#N/A</v>
      </c>
    </row>
    <row r="1656" spans="1:12">
      <c r="A1656" s="23">
        <v>2590</v>
      </c>
      <c r="B1656" s="23">
        <v>1095</v>
      </c>
      <c r="C1656" s="23">
        <v>663</v>
      </c>
      <c r="E1656" s="23" t="s">
        <v>3610</v>
      </c>
      <c r="F1656" s="23" t="s">
        <v>3611</v>
      </c>
      <c r="G1656" s="23">
        <v>2</v>
      </c>
      <c r="I1656" s="39" t="str">
        <f>IF($B1656="","",(VLOOKUP($B1656,所属・種目コード!$A$3:$B$68,2)))</f>
        <v>水沢</v>
      </c>
      <c r="K1656" s="41" t="e">
        <f>IF($B1656="","",(VLOOKUP($B1656,所属・種目コード!L1639:M1739,2)))</f>
        <v>#N/A</v>
      </c>
      <c r="L1656" s="38" t="e">
        <f>IF($B1656="","",(VLOOKUP($B1656,所属・種目コード!$I$3:$J$59,2)))</f>
        <v>#N/A</v>
      </c>
    </row>
    <row r="1657" spans="1:12">
      <c r="A1657" s="23">
        <v>2591</v>
      </c>
      <c r="B1657" s="23">
        <v>1095</v>
      </c>
      <c r="C1657" s="23">
        <v>904</v>
      </c>
      <c r="E1657" s="23" t="s">
        <v>3612</v>
      </c>
      <c r="F1657" s="23" t="s">
        <v>3613</v>
      </c>
      <c r="G1657" s="23">
        <v>1</v>
      </c>
      <c r="I1657" s="39" t="str">
        <f>IF($B1657="","",(VLOOKUP($B1657,所属・種目コード!$A$3:$B$68,2)))</f>
        <v>水沢</v>
      </c>
      <c r="K1657" s="41" t="e">
        <f>IF($B1657="","",(VLOOKUP($B1657,所属・種目コード!L1640:M1740,2)))</f>
        <v>#N/A</v>
      </c>
      <c r="L1657" s="38" t="e">
        <f>IF($B1657="","",(VLOOKUP($B1657,所属・種目コード!$I$3:$J$59,2)))</f>
        <v>#N/A</v>
      </c>
    </row>
    <row r="1658" spans="1:12">
      <c r="A1658" s="23">
        <v>2592</v>
      </c>
      <c r="B1658" s="23">
        <v>1095</v>
      </c>
      <c r="C1658" s="23">
        <v>905</v>
      </c>
      <c r="E1658" s="23" t="s">
        <v>3614</v>
      </c>
      <c r="F1658" s="23" t="s">
        <v>3615</v>
      </c>
      <c r="G1658" s="23">
        <v>1</v>
      </c>
      <c r="I1658" s="39" t="str">
        <f>IF($B1658="","",(VLOOKUP($B1658,所属・種目コード!$A$3:$B$68,2)))</f>
        <v>水沢</v>
      </c>
      <c r="K1658" s="41" t="e">
        <f>IF($B1658="","",(VLOOKUP($B1658,所属・種目コード!L1641:M1741,2)))</f>
        <v>#N/A</v>
      </c>
      <c r="L1658" s="38" t="e">
        <f>IF($B1658="","",(VLOOKUP($B1658,所属・種目コード!$I$3:$J$59,2)))</f>
        <v>#N/A</v>
      </c>
    </row>
    <row r="1659" spans="1:12">
      <c r="A1659" s="23">
        <v>2593</v>
      </c>
      <c r="B1659" s="23">
        <v>1095</v>
      </c>
      <c r="C1659" s="23">
        <v>710</v>
      </c>
      <c r="E1659" s="23" t="s">
        <v>3616</v>
      </c>
      <c r="F1659" s="23" t="s">
        <v>3617</v>
      </c>
      <c r="G1659" s="23">
        <v>2</v>
      </c>
      <c r="I1659" s="39" t="str">
        <f>IF($B1659="","",(VLOOKUP($B1659,所属・種目コード!$A$3:$B$68,2)))</f>
        <v>水沢</v>
      </c>
      <c r="K1659" s="41" t="e">
        <f>IF($B1659="","",(VLOOKUP($B1659,所属・種目コード!L1642:M1742,2)))</f>
        <v>#N/A</v>
      </c>
      <c r="L1659" s="38" t="e">
        <f>IF($B1659="","",(VLOOKUP($B1659,所属・種目コード!$I$3:$J$59,2)))</f>
        <v>#N/A</v>
      </c>
    </row>
    <row r="1660" spans="1:12">
      <c r="A1660" s="23">
        <v>2594</v>
      </c>
      <c r="B1660" s="23">
        <v>1095</v>
      </c>
      <c r="C1660" s="23">
        <v>906</v>
      </c>
      <c r="E1660" s="23" t="s">
        <v>3618</v>
      </c>
      <c r="F1660" s="23" t="s">
        <v>3619</v>
      </c>
      <c r="G1660" s="23">
        <v>1</v>
      </c>
      <c r="I1660" s="39" t="str">
        <f>IF($B1660="","",(VLOOKUP($B1660,所属・種目コード!$A$3:$B$68,2)))</f>
        <v>水沢</v>
      </c>
      <c r="K1660" s="41" t="e">
        <f>IF($B1660="","",(VLOOKUP($B1660,所属・種目コード!L1643:M1743,2)))</f>
        <v>#N/A</v>
      </c>
      <c r="L1660" s="38" t="e">
        <f>IF($B1660="","",(VLOOKUP($B1660,所属・種目コード!$I$3:$J$59,2)))</f>
        <v>#N/A</v>
      </c>
    </row>
    <row r="1661" spans="1:12">
      <c r="A1661" s="23">
        <v>2595</v>
      </c>
      <c r="B1661" s="23">
        <v>1095</v>
      </c>
      <c r="C1661" s="23">
        <v>426</v>
      </c>
      <c r="E1661" s="23" t="s">
        <v>3620</v>
      </c>
      <c r="F1661" s="23" t="s">
        <v>3621</v>
      </c>
      <c r="G1661" s="23">
        <v>2</v>
      </c>
      <c r="I1661" s="39" t="str">
        <f>IF($B1661="","",(VLOOKUP($B1661,所属・種目コード!$A$3:$B$68,2)))</f>
        <v>水沢</v>
      </c>
      <c r="K1661" s="41" t="e">
        <f>IF($B1661="","",(VLOOKUP($B1661,所属・種目コード!L1644:M1744,2)))</f>
        <v>#N/A</v>
      </c>
      <c r="L1661" s="38" t="e">
        <f>IF($B1661="","",(VLOOKUP($B1661,所属・種目コード!$I$3:$J$59,2)))</f>
        <v>#N/A</v>
      </c>
    </row>
    <row r="1662" spans="1:12">
      <c r="A1662" s="23">
        <v>2596</v>
      </c>
      <c r="B1662" s="23">
        <v>1095</v>
      </c>
      <c r="C1662" s="23">
        <v>427</v>
      </c>
      <c r="E1662" s="23" t="s">
        <v>3622</v>
      </c>
      <c r="F1662" s="23" t="s">
        <v>3623</v>
      </c>
      <c r="G1662" s="23">
        <v>2</v>
      </c>
      <c r="I1662" s="39" t="str">
        <f>IF($B1662="","",(VLOOKUP($B1662,所属・種目コード!$A$3:$B$68,2)))</f>
        <v>水沢</v>
      </c>
      <c r="K1662" s="41" t="e">
        <f>IF($B1662="","",(VLOOKUP($B1662,所属・種目コード!L1645:M1745,2)))</f>
        <v>#N/A</v>
      </c>
      <c r="L1662" s="38" t="e">
        <f>IF($B1662="","",(VLOOKUP($B1662,所属・種目コード!$I$3:$J$59,2)))</f>
        <v>#N/A</v>
      </c>
    </row>
    <row r="1663" spans="1:12">
      <c r="A1663" s="23">
        <v>2597</v>
      </c>
      <c r="B1663" s="23">
        <v>1095</v>
      </c>
      <c r="C1663" s="23">
        <v>664</v>
      </c>
      <c r="E1663" s="23" t="s">
        <v>3624</v>
      </c>
      <c r="F1663" s="23" t="s">
        <v>3625</v>
      </c>
      <c r="G1663" s="23">
        <v>2</v>
      </c>
      <c r="I1663" s="39" t="str">
        <f>IF($B1663="","",(VLOOKUP($B1663,所属・種目コード!$A$3:$B$68,2)))</f>
        <v>水沢</v>
      </c>
      <c r="K1663" s="41" t="e">
        <f>IF($B1663="","",(VLOOKUP($B1663,所属・種目コード!L1646:M1746,2)))</f>
        <v>#N/A</v>
      </c>
      <c r="L1663" s="38" t="e">
        <f>IF($B1663="","",(VLOOKUP($B1663,所属・種目コード!$I$3:$J$59,2)))</f>
        <v>#N/A</v>
      </c>
    </row>
    <row r="1664" spans="1:12">
      <c r="A1664" s="23">
        <v>2598</v>
      </c>
      <c r="B1664" s="23">
        <v>1095</v>
      </c>
      <c r="C1664" s="23">
        <v>602</v>
      </c>
      <c r="E1664" s="23" t="s">
        <v>3626</v>
      </c>
      <c r="F1664" s="23" t="s">
        <v>3627</v>
      </c>
      <c r="G1664" s="23">
        <v>1</v>
      </c>
      <c r="I1664" s="39" t="str">
        <f>IF($B1664="","",(VLOOKUP($B1664,所属・種目コード!$A$3:$B$68,2)))</f>
        <v>水沢</v>
      </c>
      <c r="K1664" s="41" t="e">
        <f>IF($B1664="","",(VLOOKUP($B1664,所属・種目コード!L1647:M1747,2)))</f>
        <v>#N/A</v>
      </c>
      <c r="L1664" s="38" t="e">
        <f>IF($B1664="","",(VLOOKUP($B1664,所属・種目コード!$I$3:$J$59,2)))</f>
        <v>#N/A</v>
      </c>
    </row>
    <row r="1665" spans="1:12">
      <c r="A1665" s="23">
        <v>2599</v>
      </c>
      <c r="B1665" s="23">
        <v>1095</v>
      </c>
      <c r="C1665" s="23">
        <v>432</v>
      </c>
      <c r="E1665" s="23" t="s">
        <v>3628</v>
      </c>
      <c r="F1665" s="23" t="s">
        <v>3629</v>
      </c>
      <c r="G1665" s="23">
        <v>2</v>
      </c>
      <c r="I1665" s="39" t="str">
        <f>IF($B1665="","",(VLOOKUP($B1665,所属・種目コード!$A$3:$B$68,2)))</f>
        <v>水沢</v>
      </c>
      <c r="K1665" s="41" t="e">
        <f>IF($B1665="","",(VLOOKUP($B1665,所属・種目コード!L1648:M1748,2)))</f>
        <v>#N/A</v>
      </c>
      <c r="L1665" s="38" t="e">
        <f>IF($B1665="","",(VLOOKUP($B1665,所属・種目コード!$I$3:$J$59,2)))</f>
        <v>#N/A</v>
      </c>
    </row>
    <row r="1666" spans="1:12">
      <c r="A1666" s="23">
        <v>2600</v>
      </c>
      <c r="B1666" s="23">
        <v>1095</v>
      </c>
      <c r="C1666" s="23">
        <v>907</v>
      </c>
      <c r="E1666" s="23" t="s">
        <v>3630</v>
      </c>
      <c r="F1666" s="23" t="s">
        <v>3631</v>
      </c>
      <c r="G1666" s="23">
        <v>1</v>
      </c>
      <c r="I1666" s="39" t="str">
        <f>IF($B1666="","",(VLOOKUP($B1666,所属・種目コード!$A$3:$B$68,2)))</f>
        <v>水沢</v>
      </c>
      <c r="K1666" s="41" t="e">
        <f>IF($B1666="","",(VLOOKUP($B1666,所属・種目コード!L1649:M1749,2)))</f>
        <v>#N/A</v>
      </c>
      <c r="L1666" s="38" t="e">
        <f>IF($B1666="","",(VLOOKUP($B1666,所属・種目コード!$I$3:$J$59,2)))</f>
        <v>#N/A</v>
      </c>
    </row>
    <row r="1667" spans="1:12">
      <c r="A1667" s="23">
        <v>2601</v>
      </c>
      <c r="B1667" s="23">
        <v>1095</v>
      </c>
      <c r="C1667" s="23">
        <v>433</v>
      </c>
      <c r="E1667" s="23" t="s">
        <v>3632</v>
      </c>
      <c r="F1667" s="23" t="s">
        <v>3633</v>
      </c>
      <c r="G1667" s="23">
        <v>2</v>
      </c>
      <c r="I1667" s="39" t="str">
        <f>IF($B1667="","",(VLOOKUP($B1667,所属・種目コード!$A$3:$B$68,2)))</f>
        <v>水沢</v>
      </c>
      <c r="K1667" s="41" t="e">
        <f>IF($B1667="","",(VLOOKUP($B1667,所属・種目コード!L1650:M1750,2)))</f>
        <v>#N/A</v>
      </c>
      <c r="L1667" s="38" t="e">
        <f>IF($B1667="","",(VLOOKUP($B1667,所属・種目コード!$I$3:$J$59,2)))</f>
        <v>#N/A</v>
      </c>
    </row>
    <row r="1668" spans="1:12">
      <c r="A1668" s="23">
        <v>2602</v>
      </c>
      <c r="B1668" s="23">
        <v>1095</v>
      </c>
      <c r="C1668" s="23">
        <v>434</v>
      </c>
      <c r="E1668" s="23" t="s">
        <v>3634</v>
      </c>
      <c r="F1668" s="23" t="s">
        <v>3635</v>
      </c>
      <c r="G1668" s="23">
        <v>2</v>
      </c>
      <c r="I1668" s="39" t="str">
        <f>IF($B1668="","",(VLOOKUP($B1668,所属・種目コード!$A$3:$B$68,2)))</f>
        <v>水沢</v>
      </c>
      <c r="K1668" s="41" t="e">
        <f>IF($B1668="","",(VLOOKUP($B1668,所属・種目コード!L1651:M1751,2)))</f>
        <v>#N/A</v>
      </c>
      <c r="L1668" s="38" t="e">
        <f>IF($B1668="","",(VLOOKUP($B1668,所属・種目コード!$I$3:$J$59,2)))</f>
        <v>#N/A</v>
      </c>
    </row>
    <row r="1669" spans="1:12">
      <c r="A1669" s="23">
        <v>2603</v>
      </c>
      <c r="B1669" s="23">
        <v>1095</v>
      </c>
      <c r="C1669" s="23">
        <v>908</v>
      </c>
      <c r="E1669" s="23" t="s">
        <v>3636</v>
      </c>
      <c r="F1669" s="23" t="s">
        <v>3637</v>
      </c>
      <c r="G1669" s="23">
        <v>1</v>
      </c>
      <c r="I1669" s="39" t="str">
        <f>IF($B1669="","",(VLOOKUP($B1669,所属・種目コード!$A$3:$B$68,2)))</f>
        <v>水沢</v>
      </c>
      <c r="K1669" s="41" t="e">
        <f>IF($B1669="","",(VLOOKUP($B1669,所属・種目コード!L1652:M1752,2)))</f>
        <v>#N/A</v>
      </c>
      <c r="L1669" s="38" t="e">
        <f>IF($B1669="","",(VLOOKUP($B1669,所属・種目コード!$I$3:$J$59,2)))</f>
        <v>#N/A</v>
      </c>
    </row>
    <row r="1670" spans="1:12">
      <c r="A1670" s="23">
        <v>2604</v>
      </c>
      <c r="B1670" s="23">
        <v>1095</v>
      </c>
      <c r="C1670" s="23">
        <v>594</v>
      </c>
      <c r="E1670" s="23" t="s">
        <v>3638</v>
      </c>
      <c r="F1670" s="23" t="s">
        <v>3639</v>
      </c>
      <c r="G1670" s="23">
        <v>1</v>
      </c>
      <c r="I1670" s="39" t="str">
        <f>IF($B1670="","",(VLOOKUP($B1670,所属・種目コード!$A$3:$B$68,2)))</f>
        <v>水沢</v>
      </c>
      <c r="K1670" s="41" t="e">
        <f>IF($B1670="","",(VLOOKUP($B1670,所属・種目コード!L1653:M1753,2)))</f>
        <v>#N/A</v>
      </c>
      <c r="L1670" s="38" t="e">
        <f>IF($B1670="","",(VLOOKUP($B1670,所属・種目コード!$I$3:$J$59,2)))</f>
        <v>#N/A</v>
      </c>
    </row>
    <row r="1671" spans="1:12">
      <c r="A1671" s="23">
        <v>2605</v>
      </c>
      <c r="B1671" s="23">
        <v>1095</v>
      </c>
      <c r="C1671" s="23">
        <v>909</v>
      </c>
      <c r="E1671" s="23" t="s">
        <v>3640</v>
      </c>
      <c r="F1671" s="23" t="s">
        <v>3641</v>
      </c>
      <c r="G1671" s="23">
        <v>1</v>
      </c>
      <c r="I1671" s="39" t="str">
        <f>IF($B1671="","",(VLOOKUP($B1671,所属・種目コード!$A$3:$B$68,2)))</f>
        <v>水沢</v>
      </c>
      <c r="K1671" s="41" t="e">
        <f>IF($B1671="","",(VLOOKUP($B1671,所属・種目コード!L1654:M1754,2)))</f>
        <v>#N/A</v>
      </c>
      <c r="L1671" s="38" t="e">
        <f>IF($B1671="","",(VLOOKUP($B1671,所属・種目コード!$I$3:$J$59,2)))</f>
        <v>#N/A</v>
      </c>
    </row>
    <row r="1672" spans="1:12">
      <c r="A1672" s="23">
        <v>2606</v>
      </c>
      <c r="B1672" s="23">
        <v>1095</v>
      </c>
      <c r="C1672" s="23">
        <v>603</v>
      </c>
      <c r="E1672" s="23" t="s">
        <v>3642</v>
      </c>
      <c r="F1672" s="23" t="s">
        <v>3643</v>
      </c>
      <c r="G1672" s="23">
        <v>1</v>
      </c>
      <c r="I1672" s="39" t="str">
        <f>IF($B1672="","",(VLOOKUP($B1672,所属・種目コード!$A$3:$B$68,2)))</f>
        <v>水沢</v>
      </c>
      <c r="K1672" s="41" t="e">
        <f>IF($B1672="","",(VLOOKUP($B1672,所属・種目コード!L1655:M1755,2)))</f>
        <v>#N/A</v>
      </c>
      <c r="L1672" s="38" t="e">
        <f>IF($B1672="","",(VLOOKUP($B1672,所属・種目コード!$I$3:$J$59,2)))</f>
        <v>#N/A</v>
      </c>
    </row>
    <row r="1673" spans="1:12">
      <c r="A1673" s="23">
        <v>2607</v>
      </c>
      <c r="B1673" s="23">
        <v>1095</v>
      </c>
      <c r="C1673" s="23">
        <v>428</v>
      </c>
      <c r="E1673" s="23" t="s">
        <v>3644</v>
      </c>
      <c r="F1673" s="23" t="s">
        <v>3645</v>
      </c>
      <c r="G1673" s="23">
        <v>2</v>
      </c>
      <c r="I1673" s="39" t="str">
        <f>IF($B1673="","",(VLOOKUP($B1673,所属・種目コード!$A$3:$B$68,2)))</f>
        <v>水沢</v>
      </c>
      <c r="K1673" s="41" t="e">
        <f>IF($B1673="","",(VLOOKUP($B1673,所属・種目コード!L1656:M1756,2)))</f>
        <v>#N/A</v>
      </c>
      <c r="L1673" s="38" t="e">
        <f>IF($B1673="","",(VLOOKUP($B1673,所属・種目コード!$I$3:$J$59,2)))</f>
        <v>#N/A</v>
      </c>
    </row>
    <row r="1674" spans="1:12">
      <c r="A1674" s="23">
        <v>2608</v>
      </c>
      <c r="B1674" s="23">
        <v>1095</v>
      </c>
      <c r="C1674" s="23">
        <v>429</v>
      </c>
      <c r="E1674" s="23" t="s">
        <v>3646</v>
      </c>
      <c r="F1674" s="23" t="s">
        <v>2878</v>
      </c>
      <c r="G1674" s="23">
        <v>2</v>
      </c>
      <c r="I1674" s="39" t="str">
        <f>IF($B1674="","",(VLOOKUP($B1674,所属・種目コード!$A$3:$B$68,2)))</f>
        <v>水沢</v>
      </c>
      <c r="K1674" s="41" t="e">
        <f>IF($B1674="","",(VLOOKUP($B1674,所属・種目コード!L1657:M1757,2)))</f>
        <v>#N/A</v>
      </c>
      <c r="L1674" s="38" t="e">
        <f>IF($B1674="","",(VLOOKUP($B1674,所属・種目コード!$I$3:$J$59,2)))</f>
        <v>#N/A</v>
      </c>
    </row>
    <row r="1675" spans="1:12">
      <c r="A1675" s="23">
        <v>2609</v>
      </c>
      <c r="B1675" s="23">
        <v>1095</v>
      </c>
      <c r="C1675" s="23">
        <v>435</v>
      </c>
      <c r="E1675" s="23" t="s">
        <v>3647</v>
      </c>
      <c r="F1675" s="23" t="s">
        <v>3648</v>
      </c>
      <c r="G1675" s="23">
        <v>2</v>
      </c>
      <c r="I1675" s="39" t="str">
        <f>IF($B1675="","",(VLOOKUP($B1675,所属・種目コード!$A$3:$B$68,2)))</f>
        <v>水沢</v>
      </c>
      <c r="K1675" s="41" t="e">
        <f>IF($B1675="","",(VLOOKUP($B1675,所属・種目コード!L1658:M1758,2)))</f>
        <v>#N/A</v>
      </c>
      <c r="L1675" s="38" t="e">
        <f>IF($B1675="","",(VLOOKUP($B1675,所属・種目コード!$I$3:$J$59,2)))</f>
        <v>#N/A</v>
      </c>
    </row>
    <row r="1676" spans="1:12">
      <c r="A1676" s="23">
        <v>2610</v>
      </c>
      <c r="B1676" s="23">
        <v>1095</v>
      </c>
      <c r="C1676" s="23">
        <v>910</v>
      </c>
      <c r="E1676" s="23" t="s">
        <v>3649</v>
      </c>
      <c r="F1676" s="23" t="s">
        <v>3650</v>
      </c>
      <c r="G1676" s="23">
        <v>1</v>
      </c>
      <c r="I1676" s="39" t="str">
        <f>IF($B1676="","",(VLOOKUP($B1676,所属・種目コード!$A$3:$B$68,2)))</f>
        <v>水沢</v>
      </c>
      <c r="K1676" s="41" t="e">
        <f>IF($B1676="","",(VLOOKUP($B1676,所属・種目コード!L1659:M1759,2)))</f>
        <v>#N/A</v>
      </c>
      <c r="L1676" s="38" t="e">
        <f>IF($B1676="","",(VLOOKUP($B1676,所属・種目コード!$I$3:$J$59,2)))</f>
        <v>#N/A</v>
      </c>
    </row>
    <row r="1677" spans="1:12">
      <c r="A1677" s="23">
        <v>2611</v>
      </c>
      <c r="B1677" s="23">
        <v>1095</v>
      </c>
      <c r="C1677" s="23">
        <v>604</v>
      </c>
      <c r="E1677" s="23" t="s">
        <v>3651</v>
      </c>
      <c r="F1677" s="23" t="s">
        <v>3652</v>
      </c>
      <c r="G1677" s="23">
        <v>1</v>
      </c>
      <c r="I1677" s="39" t="str">
        <f>IF($B1677="","",(VLOOKUP($B1677,所属・種目コード!$A$3:$B$68,2)))</f>
        <v>水沢</v>
      </c>
      <c r="K1677" s="41" t="e">
        <f>IF($B1677="","",(VLOOKUP($B1677,所属・種目コード!L1660:M1760,2)))</f>
        <v>#N/A</v>
      </c>
      <c r="L1677" s="38" t="e">
        <f>IF($B1677="","",(VLOOKUP($B1677,所属・種目コード!$I$3:$J$59,2)))</f>
        <v>#N/A</v>
      </c>
    </row>
    <row r="1678" spans="1:12">
      <c r="A1678" s="23">
        <v>2612</v>
      </c>
      <c r="B1678" s="23">
        <v>1095</v>
      </c>
      <c r="C1678" s="23">
        <v>436</v>
      </c>
      <c r="E1678" s="23" t="s">
        <v>3653</v>
      </c>
      <c r="F1678" s="23" t="s">
        <v>3654</v>
      </c>
      <c r="G1678" s="23">
        <v>2</v>
      </c>
      <c r="I1678" s="39" t="str">
        <f>IF($B1678="","",(VLOOKUP($B1678,所属・種目コード!$A$3:$B$68,2)))</f>
        <v>水沢</v>
      </c>
      <c r="K1678" s="41" t="e">
        <f>IF($B1678="","",(VLOOKUP($B1678,所属・種目コード!L1661:M1761,2)))</f>
        <v>#N/A</v>
      </c>
      <c r="L1678" s="38" t="e">
        <f>IF($B1678="","",(VLOOKUP($B1678,所属・種目コード!$I$3:$J$59,2)))</f>
        <v>#N/A</v>
      </c>
    </row>
    <row r="1679" spans="1:12">
      <c r="A1679" s="23">
        <v>2613</v>
      </c>
      <c r="B1679" s="23">
        <v>1095</v>
      </c>
      <c r="C1679" s="23">
        <v>605</v>
      </c>
      <c r="E1679" s="23" t="s">
        <v>3655</v>
      </c>
      <c r="F1679" s="23" t="s">
        <v>3656</v>
      </c>
      <c r="G1679" s="23">
        <v>1</v>
      </c>
      <c r="I1679" s="39" t="str">
        <f>IF($B1679="","",(VLOOKUP($B1679,所属・種目コード!$A$3:$B$68,2)))</f>
        <v>水沢</v>
      </c>
      <c r="K1679" s="41" t="e">
        <f>IF($B1679="","",(VLOOKUP($B1679,所属・種目コード!L1662:M1762,2)))</f>
        <v>#N/A</v>
      </c>
      <c r="L1679" s="38" t="e">
        <f>IF($B1679="","",(VLOOKUP($B1679,所属・種目コード!$I$3:$J$59,2)))</f>
        <v>#N/A</v>
      </c>
    </row>
    <row r="1680" spans="1:12">
      <c r="A1680" s="23">
        <v>2614</v>
      </c>
      <c r="B1680" s="23">
        <v>1095</v>
      </c>
      <c r="C1680" s="23">
        <v>430</v>
      </c>
      <c r="E1680" s="23" t="s">
        <v>3657</v>
      </c>
      <c r="F1680" s="23" t="s">
        <v>3658</v>
      </c>
      <c r="G1680" s="23">
        <v>2</v>
      </c>
      <c r="I1680" s="39" t="str">
        <f>IF($B1680="","",(VLOOKUP($B1680,所属・種目コード!$A$3:$B$68,2)))</f>
        <v>水沢</v>
      </c>
      <c r="K1680" s="41" t="e">
        <f>IF($B1680="","",(VLOOKUP($B1680,所属・種目コード!L1663:M1763,2)))</f>
        <v>#N/A</v>
      </c>
      <c r="L1680" s="38" t="e">
        <f>IF($B1680="","",(VLOOKUP($B1680,所属・種目コード!$I$3:$J$59,2)))</f>
        <v>#N/A</v>
      </c>
    </row>
    <row r="1681" spans="1:12">
      <c r="A1681" s="23">
        <v>2615</v>
      </c>
      <c r="B1681" s="23">
        <v>1095</v>
      </c>
      <c r="C1681" s="23">
        <v>911</v>
      </c>
      <c r="E1681" s="23" t="s">
        <v>3659</v>
      </c>
      <c r="F1681" s="23" t="s">
        <v>3660</v>
      </c>
      <c r="G1681" s="23">
        <v>1</v>
      </c>
      <c r="I1681" s="39" t="str">
        <f>IF($B1681="","",(VLOOKUP($B1681,所属・種目コード!$A$3:$B$68,2)))</f>
        <v>水沢</v>
      </c>
      <c r="K1681" s="41" t="e">
        <f>IF($B1681="","",(VLOOKUP($B1681,所属・種目コード!L1664:M1764,2)))</f>
        <v>#N/A</v>
      </c>
      <c r="L1681" s="38" t="e">
        <f>IF($B1681="","",(VLOOKUP($B1681,所属・種目コード!$I$3:$J$59,2)))</f>
        <v>#N/A</v>
      </c>
    </row>
    <row r="1682" spans="1:12">
      <c r="A1682" s="23">
        <v>2616</v>
      </c>
      <c r="B1682" s="23">
        <v>1095</v>
      </c>
      <c r="C1682" s="23">
        <v>595</v>
      </c>
      <c r="E1682" s="23" t="s">
        <v>3661</v>
      </c>
      <c r="F1682" s="23" t="s">
        <v>3662</v>
      </c>
      <c r="G1682" s="23">
        <v>1</v>
      </c>
      <c r="I1682" s="39" t="str">
        <f>IF($B1682="","",(VLOOKUP($B1682,所属・種目コード!$A$3:$B$68,2)))</f>
        <v>水沢</v>
      </c>
      <c r="K1682" s="41" t="e">
        <f>IF($B1682="","",(VLOOKUP($B1682,所属・種目コード!L1665:M1765,2)))</f>
        <v>#N/A</v>
      </c>
      <c r="L1682" s="38" t="e">
        <f>IF($B1682="","",(VLOOKUP($B1682,所属・種目コード!$I$3:$J$59,2)))</f>
        <v>#N/A</v>
      </c>
    </row>
    <row r="1683" spans="1:12">
      <c r="A1683" s="23">
        <v>2617</v>
      </c>
      <c r="B1683" s="23">
        <v>1095</v>
      </c>
      <c r="C1683" s="23">
        <v>596</v>
      </c>
      <c r="E1683" s="23" t="s">
        <v>3663</v>
      </c>
      <c r="F1683" s="23" t="s">
        <v>3664</v>
      </c>
      <c r="G1683" s="23">
        <v>1</v>
      </c>
      <c r="I1683" s="39" t="str">
        <f>IF($B1683="","",(VLOOKUP($B1683,所属・種目コード!$A$3:$B$68,2)))</f>
        <v>水沢</v>
      </c>
      <c r="K1683" s="41" t="e">
        <f>IF($B1683="","",(VLOOKUP($B1683,所属・種目コード!L1666:M1766,2)))</f>
        <v>#N/A</v>
      </c>
      <c r="L1683" s="38" t="e">
        <f>IF($B1683="","",(VLOOKUP($B1683,所属・種目コード!$I$3:$J$59,2)))</f>
        <v>#N/A</v>
      </c>
    </row>
    <row r="1684" spans="1:12">
      <c r="A1684" s="23">
        <v>2618</v>
      </c>
      <c r="B1684" s="23">
        <v>1095</v>
      </c>
      <c r="C1684" s="23">
        <v>597</v>
      </c>
      <c r="E1684" s="23" t="s">
        <v>3665</v>
      </c>
      <c r="F1684" s="23" t="s">
        <v>3666</v>
      </c>
      <c r="G1684" s="23">
        <v>1</v>
      </c>
      <c r="I1684" s="39" t="str">
        <f>IF($B1684="","",(VLOOKUP($B1684,所属・種目コード!$A$3:$B$68,2)))</f>
        <v>水沢</v>
      </c>
      <c r="K1684" s="41" t="e">
        <f>IF($B1684="","",(VLOOKUP($B1684,所属・種目コード!L1667:M1767,2)))</f>
        <v>#N/A</v>
      </c>
      <c r="L1684" s="38" t="e">
        <f>IF($B1684="","",(VLOOKUP($B1684,所属・種目コード!$I$3:$J$59,2)))</f>
        <v>#N/A</v>
      </c>
    </row>
    <row r="1685" spans="1:12">
      <c r="A1685" s="23">
        <v>2619</v>
      </c>
      <c r="B1685" s="23">
        <v>1095</v>
      </c>
      <c r="C1685" s="23">
        <v>606</v>
      </c>
      <c r="E1685" s="23" t="s">
        <v>3667</v>
      </c>
      <c r="F1685" s="23" t="s">
        <v>3668</v>
      </c>
      <c r="G1685" s="23">
        <v>1</v>
      </c>
      <c r="I1685" s="39" t="str">
        <f>IF($B1685="","",(VLOOKUP($B1685,所属・種目コード!$A$3:$B$68,2)))</f>
        <v>水沢</v>
      </c>
      <c r="K1685" s="41" t="e">
        <f>IF($B1685="","",(VLOOKUP($B1685,所属・種目コード!L1668:M1768,2)))</f>
        <v>#N/A</v>
      </c>
      <c r="L1685" s="38" t="e">
        <f>IF($B1685="","",(VLOOKUP($B1685,所属・種目コード!$I$3:$J$59,2)))</f>
        <v>#N/A</v>
      </c>
    </row>
    <row r="1686" spans="1:12">
      <c r="A1686" s="23">
        <v>2620</v>
      </c>
      <c r="B1686" s="23">
        <v>1095</v>
      </c>
      <c r="C1686" s="23">
        <v>437</v>
      </c>
      <c r="E1686" s="23" t="s">
        <v>3669</v>
      </c>
      <c r="F1686" s="23" t="s">
        <v>3670</v>
      </c>
      <c r="G1686" s="23">
        <v>2</v>
      </c>
      <c r="I1686" s="39" t="str">
        <f>IF($B1686="","",(VLOOKUP($B1686,所属・種目コード!$A$3:$B$68,2)))</f>
        <v>水沢</v>
      </c>
      <c r="K1686" s="41" t="e">
        <f>IF($B1686="","",(VLOOKUP($B1686,所属・種目コード!L1669:M1769,2)))</f>
        <v>#N/A</v>
      </c>
      <c r="L1686" s="38" t="e">
        <f>IF($B1686="","",(VLOOKUP($B1686,所属・種目コード!$I$3:$J$59,2)))</f>
        <v>#N/A</v>
      </c>
    </row>
    <row r="1687" spans="1:12">
      <c r="A1687" s="23">
        <v>2621</v>
      </c>
      <c r="B1687" s="23">
        <v>1095</v>
      </c>
      <c r="C1687" s="23">
        <v>469</v>
      </c>
      <c r="E1687" s="23" t="s">
        <v>3671</v>
      </c>
      <c r="F1687" s="23" t="s">
        <v>3672</v>
      </c>
      <c r="G1687" s="23">
        <v>2</v>
      </c>
      <c r="I1687" s="39" t="str">
        <f>IF($B1687="","",(VLOOKUP($B1687,所属・種目コード!$A$3:$B$68,2)))</f>
        <v>水沢</v>
      </c>
      <c r="K1687" s="41" t="e">
        <f>IF($B1687="","",(VLOOKUP($B1687,所属・種目コード!L1670:M1770,2)))</f>
        <v>#N/A</v>
      </c>
      <c r="L1687" s="38" t="e">
        <f>IF($B1687="","",(VLOOKUP($B1687,所属・種目コード!$I$3:$J$59,2)))</f>
        <v>#N/A</v>
      </c>
    </row>
    <row r="1688" spans="1:12">
      <c r="A1688" s="23">
        <v>2622</v>
      </c>
      <c r="B1688" s="23">
        <v>1095</v>
      </c>
      <c r="C1688" s="23">
        <v>607</v>
      </c>
      <c r="E1688" s="23" t="s">
        <v>3673</v>
      </c>
      <c r="F1688" s="23" t="s">
        <v>3674</v>
      </c>
      <c r="G1688" s="23">
        <v>1</v>
      </c>
      <c r="I1688" s="39" t="str">
        <f>IF($B1688="","",(VLOOKUP($B1688,所属・種目コード!$A$3:$B$68,2)))</f>
        <v>水沢</v>
      </c>
      <c r="K1688" s="41" t="e">
        <f>IF($B1688="","",(VLOOKUP($B1688,所属・種目コード!L1671:M1771,2)))</f>
        <v>#N/A</v>
      </c>
      <c r="L1688" s="38" t="e">
        <f>IF($B1688="","",(VLOOKUP($B1688,所属・種目コード!$I$3:$J$59,2)))</f>
        <v>#N/A</v>
      </c>
    </row>
    <row r="1689" spans="1:12">
      <c r="A1689" s="23">
        <v>2623</v>
      </c>
      <c r="B1689" s="23">
        <v>1095</v>
      </c>
      <c r="C1689" s="23">
        <v>438</v>
      </c>
      <c r="E1689" s="23" t="s">
        <v>3675</v>
      </c>
      <c r="F1689" s="23" t="s">
        <v>3676</v>
      </c>
      <c r="G1689" s="23">
        <v>2</v>
      </c>
      <c r="I1689" s="39" t="str">
        <f>IF($B1689="","",(VLOOKUP($B1689,所属・種目コード!$A$3:$B$68,2)))</f>
        <v>水沢</v>
      </c>
      <c r="K1689" s="41" t="e">
        <f>IF($B1689="","",(VLOOKUP($B1689,所属・種目コード!L1672:M1772,2)))</f>
        <v>#N/A</v>
      </c>
      <c r="L1689" s="38" t="e">
        <f>IF($B1689="","",(VLOOKUP($B1689,所属・種目コード!$I$3:$J$59,2)))</f>
        <v>#N/A</v>
      </c>
    </row>
    <row r="1690" spans="1:12">
      <c r="A1690" s="23">
        <v>2624</v>
      </c>
      <c r="B1690" s="23">
        <v>1095</v>
      </c>
      <c r="C1690" s="23">
        <v>598</v>
      </c>
      <c r="E1690" s="23" t="s">
        <v>3677</v>
      </c>
      <c r="F1690" s="23" t="s">
        <v>3271</v>
      </c>
      <c r="G1690" s="23">
        <v>1</v>
      </c>
      <c r="I1690" s="39" t="str">
        <f>IF($B1690="","",(VLOOKUP($B1690,所属・種目コード!$A$3:$B$68,2)))</f>
        <v>水沢</v>
      </c>
      <c r="K1690" s="41" t="e">
        <f>IF($B1690="","",(VLOOKUP($B1690,所属・種目コード!L1673:M1773,2)))</f>
        <v>#N/A</v>
      </c>
      <c r="L1690" s="38" t="e">
        <f>IF($B1690="","",(VLOOKUP($B1690,所属・種目コード!$I$3:$J$59,2)))</f>
        <v>#N/A</v>
      </c>
    </row>
    <row r="1691" spans="1:12">
      <c r="A1691" s="23">
        <v>2625</v>
      </c>
      <c r="B1691" s="23">
        <v>1095</v>
      </c>
      <c r="C1691" s="23">
        <v>431</v>
      </c>
      <c r="E1691" s="23" t="s">
        <v>3678</v>
      </c>
      <c r="F1691" s="23" t="s">
        <v>3679</v>
      </c>
      <c r="G1691" s="23">
        <v>2</v>
      </c>
      <c r="I1691" s="39" t="str">
        <f>IF($B1691="","",(VLOOKUP($B1691,所属・種目コード!$A$3:$B$68,2)))</f>
        <v>水沢</v>
      </c>
      <c r="K1691" s="41" t="e">
        <f>IF($B1691="","",(VLOOKUP($B1691,所属・種目コード!L1674:M1774,2)))</f>
        <v>#N/A</v>
      </c>
      <c r="L1691" s="38" t="e">
        <f>IF($B1691="","",(VLOOKUP($B1691,所属・種目コード!$I$3:$J$59,2)))</f>
        <v>#N/A</v>
      </c>
    </row>
    <row r="1692" spans="1:12">
      <c r="A1692" s="23">
        <v>2626</v>
      </c>
      <c r="B1692" s="23">
        <v>1095</v>
      </c>
      <c r="C1692" s="23">
        <v>912</v>
      </c>
      <c r="E1692" s="23" t="s">
        <v>3680</v>
      </c>
      <c r="F1692" s="23" t="s">
        <v>3681</v>
      </c>
      <c r="G1692" s="23">
        <v>1</v>
      </c>
      <c r="I1692" s="39" t="str">
        <f>IF($B1692="","",(VLOOKUP($B1692,所属・種目コード!$A$3:$B$68,2)))</f>
        <v>水沢</v>
      </c>
      <c r="K1692" s="41" t="e">
        <f>IF($B1692="","",(VLOOKUP($B1692,所属・種目コード!L1675:M1775,2)))</f>
        <v>#N/A</v>
      </c>
      <c r="L1692" s="38" t="e">
        <f>IF($B1692="","",(VLOOKUP($B1692,所属・種目コード!$I$3:$J$59,2)))</f>
        <v>#N/A</v>
      </c>
    </row>
    <row r="1693" spans="1:12">
      <c r="A1693" s="23">
        <v>2627</v>
      </c>
      <c r="B1693" s="23">
        <v>1095</v>
      </c>
      <c r="C1693" s="23">
        <v>913</v>
      </c>
      <c r="E1693" s="23" t="s">
        <v>3682</v>
      </c>
      <c r="F1693" s="23" t="s">
        <v>3033</v>
      </c>
      <c r="G1693" s="23">
        <v>1</v>
      </c>
      <c r="I1693" s="39" t="str">
        <f>IF($B1693="","",(VLOOKUP($B1693,所属・種目コード!$A$3:$B$68,2)))</f>
        <v>水沢</v>
      </c>
      <c r="K1693" s="41" t="e">
        <f>IF($B1693="","",(VLOOKUP($B1693,所属・種目コード!L1676:M1776,2)))</f>
        <v>#N/A</v>
      </c>
      <c r="L1693" s="38" t="e">
        <f>IF($B1693="","",(VLOOKUP($B1693,所属・種目コード!$I$3:$J$59,2)))</f>
        <v>#N/A</v>
      </c>
    </row>
    <row r="1694" spans="1:12">
      <c r="A1694" s="23">
        <v>2628</v>
      </c>
      <c r="B1694" s="23">
        <v>1095</v>
      </c>
      <c r="C1694" s="23">
        <v>914</v>
      </c>
      <c r="E1694" s="23" t="s">
        <v>3683</v>
      </c>
      <c r="F1694" s="23" t="s">
        <v>3684</v>
      </c>
      <c r="G1694" s="23">
        <v>1</v>
      </c>
      <c r="I1694" s="39" t="str">
        <f>IF($B1694="","",(VLOOKUP($B1694,所属・種目コード!$A$3:$B$68,2)))</f>
        <v>水沢</v>
      </c>
      <c r="K1694" s="41" t="e">
        <f>IF($B1694="","",(VLOOKUP($B1694,所属・種目コード!L1677:M1777,2)))</f>
        <v>#N/A</v>
      </c>
      <c r="L1694" s="38" t="e">
        <f>IF($B1694="","",(VLOOKUP($B1694,所属・種目コード!$I$3:$J$59,2)))</f>
        <v>#N/A</v>
      </c>
    </row>
    <row r="1695" spans="1:12">
      <c r="A1695" s="23">
        <v>2629</v>
      </c>
      <c r="B1695" s="23">
        <v>1095</v>
      </c>
      <c r="C1695" s="23">
        <v>439</v>
      </c>
      <c r="E1695" s="23" t="s">
        <v>3685</v>
      </c>
      <c r="F1695" s="23" t="s">
        <v>3686</v>
      </c>
      <c r="G1695" s="23">
        <v>2</v>
      </c>
      <c r="I1695" s="39" t="str">
        <f>IF($B1695="","",(VLOOKUP($B1695,所属・種目コード!$A$3:$B$68,2)))</f>
        <v>水沢</v>
      </c>
      <c r="K1695" s="41" t="e">
        <f>IF($B1695="","",(VLOOKUP($B1695,所属・種目コード!L1678:M1778,2)))</f>
        <v>#N/A</v>
      </c>
      <c r="L1695" s="38" t="e">
        <f>IF($B1695="","",(VLOOKUP($B1695,所属・種目コード!$I$3:$J$59,2)))</f>
        <v>#N/A</v>
      </c>
    </row>
    <row r="1696" spans="1:12">
      <c r="A1696" s="23">
        <v>2630</v>
      </c>
      <c r="B1696" s="23">
        <v>1095</v>
      </c>
      <c r="C1696" s="23">
        <v>665</v>
      </c>
      <c r="E1696" s="23" t="s">
        <v>3687</v>
      </c>
      <c r="F1696" s="23" t="s">
        <v>3688</v>
      </c>
      <c r="G1696" s="23">
        <v>2</v>
      </c>
      <c r="I1696" s="39" t="str">
        <f>IF($B1696="","",(VLOOKUP($B1696,所属・種目コード!$A$3:$B$68,2)))</f>
        <v>水沢</v>
      </c>
      <c r="K1696" s="41" t="e">
        <f>IF($B1696="","",(VLOOKUP($B1696,所属・種目コード!L1679:M1779,2)))</f>
        <v>#N/A</v>
      </c>
      <c r="L1696" s="38" t="e">
        <f>IF($B1696="","",(VLOOKUP($B1696,所属・種目コード!$I$3:$J$59,2)))</f>
        <v>#N/A</v>
      </c>
    </row>
    <row r="1697" spans="1:12">
      <c r="A1697" s="23">
        <v>2631</v>
      </c>
      <c r="B1697" s="23">
        <v>1095</v>
      </c>
      <c r="C1697" s="23">
        <v>599</v>
      </c>
      <c r="E1697" s="23" t="s">
        <v>3689</v>
      </c>
      <c r="F1697" s="23" t="s">
        <v>3690</v>
      </c>
      <c r="G1697" s="23">
        <v>1</v>
      </c>
      <c r="I1697" s="39" t="str">
        <f>IF($B1697="","",(VLOOKUP($B1697,所属・種目コード!$A$3:$B$68,2)))</f>
        <v>水沢</v>
      </c>
      <c r="K1697" s="41" t="e">
        <f>IF($B1697="","",(VLOOKUP($B1697,所属・種目コード!L1680:M1780,2)))</f>
        <v>#N/A</v>
      </c>
      <c r="L1697" s="38" t="e">
        <f>IF($B1697="","",(VLOOKUP($B1697,所属・種目コード!$I$3:$J$59,2)))</f>
        <v>#N/A</v>
      </c>
    </row>
    <row r="1698" spans="1:12">
      <c r="A1698" s="23">
        <v>2632</v>
      </c>
      <c r="B1698" s="23">
        <v>1095</v>
      </c>
      <c r="C1698" s="23">
        <v>666</v>
      </c>
      <c r="E1698" s="23" t="s">
        <v>3691</v>
      </c>
      <c r="F1698" s="23" t="s">
        <v>3692</v>
      </c>
      <c r="G1698" s="23">
        <v>2</v>
      </c>
      <c r="I1698" s="39" t="str">
        <f>IF($B1698="","",(VLOOKUP($B1698,所属・種目コード!$A$3:$B$68,2)))</f>
        <v>水沢</v>
      </c>
      <c r="K1698" s="41" t="e">
        <f>IF($B1698="","",(VLOOKUP($B1698,所属・種目コード!L1681:M1781,2)))</f>
        <v>#N/A</v>
      </c>
      <c r="L1698" s="38" t="e">
        <f>IF($B1698="","",(VLOOKUP($B1698,所属・種目コード!$I$3:$J$59,2)))</f>
        <v>#N/A</v>
      </c>
    </row>
    <row r="1699" spans="1:12">
      <c r="A1699" s="23">
        <v>2633</v>
      </c>
      <c r="B1699" s="23">
        <v>1095</v>
      </c>
      <c r="C1699" s="23">
        <v>600</v>
      </c>
      <c r="E1699" s="23" t="s">
        <v>3693</v>
      </c>
      <c r="F1699" s="23" t="s">
        <v>3694</v>
      </c>
      <c r="G1699" s="23">
        <v>1</v>
      </c>
      <c r="I1699" s="39" t="str">
        <f>IF($B1699="","",(VLOOKUP($B1699,所属・種目コード!$A$3:$B$68,2)))</f>
        <v>水沢</v>
      </c>
      <c r="K1699" s="41" t="e">
        <f>IF($B1699="","",(VLOOKUP($B1699,所属・種目コード!L1682:M1782,2)))</f>
        <v>#N/A</v>
      </c>
      <c r="L1699" s="38" t="e">
        <f>IF($B1699="","",(VLOOKUP($B1699,所属・種目コード!$I$3:$J$59,2)))</f>
        <v>#N/A</v>
      </c>
    </row>
    <row r="1700" spans="1:12">
      <c r="A1700" s="23">
        <v>2634</v>
      </c>
      <c r="B1700" s="23">
        <v>1095</v>
      </c>
      <c r="C1700" s="23">
        <v>601</v>
      </c>
      <c r="E1700" s="23" t="s">
        <v>3695</v>
      </c>
      <c r="F1700" s="23" t="s">
        <v>3696</v>
      </c>
      <c r="G1700" s="23">
        <v>1</v>
      </c>
      <c r="I1700" s="39" t="str">
        <f>IF($B1700="","",(VLOOKUP($B1700,所属・種目コード!$A$3:$B$68,2)))</f>
        <v>水沢</v>
      </c>
      <c r="K1700" s="41" t="e">
        <f>IF($B1700="","",(VLOOKUP($B1700,所属・種目コード!L1683:M1783,2)))</f>
        <v>#N/A</v>
      </c>
      <c r="L1700" s="38" t="e">
        <f>IF($B1700="","",(VLOOKUP($B1700,所属・種目コード!$I$3:$J$59,2)))</f>
        <v>#N/A</v>
      </c>
    </row>
    <row r="1701" spans="1:12">
      <c r="A1701" s="23">
        <v>2635</v>
      </c>
      <c r="B1701" s="23">
        <v>1095</v>
      </c>
      <c r="C1701" s="23">
        <v>915</v>
      </c>
      <c r="E1701" s="23" t="s">
        <v>3697</v>
      </c>
      <c r="F1701" s="23" t="s">
        <v>3698</v>
      </c>
      <c r="G1701" s="23">
        <v>1</v>
      </c>
      <c r="I1701" s="39" t="str">
        <f>IF($B1701="","",(VLOOKUP($B1701,所属・種目コード!$A$3:$B$68,2)))</f>
        <v>水沢</v>
      </c>
      <c r="K1701" s="41" t="e">
        <f>IF($B1701="","",(VLOOKUP($B1701,所属・種目コード!L1684:M1784,2)))</f>
        <v>#N/A</v>
      </c>
      <c r="L1701" s="38" t="e">
        <f>IF($B1701="","",(VLOOKUP($B1701,所属・種目コード!$I$3:$J$59,2)))</f>
        <v>#N/A</v>
      </c>
    </row>
    <row r="1702" spans="1:12">
      <c r="A1702" s="23">
        <v>2636</v>
      </c>
      <c r="B1702" s="23">
        <v>1095</v>
      </c>
      <c r="C1702" s="23">
        <v>440</v>
      </c>
      <c r="E1702" s="23" t="s">
        <v>3699</v>
      </c>
      <c r="F1702" s="23" t="s">
        <v>3700</v>
      </c>
      <c r="G1702" s="23">
        <v>2</v>
      </c>
      <c r="I1702" s="39" t="str">
        <f>IF($B1702="","",(VLOOKUP($B1702,所属・種目コード!$A$3:$B$68,2)))</f>
        <v>水沢</v>
      </c>
      <c r="K1702" s="41" t="e">
        <f>IF($B1702="","",(VLOOKUP($B1702,所属・種目コード!L1685:M1785,2)))</f>
        <v>#N/A</v>
      </c>
      <c r="L1702" s="38" t="e">
        <f>IF($B1702="","",(VLOOKUP($B1702,所属・種目コード!$I$3:$J$59,2)))</f>
        <v>#N/A</v>
      </c>
    </row>
    <row r="1703" spans="1:12">
      <c r="A1703" s="23">
        <v>2637</v>
      </c>
      <c r="B1703" s="23">
        <v>1096</v>
      </c>
      <c r="C1703" s="23">
        <v>160</v>
      </c>
      <c r="E1703" s="23" t="s">
        <v>3701</v>
      </c>
      <c r="F1703" s="23" t="s">
        <v>3702</v>
      </c>
      <c r="G1703" s="23">
        <v>1</v>
      </c>
      <c r="I1703" s="39" t="str">
        <f>IF($B1703="","",(VLOOKUP($B1703,所属・種目コード!$A$3:$B$68,2)))</f>
        <v>水沢工</v>
      </c>
      <c r="K1703" s="41" t="e">
        <f>IF($B1703="","",(VLOOKUP($B1703,所属・種目コード!L1686:M1786,2)))</f>
        <v>#N/A</v>
      </c>
      <c r="L1703" s="38" t="e">
        <f>IF($B1703="","",(VLOOKUP($B1703,所属・種目コード!$I$3:$J$59,2)))</f>
        <v>#N/A</v>
      </c>
    </row>
    <row r="1704" spans="1:12">
      <c r="A1704" s="23">
        <v>2638</v>
      </c>
      <c r="B1704" s="23">
        <v>1096</v>
      </c>
      <c r="C1704" s="23">
        <v>169</v>
      </c>
      <c r="E1704" s="23" t="s">
        <v>3703</v>
      </c>
      <c r="F1704" s="23" t="s">
        <v>3704</v>
      </c>
      <c r="G1704" s="23">
        <v>1</v>
      </c>
      <c r="I1704" s="39" t="str">
        <f>IF($B1704="","",(VLOOKUP($B1704,所属・種目コード!$A$3:$B$68,2)))</f>
        <v>水沢工</v>
      </c>
      <c r="K1704" s="41" t="e">
        <f>IF($B1704="","",(VLOOKUP($B1704,所属・種目コード!L1687:M1787,2)))</f>
        <v>#N/A</v>
      </c>
      <c r="L1704" s="38" t="e">
        <f>IF($B1704="","",(VLOOKUP($B1704,所属・種目コード!$I$3:$J$59,2)))</f>
        <v>#N/A</v>
      </c>
    </row>
    <row r="1705" spans="1:12">
      <c r="A1705" s="23">
        <v>2639</v>
      </c>
      <c r="B1705" s="23">
        <v>1096</v>
      </c>
      <c r="C1705" s="23">
        <v>161</v>
      </c>
      <c r="E1705" s="23" t="s">
        <v>3705</v>
      </c>
      <c r="F1705" s="23" t="s">
        <v>1806</v>
      </c>
      <c r="G1705" s="23">
        <v>1</v>
      </c>
      <c r="I1705" s="39" t="str">
        <f>IF($B1705="","",(VLOOKUP($B1705,所属・種目コード!$A$3:$B$68,2)))</f>
        <v>水沢工</v>
      </c>
      <c r="K1705" s="41" t="e">
        <f>IF($B1705="","",(VLOOKUP($B1705,所属・種目コード!L1688:M1788,2)))</f>
        <v>#N/A</v>
      </c>
      <c r="L1705" s="38" t="e">
        <f>IF($B1705="","",(VLOOKUP($B1705,所属・種目コード!$I$3:$J$59,2)))</f>
        <v>#N/A</v>
      </c>
    </row>
    <row r="1706" spans="1:12">
      <c r="A1706" s="23">
        <v>2640</v>
      </c>
      <c r="B1706" s="23">
        <v>1096</v>
      </c>
      <c r="C1706" s="23">
        <v>162</v>
      </c>
      <c r="E1706" s="23" t="s">
        <v>3706</v>
      </c>
      <c r="F1706" s="23" t="s">
        <v>3707</v>
      </c>
      <c r="G1706" s="23">
        <v>1</v>
      </c>
      <c r="I1706" s="39" t="str">
        <f>IF($B1706="","",(VLOOKUP($B1706,所属・種目コード!$A$3:$B$68,2)))</f>
        <v>水沢工</v>
      </c>
      <c r="K1706" s="41" t="e">
        <f>IF($B1706="","",(VLOOKUP($B1706,所属・種目コード!L1689:M1789,2)))</f>
        <v>#N/A</v>
      </c>
      <c r="L1706" s="38" t="e">
        <f>IF($B1706="","",(VLOOKUP($B1706,所属・種目コード!$I$3:$J$59,2)))</f>
        <v>#N/A</v>
      </c>
    </row>
    <row r="1707" spans="1:12">
      <c r="A1707" s="23">
        <v>2641</v>
      </c>
      <c r="B1707" s="23">
        <v>1096</v>
      </c>
      <c r="C1707" s="23">
        <v>736</v>
      </c>
      <c r="E1707" s="23" t="s">
        <v>3708</v>
      </c>
      <c r="F1707" s="23" t="s">
        <v>3709</v>
      </c>
      <c r="G1707" s="23">
        <v>1</v>
      </c>
      <c r="I1707" s="39" t="str">
        <f>IF($B1707="","",(VLOOKUP($B1707,所属・種目コード!$A$3:$B$68,2)))</f>
        <v>水沢工</v>
      </c>
      <c r="K1707" s="41" t="e">
        <f>IF($B1707="","",(VLOOKUP($B1707,所属・種目コード!L1690:M1790,2)))</f>
        <v>#N/A</v>
      </c>
      <c r="L1707" s="38" t="e">
        <f>IF($B1707="","",(VLOOKUP($B1707,所属・種目コード!$I$3:$J$59,2)))</f>
        <v>#N/A</v>
      </c>
    </row>
    <row r="1708" spans="1:12">
      <c r="A1708" s="23">
        <v>2642</v>
      </c>
      <c r="B1708" s="23">
        <v>1096</v>
      </c>
      <c r="C1708" s="23">
        <v>106</v>
      </c>
      <c r="E1708" s="23" t="s">
        <v>3710</v>
      </c>
      <c r="F1708" s="23" t="s">
        <v>3711</v>
      </c>
      <c r="G1708" s="23">
        <v>2</v>
      </c>
      <c r="I1708" s="39" t="str">
        <f>IF($B1708="","",(VLOOKUP($B1708,所属・種目コード!$A$3:$B$68,2)))</f>
        <v>水沢工</v>
      </c>
      <c r="K1708" s="41" t="e">
        <f>IF($B1708="","",(VLOOKUP($B1708,所属・種目コード!L1691:M1791,2)))</f>
        <v>#N/A</v>
      </c>
      <c r="L1708" s="38" t="e">
        <f>IF($B1708="","",(VLOOKUP($B1708,所属・種目コード!$I$3:$J$59,2)))</f>
        <v>#N/A</v>
      </c>
    </row>
    <row r="1709" spans="1:12">
      <c r="A1709" s="23">
        <v>2643</v>
      </c>
      <c r="B1709" s="23">
        <v>1096</v>
      </c>
      <c r="C1709" s="23">
        <v>170</v>
      </c>
      <c r="E1709" s="23" t="s">
        <v>3712</v>
      </c>
      <c r="F1709" s="23" t="s">
        <v>3713</v>
      </c>
      <c r="G1709" s="23">
        <v>1</v>
      </c>
      <c r="I1709" s="39" t="str">
        <f>IF($B1709="","",(VLOOKUP($B1709,所属・種目コード!$A$3:$B$68,2)))</f>
        <v>水沢工</v>
      </c>
      <c r="K1709" s="41" t="e">
        <f>IF($B1709="","",(VLOOKUP($B1709,所属・種目コード!L1692:M1792,2)))</f>
        <v>#N/A</v>
      </c>
      <c r="L1709" s="38" t="e">
        <f>IF($B1709="","",(VLOOKUP($B1709,所属・種目コード!$I$3:$J$59,2)))</f>
        <v>#N/A</v>
      </c>
    </row>
    <row r="1710" spans="1:12">
      <c r="A1710" s="23">
        <v>2644</v>
      </c>
      <c r="B1710" s="23">
        <v>1096</v>
      </c>
      <c r="C1710" s="23">
        <v>107</v>
      </c>
      <c r="E1710" s="23" t="s">
        <v>3714</v>
      </c>
      <c r="F1710" s="23" t="s">
        <v>3715</v>
      </c>
      <c r="G1710" s="23">
        <v>2</v>
      </c>
      <c r="I1710" s="39" t="str">
        <f>IF($B1710="","",(VLOOKUP($B1710,所属・種目コード!$A$3:$B$68,2)))</f>
        <v>水沢工</v>
      </c>
      <c r="K1710" s="41" t="e">
        <f>IF($B1710="","",(VLOOKUP($B1710,所属・種目コード!L1693:M1793,2)))</f>
        <v>#N/A</v>
      </c>
      <c r="L1710" s="38" t="e">
        <f>IF($B1710="","",(VLOOKUP($B1710,所属・種目コード!$I$3:$J$59,2)))</f>
        <v>#N/A</v>
      </c>
    </row>
    <row r="1711" spans="1:12">
      <c r="A1711" s="23">
        <v>2645</v>
      </c>
      <c r="B1711" s="23">
        <v>1096</v>
      </c>
      <c r="C1711" s="23">
        <v>901</v>
      </c>
      <c r="E1711" s="23" t="s">
        <v>3716</v>
      </c>
      <c r="F1711" s="23" t="s">
        <v>3717</v>
      </c>
      <c r="G1711" s="23">
        <v>1</v>
      </c>
      <c r="I1711" s="39" t="str">
        <f>IF($B1711="","",(VLOOKUP($B1711,所属・種目コード!$A$3:$B$68,2)))</f>
        <v>水沢工</v>
      </c>
      <c r="K1711" s="41" t="e">
        <f>IF($B1711="","",(VLOOKUP($B1711,所属・種目コード!L1694:M1794,2)))</f>
        <v>#N/A</v>
      </c>
      <c r="L1711" s="38" t="e">
        <f>IF($B1711="","",(VLOOKUP($B1711,所属・種目コード!$I$3:$J$59,2)))</f>
        <v>#N/A</v>
      </c>
    </row>
    <row r="1712" spans="1:12">
      <c r="A1712" s="23">
        <v>2646</v>
      </c>
      <c r="B1712" s="23">
        <v>1096</v>
      </c>
      <c r="C1712" s="23">
        <v>171</v>
      </c>
      <c r="E1712" s="23" t="s">
        <v>3718</v>
      </c>
      <c r="F1712" s="23" t="s">
        <v>3719</v>
      </c>
      <c r="G1712" s="23">
        <v>1</v>
      </c>
      <c r="I1712" s="39" t="str">
        <f>IF($B1712="","",(VLOOKUP($B1712,所属・種目コード!$A$3:$B$68,2)))</f>
        <v>水沢工</v>
      </c>
      <c r="K1712" s="41" t="e">
        <f>IF($B1712="","",(VLOOKUP($B1712,所属・種目コード!L1695:M1795,2)))</f>
        <v>#N/A</v>
      </c>
      <c r="L1712" s="38" t="e">
        <f>IF($B1712="","",(VLOOKUP($B1712,所属・種目コード!$I$3:$J$59,2)))</f>
        <v>#N/A</v>
      </c>
    </row>
    <row r="1713" spans="1:12">
      <c r="A1713" s="23">
        <v>2647</v>
      </c>
      <c r="B1713" s="23">
        <v>1096</v>
      </c>
      <c r="C1713" s="23">
        <v>172</v>
      </c>
      <c r="E1713" s="23" t="s">
        <v>3720</v>
      </c>
      <c r="F1713" s="23" t="s">
        <v>3721</v>
      </c>
      <c r="G1713" s="23">
        <v>1</v>
      </c>
      <c r="I1713" s="39" t="str">
        <f>IF($B1713="","",(VLOOKUP($B1713,所属・種目コード!$A$3:$B$68,2)))</f>
        <v>水沢工</v>
      </c>
      <c r="K1713" s="41" t="e">
        <f>IF($B1713="","",(VLOOKUP($B1713,所属・種目コード!L1696:M1796,2)))</f>
        <v>#N/A</v>
      </c>
      <c r="L1713" s="38" t="e">
        <f>IF($B1713="","",(VLOOKUP($B1713,所属・種目コード!$I$3:$J$59,2)))</f>
        <v>#N/A</v>
      </c>
    </row>
    <row r="1714" spans="1:12">
      <c r="A1714" s="23">
        <v>2648</v>
      </c>
      <c r="B1714" s="23">
        <v>1096</v>
      </c>
      <c r="C1714" s="23">
        <v>163</v>
      </c>
      <c r="E1714" s="23" t="s">
        <v>3722</v>
      </c>
      <c r="F1714" s="23" t="s">
        <v>3723</v>
      </c>
      <c r="G1714" s="23">
        <v>1</v>
      </c>
      <c r="I1714" s="39" t="str">
        <f>IF($B1714="","",(VLOOKUP($B1714,所属・種目コード!$A$3:$B$68,2)))</f>
        <v>水沢工</v>
      </c>
      <c r="K1714" s="41" t="e">
        <f>IF($B1714="","",(VLOOKUP($B1714,所属・種目コード!L1697:M1797,2)))</f>
        <v>#N/A</v>
      </c>
      <c r="L1714" s="38" t="e">
        <f>IF($B1714="","",(VLOOKUP($B1714,所属・種目コード!$I$3:$J$59,2)))</f>
        <v>#N/A</v>
      </c>
    </row>
    <row r="1715" spans="1:12">
      <c r="A1715" s="23">
        <v>2649</v>
      </c>
      <c r="B1715" s="23">
        <v>1096</v>
      </c>
      <c r="C1715" s="23">
        <v>902</v>
      </c>
      <c r="E1715" s="23" t="s">
        <v>3724</v>
      </c>
      <c r="F1715" s="23" t="s">
        <v>3235</v>
      </c>
      <c r="G1715" s="23">
        <v>1</v>
      </c>
      <c r="I1715" s="39" t="str">
        <f>IF($B1715="","",(VLOOKUP($B1715,所属・種目コード!$A$3:$B$68,2)))</f>
        <v>水沢工</v>
      </c>
      <c r="K1715" s="41" t="e">
        <f>IF($B1715="","",(VLOOKUP($B1715,所属・種目コード!L1698:M1798,2)))</f>
        <v>#N/A</v>
      </c>
      <c r="L1715" s="38" t="e">
        <f>IF($B1715="","",(VLOOKUP($B1715,所属・種目コード!$I$3:$J$59,2)))</f>
        <v>#N/A</v>
      </c>
    </row>
    <row r="1716" spans="1:12">
      <c r="A1716" s="23">
        <v>2650</v>
      </c>
      <c r="B1716" s="23">
        <v>1096</v>
      </c>
      <c r="C1716" s="23">
        <v>737</v>
      </c>
      <c r="E1716" s="23" t="s">
        <v>3725</v>
      </c>
      <c r="F1716" s="23" t="s">
        <v>3726</v>
      </c>
      <c r="G1716" s="23">
        <v>1</v>
      </c>
      <c r="I1716" s="39" t="str">
        <f>IF($B1716="","",(VLOOKUP($B1716,所属・種目コード!$A$3:$B$68,2)))</f>
        <v>水沢工</v>
      </c>
      <c r="K1716" s="41" t="e">
        <f>IF($B1716="","",(VLOOKUP($B1716,所属・種目コード!L1699:M1799,2)))</f>
        <v>#N/A</v>
      </c>
      <c r="L1716" s="38" t="e">
        <f>IF($B1716="","",(VLOOKUP($B1716,所属・種目コード!$I$3:$J$59,2)))</f>
        <v>#N/A</v>
      </c>
    </row>
    <row r="1717" spans="1:12">
      <c r="A1717" s="23">
        <v>2651</v>
      </c>
      <c r="B1717" s="23">
        <v>1096</v>
      </c>
      <c r="C1717" s="23">
        <v>173</v>
      </c>
      <c r="E1717" s="23" t="s">
        <v>3727</v>
      </c>
      <c r="F1717" s="23" t="s">
        <v>3728</v>
      </c>
      <c r="G1717" s="23">
        <v>1</v>
      </c>
      <c r="I1717" s="39" t="str">
        <f>IF($B1717="","",(VLOOKUP($B1717,所属・種目コード!$A$3:$B$68,2)))</f>
        <v>水沢工</v>
      </c>
      <c r="K1717" s="41" t="e">
        <f>IF($B1717="","",(VLOOKUP($B1717,所属・種目コード!L1700:M1800,2)))</f>
        <v>#N/A</v>
      </c>
      <c r="L1717" s="38" t="e">
        <f>IF($B1717="","",(VLOOKUP($B1717,所属・種目コード!$I$3:$J$59,2)))</f>
        <v>#N/A</v>
      </c>
    </row>
    <row r="1718" spans="1:12">
      <c r="A1718" s="23">
        <v>2652</v>
      </c>
      <c r="B1718" s="23">
        <v>1096</v>
      </c>
      <c r="C1718" s="23">
        <v>164</v>
      </c>
      <c r="E1718" s="23" t="s">
        <v>3729</v>
      </c>
      <c r="F1718" s="23" t="s">
        <v>3730</v>
      </c>
      <c r="G1718" s="23">
        <v>1</v>
      </c>
      <c r="I1718" s="39" t="str">
        <f>IF($B1718="","",(VLOOKUP($B1718,所属・種目コード!$A$3:$B$68,2)))</f>
        <v>水沢工</v>
      </c>
      <c r="K1718" s="41" t="e">
        <f>IF($B1718="","",(VLOOKUP($B1718,所属・種目コード!L1701:M1801,2)))</f>
        <v>#N/A</v>
      </c>
      <c r="L1718" s="38" t="e">
        <f>IF($B1718="","",(VLOOKUP($B1718,所属・種目コード!$I$3:$J$59,2)))</f>
        <v>#N/A</v>
      </c>
    </row>
    <row r="1719" spans="1:12">
      <c r="A1719" s="23">
        <v>2653</v>
      </c>
      <c r="B1719" s="23">
        <v>1096</v>
      </c>
      <c r="C1719" s="23">
        <v>174</v>
      </c>
      <c r="E1719" s="23" t="s">
        <v>3731</v>
      </c>
      <c r="F1719" s="23" t="s">
        <v>3732</v>
      </c>
      <c r="G1719" s="23">
        <v>1</v>
      </c>
      <c r="I1719" s="39" t="str">
        <f>IF($B1719="","",(VLOOKUP($B1719,所属・種目コード!$A$3:$B$68,2)))</f>
        <v>水沢工</v>
      </c>
      <c r="K1719" s="41" t="e">
        <f>IF($B1719="","",(VLOOKUP($B1719,所属・種目コード!L1702:M1802,2)))</f>
        <v>#N/A</v>
      </c>
      <c r="L1719" s="38" t="e">
        <f>IF($B1719="","",(VLOOKUP($B1719,所属・種目コード!$I$3:$J$59,2)))</f>
        <v>#N/A</v>
      </c>
    </row>
    <row r="1720" spans="1:12">
      <c r="A1720" s="23">
        <v>2654</v>
      </c>
      <c r="B1720" s="23">
        <v>1096</v>
      </c>
      <c r="C1720" s="23">
        <v>108</v>
      </c>
      <c r="E1720" s="23" t="s">
        <v>3733</v>
      </c>
      <c r="F1720" s="23" t="s">
        <v>3734</v>
      </c>
      <c r="G1720" s="23">
        <v>2</v>
      </c>
      <c r="I1720" s="39" t="str">
        <f>IF($B1720="","",(VLOOKUP($B1720,所属・種目コード!$A$3:$B$68,2)))</f>
        <v>水沢工</v>
      </c>
      <c r="K1720" s="41" t="e">
        <f>IF($B1720="","",(VLOOKUP($B1720,所属・種目コード!L1703:M1803,2)))</f>
        <v>#N/A</v>
      </c>
      <c r="L1720" s="38" t="e">
        <f>IF($B1720="","",(VLOOKUP($B1720,所属・種目コード!$I$3:$J$59,2)))</f>
        <v>#N/A</v>
      </c>
    </row>
    <row r="1721" spans="1:12">
      <c r="A1721" s="23">
        <v>2655</v>
      </c>
      <c r="B1721" s="23">
        <v>1096</v>
      </c>
      <c r="C1721" s="23">
        <v>738</v>
      </c>
      <c r="E1721" s="23" t="s">
        <v>3735</v>
      </c>
      <c r="F1721" s="23" t="s">
        <v>3736</v>
      </c>
      <c r="G1721" s="23">
        <v>1</v>
      </c>
      <c r="I1721" s="39" t="str">
        <f>IF($B1721="","",(VLOOKUP($B1721,所属・種目コード!$A$3:$B$68,2)))</f>
        <v>水沢工</v>
      </c>
      <c r="K1721" s="41" t="e">
        <f>IF($B1721="","",(VLOOKUP($B1721,所属・種目コード!L1704:M1804,2)))</f>
        <v>#N/A</v>
      </c>
      <c r="L1721" s="38" t="e">
        <f>IF($B1721="","",(VLOOKUP($B1721,所属・種目コード!$I$3:$J$59,2)))</f>
        <v>#N/A</v>
      </c>
    </row>
    <row r="1722" spans="1:12">
      <c r="A1722" s="23">
        <v>2656</v>
      </c>
      <c r="B1722" s="23">
        <v>1096</v>
      </c>
      <c r="C1722" s="23">
        <v>165</v>
      </c>
      <c r="E1722" s="23" t="s">
        <v>3737</v>
      </c>
      <c r="F1722" s="23" t="s">
        <v>3738</v>
      </c>
      <c r="G1722" s="23">
        <v>1</v>
      </c>
      <c r="I1722" s="39" t="str">
        <f>IF($B1722="","",(VLOOKUP($B1722,所属・種目コード!$A$3:$B$68,2)))</f>
        <v>水沢工</v>
      </c>
      <c r="K1722" s="41" t="e">
        <f>IF($B1722="","",(VLOOKUP($B1722,所属・種目コード!L1705:M1805,2)))</f>
        <v>#N/A</v>
      </c>
      <c r="L1722" s="38" t="e">
        <f>IF($B1722="","",(VLOOKUP($B1722,所属・種目コード!$I$3:$J$59,2)))</f>
        <v>#N/A</v>
      </c>
    </row>
    <row r="1723" spans="1:12">
      <c r="A1723" s="23">
        <v>2657</v>
      </c>
      <c r="B1723" s="23">
        <v>1096</v>
      </c>
      <c r="C1723" s="23">
        <v>166</v>
      </c>
      <c r="E1723" s="23" t="s">
        <v>3739</v>
      </c>
      <c r="F1723" s="23" t="s">
        <v>3740</v>
      </c>
      <c r="G1723" s="23">
        <v>1</v>
      </c>
      <c r="I1723" s="39" t="str">
        <f>IF($B1723="","",(VLOOKUP($B1723,所属・種目コード!$A$3:$B$68,2)))</f>
        <v>水沢工</v>
      </c>
      <c r="K1723" s="41" t="e">
        <f>IF($B1723="","",(VLOOKUP($B1723,所属・種目コード!L1706:M1806,2)))</f>
        <v>#N/A</v>
      </c>
      <c r="L1723" s="38" t="e">
        <f>IF($B1723="","",(VLOOKUP($B1723,所属・種目コード!$I$3:$J$59,2)))</f>
        <v>#N/A</v>
      </c>
    </row>
    <row r="1724" spans="1:12">
      <c r="A1724" s="23">
        <v>2658</v>
      </c>
      <c r="B1724" s="23">
        <v>1096</v>
      </c>
      <c r="C1724" s="23">
        <v>167</v>
      </c>
      <c r="E1724" s="23" t="s">
        <v>3741</v>
      </c>
      <c r="F1724" s="23" t="s">
        <v>3742</v>
      </c>
      <c r="G1724" s="23">
        <v>1</v>
      </c>
      <c r="I1724" s="39" t="str">
        <f>IF($B1724="","",(VLOOKUP($B1724,所属・種目コード!$A$3:$B$68,2)))</f>
        <v>水沢工</v>
      </c>
      <c r="K1724" s="41" t="e">
        <f>IF($B1724="","",(VLOOKUP($B1724,所属・種目コード!L1707:M1807,2)))</f>
        <v>#N/A</v>
      </c>
      <c r="L1724" s="38" t="e">
        <f>IF($B1724="","",(VLOOKUP($B1724,所属・種目コード!$I$3:$J$59,2)))</f>
        <v>#N/A</v>
      </c>
    </row>
    <row r="1725" spans="1:12">
      <c r="A1725" s="23">
        <v>2659</v>
      </c>
      <c r="B1725" s="23">
        <v>1096</v>
      </c>
      <c r="C1725" s="23">
        <v>903</v>
      </c>
      <c r="E1725" s="23" t="s">
        <v>3743</v>
      </c>
      <c r="F1725" s="23" t="s">
        <v>3744</v>
      </c>
      <c r="G1725" s="23">
        <v>1</v>
      </c>
      <c r="I1725" s="39" t="str">
        <f>IF($B1725="","",(VLOOKUP($B1725,所属・種目コード!$A$3:$B$68,2)))</f>
        <v>水沢工</v>
      </c>
      <c r="K1725" s="41" t="e">
        <f>IF($B1725="","",(VLOOKUP($B1725,所属・種目コード!L1708:M1808,2)))</f>
        <v>#N/A</v>
      </c>
      <c r="L1725" s="38" t="e">
        <f>IF($B1725="","",(VLOOKUP($B1725,所属・種目コード!$I$3:$J$59,2)))</f>
        <v>#N/A</v>
      </c>
    </row>
    <row r="1726" spans="1:12">
      <c r="A1726" s="23">
        <v>2660</v>
      </c>
      <c r="B1726" s="23">
        <v>1096</v>
      </c>
      <c r="C1726" s="23">
        <v>168</v>
      </c>
      <c r="E1726" s="23" t="s">
        <v>3745</v>
      </c>
      <c r="F1726" s="23" t="s">
        <v>3746</v>
      </c>
      <c r="G1726" s="23">
        <v>1</v>
      </c>
      <c r="I1726" s="39" t="str">
        <f>IF($B1726="","",(VLOOKUP($B1726,所属・種目コード!$A$3:$B$68,2)))</f>
        <v>水沢工</v>
      </c>
      <c r="K1726" s="41" t="e">
        <f>IF($B1726="","",(VLOOKUP($B1726,所属・種目コード!L1709:M1809,2)))</f>
        <v>#N/A</v>
      </c>
      <c r="L1726" s="38" t="e">
        <f>IF($B1726="","",(VLOOKUP($B1726,所属・種目コード!$I$3:$J$59,2)))</f>
        <v>#N/A</v>
      </c>
    </row>
    <row r="1727" spans="1:12">
      <c r="A1727" s="23">
        <v>2661</v>
      </c>
      <c r="B1727" s="23">
        <v>1096</v>
      </c>
      <c r="C1727" s="23">
        <v>109</v>
      </c>
      <c r="E1727" s="23" t="s">
        <v>3747</v>
      </c>
      <c r="F1727" s="23" t="s">
        <v>3034</v>
      </c>
      <c r="G1727" s="23">
        <v>2</v>
      </c>
      <c r="I1727" s="39" t="str">
        <f>IF($B1727="","",(VLOOKUP($B1727,所属・種目コード!$A$3:$B$68,2)))</f>
        <v>水沢工</v>
      </c>
      <c r="K1727" s="41" t="e">
        <f>IF($B1727="","",(VLOOKUP($B1727,所属・種目コード!L1710:M1810,2)))</f>
        <v>#N/A</v>
      </c>
      <c r="L1727" s="38" t="e">
        <f>IF($B1727="","",(VLOOKUP($B1727,所属・種目コード!$I$3:$J$59,2)))</f>
        <v>#N/A</v>
      </c>
    </row>
    <row r="1728" spans="1:12">
      <c r="A1728" s="23">
        <v>2662</v>
      </c>
      <c r="B1728" s="23">
        <v>1096</v>
      </c>
      <c r="C1728" s="23">
        <v>175</v>
      </c>
      <c r="E1728" s="23" t="s">
        <v>3748</v>
      </c>
      <c r="F1728" s="23" t="s">
        <v>3749</v>
      </c>
      <c r="G1728" s="23">
        <v>1</v>
      </c>
      <c r="I1728" s="39" t="str">
        <f>IF($B1728="","",(VLOOKUP($B1728,所属・種目コード!$A$3:$B$68,2)))</f>
        <v>水沢工</v>
      </c>
      <c r="K1728" s="41" t="e">
        <f>IF($B1728="","",(VLOOKUP($B1728,所属・種目コード!L1711:M1811,2)))</f>
        <v>#N/A</v>
      </c>
      <c r="L1728" s="38" t="e">
        <f>IF($B1728="","",(VLOOKUP($B1728,所属・種目コード!$I$3:$J$59,2)))</f>
        <v>#N/A</v>
      </c>
    </row>
    <row r="1729" spans="1:12">
      <c r="A1729" s="23">
        <v>5277</v>
      </c>
      <c r="B1729" s="23">
        <v>1096</v>
      </c>
      <c r="C1729" s="23">
        <v>166</v>
      </c>
      <c r="E1729" s="23" t="s">
        <v>8448</v>
      </c>
      <c r="F1729" s="23" t="s">
        <v>3740</v>
      </c>
      <c r="G1729" s="23">
        <v>1</v>
      </c>
      <c r="I1729" s="39" t="str">
        <f>IF($B1729="","",(VLOOKUP($B1729,所属・種目コード!$A$3:$B$68,2)))</f>
        <v>水沢工</v>
      </c>
      <c r="K1729" s="41" t="e">
        <f>IF($B1729="","",(VLOOKUP($B1729,所属・種目コード!L1712:M1812,2)))</f>
        <v>#N/A</v>
      </c>
      <c r="L1729" s="38" t="e">
        <f>IF($B1729="","",(VLOOKUP($B1729,所属・種目コード!$I$3:$J$59,2)))</f>
        <v>#N/A</v>
      </c>
    </row>
    <row r="1730" spans="1:12">
      <c r="A1730" s="23">
        <v>2663</v>
      </c>
      <c r="B1730" s="23">
        <v>1097</v>
      </c>
      <c r="C1730" s="23">
        <v>677</v>
      </c>
      <c r="E1730" s="23" t="s">
        <v>3750</v>
      </c>
      <c r="F1730" s="23" t="s">
        <v>3751</v>
      </c>
      <c r="G1730" s="23">
        <v>2</v>
      </c>
      <c r="I1730" s="39" t="str">
        <f>IF($B1730="","",(VLOOKUP($B1730,所属・種目コード!$A$3:$B$68,2)))</f>
        <v>水沢商</v>
      </c>
      <c r="K1730" s="41" t="e">
        <f>IF($B1730="","",(VLOOKUP($B1730,所属・種目コード!L1713:M1813,2)))</f>
        <v>#N/A</v>
      </c>
      <c r="L1730" s="38" t="e">
        <f>IF($B1730="","",(VLOOKUP($B1730,所属・種目コード!$I$3:$J$59,2)))</f>
        <v>#N/A</v>
      </c>
    </row>
    <row r="1731" spans="1:12">
      <c r="A1731" s="23">
        <v>2664</v>
      </c>
      <c r="B1731" s="23">
        <v>1097</v>
      </c>
      <c r="C1731" s="23">
        <v>123</v>
      </c>
      <c r="E1731" s="23" t="s">
        <v>3752</v>
      </c>
      <c r="F1731" s="23" t="s">
        <v>3753</v>
      </c>
      <c r="G1731" s="23">
        <v>2</v>
      </c>
      <c r="I1731" s="39" t="str">
        <f>IF($B1731="","",(VLOOKUP($B1731,所属・種目コード!$A$3:$B$68,2)))</f>
        <v>水沢商</v>
      </c>
      <c r="K1731" s="41" t="e">
        <f>IF($B1731="","",(VLOOKUP($B1731,所属・種目コード!L1714:M1814,2)))</f>
        <v>#N/A</v>
      </c>
      <c r="L1731" s="38" t="e">
        <f>IF($B1731="","",(VLOOKUP($B1731,所属・種目コード!$I$3:$J$59,2)))</f>
        <v>#N/A</v>
      </c>
    </row>
    <row r="1732" spans="1:12">
      <c r="A1732" s="23">
        <v>2665</v>
      </c>
      <c r="B1732" s="23">
        <v>1097</v>
      </c>
      <c r="C1732" s="23">
        <v>552</v>
      </c>
      <c r="E1732" s="23" t="s">
        <v>427</v>
      </c>
      <c r="F1732" s="23" t="s">
        <v>3754</v>
      </c>
      <c r="G1732" s="23">
        <v>2</v>
      </c>
      <c r="I1732" s="39" t="str">
        <f>IF($B1732="","",(VLOOKUP($B1732,所属・種目コード!$A$3:$B$68,2)))</f>
        <v>水沢商</v>
      </c>
      <c r="K1732" s="41" t="e">
        <f>IF($B1732="","",(VLOOKUP($B1732,所属・種目コード!L1715:M1815,2)))</f>
        <v>#N/A</v>
      </c>
      <c r="L1732" s="38" t="e">
        <f>IF($B1732="","",(VLOOKUP($B1732,所属・種目コード!$I$3:$J$59,2)))</f>
        <v>#N/A</v>
      </c>
    </row>
    <row r="1733" spans="1:12">
      <c r="A1733" s="23">
        <v>2666</v>
      </c>
      <c r="B1733" s="23">
        <v>1097</v>
      </c>
      <c r="C1733" s="23">
        <v>730</v>
      </c>
      <c r="E1733" s="23" t="s">
        <v>426</v>
      </c>
      <c r="F1733" s="23" t="s">
        <v>3755</v>
      </c>
      <c r="G1733" s="23">
        <v>2</v>
      </c>
      <c r="I1733" s="39" t="str">
        <f>IF($B1733="","",(VLOOKUP($B1733,所属・種目コード!$A$3:$B$68,2)))</f>
        <v>水沢商</v>
      </c>
      <c r="K1733" s="41" t="e">
        <f>IF($B1733="","",(VLOOKUP($B1733,所属・種目コード!L1716:M1816,2)))</f>
        <v>#N/A</v>
      </c>
      <c r="L1733" s="38" t="e">
        <f>IF($B1733="","",(VLOOKUP($B1733,所属・種目コード!$I$3:$J$59,2)))</f>
        <v>#N/A</v>
      </c>
    </row>
    <row r="1734" spans="1:12">
      <c r="A1734" s="23">
        <v>2667</v>
      </c>
      <c r="B1734" s="23">
        <v>1097</v>
      </c>
      <c r="C1734" s="23">
        <v>131</v>
      </c>
      <c r="E1734" s="23" t="s">
        <v>423</v>
      </c>
      <c r="F1734" s="23" t="s">
        <v>3756</v>
      </c>
      <c r="G1734" s="23">
        <v>2</v>
      </c>
      <c r="I1734" s="39" t="str">
        <f>IF($B1734="","",(VLOOKUP($B1734,所属・種目コード!$A$3:$B$68,2)))</f>
        <v>水沢商</v>
      </c>
      <c r="K1734" s="41" t="e">
        <f>IF($B1734="","",(VLOOKUP($B1734,所属・種目コード!L1717:M1817,2)))</f>
        <v>#N/A</v>
      </c>
      <c r="L1734" s="38" t="e">
        <f>IF($B1734="","",(VLOOKUP($B1734,所属・種目コード!$I$3:$J$59,2)))</f>
        <v>#N/A</v>
      </c>
    </row>
    <row r="1735" spans="1:12">
      <c r="A1735" s="23">
        <v>2668</v>
      </c>
      <c r="B1735" s="23">
        <v>1097</v>
      </c>
      <c r="C1735" s="23">
        <v>678</v>
      </c>
      <c r="E1735" s="23" t="s">
        <v>3757</v>
      </c>
      <c r="F1735" s="23" t="s">
        <v>3758</v>
      </c>
      <c r="G1735" s="23">
        <v>2</v>
      </c>
      <c r="I1735" s="39" t="str">
        <f>IF($B1735="","",(VLOOKUP($B1735,所属・種目コード!$A$3:$B$68,2)))</f>
        <v>水沢商</v>
      </c>
      <c r="K1735" s="41" t="e">
        <f>IF($B1735="","",(VLOOKUP($B1735,所属・種目コード!L1718:M1818,2)))</f>
        <v>#N/A</v>
      </c>
      <c r="L1735" s="38" t="e">
        <f>IF($B1735="","",(VLOOKUP($B1735,所属・種目コード!$I$3:$J$59,2)))</f>
        <v>#N/A</v>
      </c>
    </row>
    <row r="1736" spans="1:12">
      <c r="A1736" s="23">
        <v>2669</v>
      </c>
      <c r="B1736" s="23">
        <v>1097</v>
      </c>
      <c r="C1736" s="23">
        <v>185</v>
      </c>
      <c r="E1736" s="23" t="s">
        <v>3759</v>
      </c>
      <c r="F1736" s="23" t="s">
        <v>3760</v>
      </c>
      <c r="G1736" s="23">
        <v>1</v>
      </c>
      <c r="I1736" s="39" t="str">
        <f>IF($B1736="","",(VLOOKUP($B1736,所属・種目コード!$A$3:$B$68,2)))</f>
        <v>水沢商</v>
      </c>
      <c r="K1736" s="41" t="e">
        <f>IF($B1736="","",(VLOOKUP($B1736,所属・種目コード!L1719:M1819,2)))</f>
        <v>#N/A</v>
      </c>
      <c r="L1736" s="38" t="e">
        <f>IF($B1736="","",(VLOOKUP($B1736,所属・種目コード!$I$3:$J$59,2)))</f>
        <v>#N/A</v>
      </c>
    </row>
    <row r="1737" spans="1:12">
      <c r="A1737" s="23">
        <v>2670</v>
      </c>
      <c r="B1737" s="23">
        <v>1097</v>
      </c>
      <c r="C1737" s="23">
        <v>766</v>
      </c>
      <c r="E1737" s="23" t="s">
        <v>3761</v>
      </c>
      <c r="F1737" s="23" t="s">
        <v>3762</v>
      </c>
      <c r="G1737" s="23">
        <v>1</v>
      </c>
      <c r="I1737" s="39" t="str">
        <f>IF($B1737="","",(VLOOKUP($B1737,所属・種目コード!$A$3:$B$68,2)))</f>
        <v>水沢商</v>
      </c>
      <c r="K1737" s="41" t="e">
        <f>IF($B1737="","",(VLOOKUP($B1737,所属・種目コード!L1720:M1820,2)))</f>
        <v>#N/A</v>
      </c>
      <c r="L1737" s="38" t="e">
        <f>IF($B1737="","",(VLOOKUP($B1737,所属・種目コード!$I$3:$J$59,2)))</f>
        <v>#N/A</v>
      </c>
    </row>
    <row r="1738" spans="1:12">
      <c r="A1738" s="23">
        <v>2671</v>
      </c>
      <c r="B1738" s="23">
        <v>1097</v>
      </c>
      <c r="C1738" s="23">
        <v>124</v>
      </c>
      <c r="E1738" s="23" t="s">
        <v>3763</v>
      </c>
      <c r="F1738" s="23" t="s">
        <v>3764</v>
      </c>
      <c r="G1738" s="23">
        <v>2</v>
      </c>
      <c r="I1738" s="39" t="str">
        <f>IF($B1738="","",(VLOOKUP($B1738,所属・種目コード!$A$3:$B$68,2)))</f>
        <v>水沢商</v>
      </c>
      <c r="K1738" s="41" t="e">
        <f>IF($B1738="","",(VLOOKUP($B1738,所属・種目コード!L1721:M1821,2)))</f>
        <v>#N/A</v>
      </c>
      <c r="L1738" s="38" t="e">
        <f>IF($B1738="","",(VLOOKUP($B1738,所属・種目コード!$I$3:$J$59,2)))</f>
        <v>#N/A</v>
      </c>
    </row>
    <row r="1739" spans="1:12">
      <c r="A1739" s="23">
        <v>2672</v>
      </c>
      <c r="B1739" s="23">
        <v>1097</v>
      </c>
      <c r="C1739" s="23">
        <v>125</v>
      </c>
      <c r="E1739" s="23" t="s">
        <v>3765</v>
      </c>
      <c r="F1739" s="23" t="s">
        <v>3766</v>
      </c>
      <c r="G1739" s="23">
        <v>2</v>
      </c>
      <c r="I1739" s="39" t="str">
        <f>IF($B1739="","",(VLOOKUP($B1739,所属・種目コード!$A$3:$B$68,2)))</f>
        <v>水沢商</v>
      </c>
      <c r="K1739" s="41" t="e">
        <f>IF($B1739="","",(VLOOKUP($B1739,所属・種目コード!L1722:M1822,2)))</f>
        <v>#N/A</v>
      </c>
      <c r="L1739" s="38" t="e">
        <f>IF($B1739="","",(VLOOKUP($B1739,所属・種目コード!$I$3:$J$59,2)))</f>
        <v>#N/A</v>
      </c>
    </row>
    <row r="1740" spans="1:12">
      <c r="A1740" s="23">
        <v>2673</v>
      </c>
      <c r="B1740" s="23">
        <v>1097</v>
      </c>
      <c r="C1740" s="23">
        <v>132</v>
      </c>
      <c r="E1740" s="23" t="s">
        <v>424</v>
      </c>
      <c r="F1740" s="23" t="s">
        <v>3767</v>
      </c>
      <c r="G1740" s="23">
        <v>2</v>
      </c>
      <c r="I1740" s="39" t="str">
        <f>IF($B1740="","",(VLOOKUP($B1740,所属・種目コード!$A$3:$B$68,2)))</f>
        <v>水沢商</v>
      </c>
      <c r="K1740" s="41" t="e">
        <f>IF($B1740="","",(VLOOKUP($B1740,所属・種目コード!L1723:M1823,2)))</f>
        <v>#N/A</v>
      </c>
      <c r="L1740" s="38" t="e">
        <f>IF($B1740="","",(VLOOKUP($B1740,所属・種目コード!$I$3:$J$59,2)))</f>
        <v>#N/A</v>
      </c>
    </row>
    <row r="1741" spans="1:12">
      <c r="A1741" s="23">
        <v>2674</v>
      </c>
      <c r="B1741" s="23">
        <v>1097</v>
      </c>
      <c r="C1741" s="23">
        <v>126</v>
      </c>
      <c r="E1741" s="23" t="s">
        <v>3768</v>
      </c>
      <c r="F1741" s="23" t="s">
        <v>3769</v>
      </c>
      <c r="G1741" s="23">
        <v>2</v>
      </c>
      <c r="I1741" s="39" t="str">
        <f>IF($B1741="","",(VLOOKUP($B1741,所属・種目コード!$A$3:$B$68,2)))</f>
        <v>水沢商</v>
      </c>
      <c r="K1741" s="41" t="e">
        <f>IF($B1741="","",(VLOOKUP($B1741,所属・種目コード!L1724:M1824,2)))</f>
        <v>#N/A</v>
      </c>
      <c r="L1741" s="38" t="e">
        <f>IF($B1741="","",(VLOOKUP($B1741,所属・種目コード!$I$3:$J$59,2)))</f>
        <v>#N/A</v>
      </c>
    </row>
    <row r="1742" spans="1:12">
      <c r="A1742" s="23">
        <v>2675</v>
      </c>
      <c r="B1742" s="23">
        <v>1097</v>
      </c>
      <c r="C1742" s="23">
        <v>925</v>
      </c>
      <c r="E1742" s="23" t="s">
        <v>3770</v>
      </c>
      <c r="F1742" s="23" t="s">
        <v>1368</v>
      </c>
      <c r="G1742" s="23">
        <v>1</v>
      </c>
      <c r="I1742" s="39" t="str">
        <f>IF($B1742="","",(VLOOKUP($B1742,所属・種目コード!$A$3:$B$68,2)))</f>
        <v>水沢商</v>
      </c>
      <c r="K1742" s="41" t="e">
        <f>IF($B1742="","",(VLOOKUP($B1742,所属・種目コード!L1725:M1825,2)))</f>
        <v>#N/A</v>
      </c>
      <c r="L1742" s="38" t="e">
        <f>IF($B1742="","",(VLOOKUP($B1742,所属・種目コード!$I$3:$J$59,2)))</f>
        <v>#N/A</v>
      </c>
    </row>
    <row r="1743" spans="1:12">
      <c r="A1743" s="23">
        <v>2676</v>
      </c>
      <c r="B1743" s="23">
        <v>1097</v>
      </c>
      <c r="C1743" s="23">
        <v>679</v>
      </c>
      <c r="E1743" s="23" t="s">
        <v>3771</v>
      </c>
      <c r="F1743" s="23" t="s">
        <v>3772</v>
      </c>
      <c r="G1743" s="23">
        <v>2</v>
      </c>
      <c r="I1743" s="39" t="str">
        <f>IF($B1743="","",(VLOOKUP($B1743,所属・種目コード!$A$3:$B$68,2)))</f>
        <v>水沢商</v>
      </c>
      <c r="K1743" s="41" t="e">
        <f>IF($B1743="","",(VLOOKUP($B1743,所属・種目コード!L1726:M1826,2)))</f>
        <v>#N/A</v>
      </c>
      <c r="L1743" s="38" t="e">
        <f>IF($B1743="","",(VLOOKUP($B1743,所属・種目コード!$I$3:$J$59,2)))</f>
        <v>#N/A</v>
      </c>
    </row>
    <row r="1744" spans="1:12">
      <c r="A1744" s="23">
        <v>2677</v>
      </c>
      <c r="B1744" s="23">
        <v>1097</v>
      </c>
      <c r="C1744" s="23">
        <v>127</v>
      </c>
      <c r="E1744" s="23" t="s">
        <v>3773</v>
      </c>
      <c r="F1744" s="23" t="s">
        <v>3774</v>
      </c>
      <c r="G1744" s="23">
        <v>2</v>
      </c>
      <c r="I1744" s="39" t="str">
        <f>IF($B1744="","",(VLOOKUP($B1744,所属・種目コード!$A$3:$B$68,2)))</f>
        <v>水沢商</v>
      </c>
      <c r="K1744" s="41" t="e">
        <f>IF($B1744="","",(VLOOKUP($B1744,所属・種目コード!L1727:M1827,2)))</f>
        <v>#N/A</v>
      </c>
      <c r="L1744" s="38" t="e">
        <f>IF($B1744="","",(VLOOKUP($B1744,所属・種目コード!$I$3:$J$59,2)))</f>
        <v>#N/A</v>
      </c>
    </row>
    <row r="1745" spans="1:12">
      <c r="A1745" s="23">
        <v>2678</v>
      </c>
      <c r="B1745" s="23">
        <v>1097</v>
      </c>
      <c r="C1745" s="23">
        <v>680</v>
      </c>
      <c r="E1745" s="23" t="s">
        <v>3775</v>
      </c>
      <c r="F1745" s="23" t="s">
        <v>3776</v>
      </c>
      <c r="G1745" s="23">
        <v>2</v>
      </c>
      <c r="I1745" s="39" t="str">
        <f>IF($B1745="","",(VLOOKUP($B1745,所属・種目コード!$A$3:$B$68,2)))</f>
        <v>水沢商</v>
      </c>
      <c r="K1745" s="41" t="e">
        <f>IF($B1745="","",(VLOOKUP($B1745,所属・種目コード!L1728:M1828,2)))</f>
        <v>#N/A</v>
      </c>
      <c r="L1745" s="38" t="e">
        <f>IF($B1745="","",(VLOOKUP($B1745,所属・種目コード!$I$3:$J$59,2)))</f>
        <v>#N/A</v>
      </c>
    </row>
    <row r="1746" spans="1:12">
      <c r="A1746" s="23">
        <v>2679</v>
      </c>
      <c r="B1746" s="23">
        <v>1097</v>
      </c>
      <c r="C1746" s="23">
        <v>128</v>
      </c>
      <c r="E1746" s="23" t="s">
        <v>3777</v>
      </c>
      <c r="F1746" s="23" t="s">
        <v>3778</v>
      </c>
      <c r="G1746" s="23">
        <v>2</v>
      </c>
      <c r="I1746" s="39" t="str">
        <f>IF($B1746="","",(VLOOKUP($B1746,所属・種目コード!$A$3:$B$68,2)))</f>
        <v>水沢商</v>
      </c>
      <c r="K1746" s="41" t="e">
        <f>IF($B1746="","",(VLOOKUP($B1746,所属・種目コード!L1729:M1829,2)))</f>
        <v>#N/A</v>
      </c>
      <c r="L1746" s="38" t="e">
        <f>IF($B1746="","",(VLOOKUP($B1746,所属・種目コード!$I$3:$J$59,2)))</f>
        <v>#N/A</v>
      </c>
    </row>
    <row r="1747" spans="1:12">
      <c r="A1747" s="23">
        <v>2680</v>
      </c>
      <c r="B1747" s="23">
        <v>1097</v>
      </c>
      <c r="C1747" s="23">
        <v>129</v>
      </c>
      <c r="E1747" s="23" t="s">
        <v>3779</v>
      </c>
      <c r="F1747" s="23" t="s">
        <v>3780</v>
      </c>
      <c r="G1747" s="23">
        <v>2</v>
      </c>
      <c r="I1747" s="39" t="str">
        <f>IF($B1747="","",(VLOOKUP($B1747,所属・種目コード!$A$3:$B$68,2)))</f>
        <v>水沢商</v>
      </c>
      <c r="K1747" s="41" t="e">
        <f>IF($B1747="","",(VLOOKUP($B1747,所属・種目コード!L1730:M1830,2)))</f>
        <v>#N/A</v>
      </c>
      <c r="L1747" s="38" t="e">
        <f>IF($B1747="","",(VLOOKUP($B1747,所属・種目コード!$I$3:$J$59,2)))</f>
        <v>#N/A</v>
      </c>
    </row>
    <row r="1748" spans="1:12">
      <c r="A1748" s="23">
        <v>2681</v>
      </c>
      <c r="B1748" s="23">
        <v>1097</v>
      </c>
      <c r="C1748" s="23">
        <v>130</v>
      </c>
      <c r="E1748" s="23" t="s">
        <v>3781</v>
      </c>
      <c r="F1748" s="23" t="s">
        <v>3782</v>
      </c>
      <c r="G1748" s="23">
        <v>2</v>
      </c>
      <c r="I1748" s="39" t="str">
        <f>IF($B1748="","",(VLOOKUP($B1748,所属・種目コード!$A$3:$B$68,2)))</f>
        <v>水沢商</v>
      </c>
      <c r="K1748" s="41" t="e">
        <f>IF($B1748="","",(VLOOKUP($B1748,所属・種目コード!L1731:M1831,2)))</f>
        <v>#N/A</v>
      </c>
      <c r="L1748" s="38" t="e">
        <f>IF($B1748="","",(VLOOKUP($B1748,所属・種目コード!$I$3:$J$59,2)))</f>
        <v>#N/A</v>
      </c>
    </row>
    <row r="1749" spans="1:12">
      <c r="A1749" s="23">
        <v>2682</v>
      </c>
      <c r="B1749" s="23">
        <v>1097</v>
      </c>
      <c r="C1749" s="23">
        <v>681</v>
      </c>
      <c r="E1749" s="23" t="s">
        <v>3783</v>
      </c>
      <c r="F1749" s="23" t="s">
        <v>3784</v>
      </c>
      <c r="G1749" s="23">
        <v>2</v>
      </c>
      <c r="I1749" s="39" t="str">
        <f>IF($B1749="","",(VLOOKUP($B1749,所属・種目コード!$A$3:$B$68,2)))</f>
        <v>水沢商</v>
      </c>
      <c r="K1749" s="41" t="e">
        <f>IF($B1749="","",(VLOOKUP($B1749,所属・種目コード!L1732:M1832,2)))</f>
        <v>#N/A</v>
      </c>
      <c r="L1749" s="38" t="e">
        <f>IF($B1749="","",(VLOOKUP($B1749,所属・種目コード!$I$3:$J$59,2)))</f>
        <v>#N/A</v>
      </c>
    </row>
    <row r="1750" spans="1:12">
      <c r="A1750" s="23">
        <v>2683</v>
      </c>
      <c r="B1750" s="23">
        <v>1097</v>
      </c>
      <c r="C1750" s="23">
        <v>133</v>
      </c>
      <c r="E1750" s="23" t="s">
        <v>425</v>
      </c>
      <c r="F1750" s="23" t="s">
        <v>3785</v>
      </c>
      <c r="G1750" s="23">
        <v>2</v>
      </c>
      <c r="I1750" s="39" t="str">
        <f>IF($B1750="","",(VLOOKUP($B1750,所属・種目コード!$A$3:$B$68,2)))</f>
        <v>水沢商</v>
      </c>
      <c r="K1750" s="41" t="e">
        <f>IF($B1750="","",(VLOOKUP($B1750,所属・種目コード!L1733:M1833,2)))</f>
        <v>#N/A</v>
      </c>
      <c r="L1750" s="38" t="e">
        <f>IF($B1750="","",(VLOOKUP($B1750,所属・種目コード!$I$3:$J$59,2)))</f>
        <v>#N/A</v>
      </c>
    </row>
    <row r="1751" spans="1:12">
      <c r="A1751" s="23">
        <v>2684</v>
      </c>
      <c r="B1751" s="23">
        <v>1097</v>
      </c>
      <c r="C1751" s="23">
        <v>186</v>
      </c>
      <c r="E1751" s="23" t="s">
        <v>3786</v>
      </c>
      <c r="F1751" s="23" t="s">
        <v>3787</v>
      </c>
      <c r="G1751" s="23">
        <v>1</v>
      </c>
      <c r="I1751" s="39" t="str">
        <f>IF($B1751="","",(VLOOKUP($B1751,所属・種目コード!$A$3:$B$68,2)))</f>
        <v>水沢商</v>
      </c>
      <c r="K1751" s="41" t="e">
        <f>IF($B1751="","",(VLOOKUP($B1751,所属・種目コード!L1734:M1834,2)))</f>
        <v>#N/A</v>
      </c>
      <c r="L1751" s="38" t="e">
        <f>IF($B1751="","",(VLOOKUP($B1751,所属・種目コード!$I$3:$J$59,2)))</f>
        <v>#N/A</v>
      </c>
    </row>
    <row r="1752" spans="1:12">
      <c r="A1752" s="23">
        <v>2685</v>
      </c>
      <c r="B1752" s="23">
        <v>1097</v>
      </c>
      <c r="C1752" s="23">
        <v>926</v>
      </c>
      <c r="E1752" s="23" t="s">
        <v>3788</v>
      </c>
      <c r="F1752" s="23" t="s">
        <v>3789</v>
      </c>
      <c r="G1752" s="23">
        <v>1</v>
      </c>
      <c r="I1752" s="39" t="str">
        <f>IF($B1752="","",(VLOOKUP($B1752,所属・種目コード!$A$3:$B$68,2)))</f>
        <v>水沢商</v>
      </c>
      <c r="K1752" s="41" t="e">
        <f>IF($B1752="","",(VLOOKUP($B1752,所属・種目コード!L1735:M1835,2)))</f>
        <v>#N/A</v>
      </c>
      <c r="L1752" s="38" t="e">
        <f>IF($B1752="","",(VLOOKUP($B1752,所属・種目コード!$I$3:$J$59,2)))</f>
        <v>#N/A</v>
      </c>
    </row>
    <row r="1753" spans="1:12">
      <c r="A1753" s="23">
        <v>2686</v>
      </c>
      <c r="B1753" s="23">
        <v>1098</v>
      </c>
      <c r="C1753" s="23">
        <v>84</v>
      </c>
      <c r="E1753" s="23" t="s">
        <v>3790</v>
      </c>
      <c r="F1753" s="23" t="s">
        <v>3791</v>
      </c>
      <c r="G1753" s="23">
        <v>2</v>
      </c>
      <c r="I1753" s="39" t="str">
        <f>IF($B1753="","",(VLOOKUP($B1753,所属・種目コード!$A$3:$B$68,2)))</f>
        <v>水沢第一</v>
      </c>
      <c r="K1753" s="41" t="e">
        <f>IF($B1753="","",(VLOOKUP($B1753,所属・種目コード!L1736:M1836,2)))</f>
        <v>#N/A</v>
      </c>
      <c r="L1753" s="38" t="e">
        <f>IF($B1753="","",(VLOOKUP($B1753,所属・種目コード!$I$3:$J$59,2)))</f>
        <v>#N/A</v>
      </c>
    </row>
    <row r="1754" spans="1:12">
      <c r="A1754" s="23">
        <v>2687</v>
      </c>
      <c r="B1754" s="23">
        <v>1098</v>
      </c>
      <c r="C1754" s="23">
        <v>124</v>
      </c>
      <c r="E1754" s="23" t="s">
        <v>3792</v>
      </c>
      <c r="F1754" s="23" t="s">
        <v>3793</v>
      </c>
      <c r="G1754" s="23">
        <v>1</v>
      </c>
      <c r="I1754" s="39" t="str">
        <f>IF($B1754="","",(VLOOKUP($B1754,所属・種目コード!$A$3:$B$68,2)))</f>
        <v>水沢第一</v>
      </c>
      <c r="K1754" s="41" t="e">
        <f>IF($B1754="","",(VLOOKUP($B1754,所属・種目コード!L1737:M1837,2)))</f>
        <v>#N/A</v>
      </c>
      <c r="L1754" s="38" t="e">
        <f>IF($B1754="","",(VLOOKUP($B1754,所属・種目コード!$I$3:$J$59,2)))</f>
        <v>#N/A</v>
      </c>
    </row>
    <row r="1755" spans="1:12">
      <c r="A1755" s="23">
        <v>2688</v>
      </c>
      <c r="B1755" s="23">
        <v>1098</v>
      </c>
      <c r="C1755" s="23">
        <v>74</v>
      </c>
      <c r="E1755" s="23" t="s">
        <v>3794</v>
      </c>
      <c r="F1755" s="23" t="s">
        <v>3795</v>
      </c>
      <c r="G1755" s="23">
        <v>2</v>
      </c>
      <c r="I1755" s="39" t="str">
        <f>IF($B1755="","",(VLOOKUP($B1755,所属・種目コード!$A$3:$B$68,2)))</f>
        <v>水沢第一</v>
      </c>
      <c r="K1755" s="41" t="e">
        <f>IF($B1755="","",(VLOOKUP($B1755,所属・種目コード!L1738:M1838,2)))</f>
        <v>#N/A</v>
      </c>
      <c r="L1755" s="38" t="e">
        <f>IF($B1755="","",(VLOOKUP($B1755,所属・種目コード!$I$3:$J$59,2)))</f>
        <v>#N/A</v>
      </c>
    </row>
    <row r="1756" spans="1:12">
      <c r="A1756" s="23">
        <v>2689</v>
      </c>
      <c r="B1756" s="23">
        <v>1098</v>
      </c>
      <c r="C1756" s="23">
        <v>115</v>
      </c>
      <c r="E1756" s="23" t="s">
        <v>3796</v>
      </c>
      <c r="F1756" s="23" t="s">
        <v>3797</v>
      </c>
      <c r="G1756" s="23">
        <v>1</v>
      </c>
      <c r="I1756" s="39" t="str">
        <f>IF($B1756="","",(VLOOKUP($B1756,所属・種目コード!$A$3:$B$68,2)))</f>
        <v>水沢第一</v>
      </c>
      <c r="K1756" s="41" t="e">
        <f>IF($B1756="","",(VLOOKUP($B1756,所属・種目コード!L1739:M1839,2)))</f>
        <v>#N/A</v>
      </c>
      <c r="L1756" s="38" t="e">
        <f>IF($B1756="","",(VLOOKUP($B1756,所属・種目コード!$I$3:$J$59,2)))</f>
        <v>#N/A</v>
      </c>
    </row>
    <row r="1757" spans="1:12">
      <c r="A1757" s="23">
        <v>2690</v>
      </c>
      <c r="B1757" s="23">
        <v>1098</v>
      </c>
      <c r="C1757" s="23">
        <v>85</v>
      </c>
      <c r="E1757" s="23" t="s">
        <v>3798</v>
      </c>
      <c r="F1757" s="23" t="s">
        <v>3799</v>
      </c>
      <c r="G1757" s="23">
        <v>2</v>
      </c>
      <c r="I1757" s="39" t="str">
        <f>IF($B1757="","",(VLOOKUP($B1757,所属・種目コード!$A$3:$B$68,2)))</f>
        <v>水沢第一</v>
      </c>
      <c r="K1757" s="41" t="e">
        <f>IF($B1757="","",(VLOOKUP($B1757,所属・種目コード!L1740:M1840,2)))</f>
        <v>#N/A</v>
      </c>
      <c r="L1757" s="38" t="e">
        <f>IF($B1757="","",(VLOOKUP($B1757,所属・種目コード!$I$3:$J$59,2)))</f>
        <v>#N/A</v>
      </c>
    </row>
    <row r="1758" spans="1:12">
      <c r="A1758" s="23">
        <v>2691</v>
      </c>
      <c r="B1758" s="23">
        <v>1098</v>
      </c>
      <c r="C1758" s="23">
        <v>66</v>
      </c>
      <c r="E1758" s="23" t="s">
        <v>3800</v>
      </c>
      <c r="F1758" s="23" t="s">
        <v>3801</v>
      </c>
      <c r="G1758" s="23">
        <v>2</v>
      </c>
      <c r="I1758" s="39" t="str">
        <f>IF($B1758="","",(VLOOKUP($B1758,所属・種目コード!$A$3:$B$68,2)))</f>
        <v>水沢第一</v>
      </c>
      <c r="K1758" s="41" t="e">
        <f>IF($B1758="","",(VLOOKUP($B1758,所属・種目コード!L1741:M1841,2)))</f>
        <v>#N/A</v>
      </c>
      <c r="L1758" s="38" t="e">
        <f>IF($B1758="","",(VLOOKUP($B1758,所属・種目コード!$I$3:$J$59,2)))</f>
        <v>#N/A</v>
      </c>
    </row>
    <row r="1759" spans="1:12">
      <c r="A1759" s="23">
        <v>2692</v>
      </c>
      <c r="B1759" s="23">
        <v>1098</v>
      </c>
      <c r="C1759" s="23">
        <v>578</v>
      </c>
      <c r="E1759" s="23" t="s">
        <v>3802</v>
      </c>
      <c r="F1759" s="23" t="s">
        <v>3803</v>
      </c>
      <c r="G1759" s="23">
        <v>2</v>
      </c>
      <c r="I1759" s="39" t="str">
        <f>IF($B1759="","",(VLOOKUP($B1759,所属・種目コード!$A$3:$B$68,2)))</f>
        <v>水沢第一</v>
      </c>
      <c r="K1759" s="41" t="e">
        <f>IF($B1759="","",(VLOOKUP($B1759,所属・種目コード!L1742:M1842,2)))</f>
        <v>#N/A</v>
      </c>
      <c r="L1759" s="38" t="e">
        <f>IF($B1759="","",(VLOOKUP($B1759,所属・種目コード!$I$3:$J$59,2)))</f>
        <v>#N/A</v>
      </c>
    </row>
    <row r="1760" spans="1:12">
      <c r="A1760" s="23">
        <v>2693</v>
      </c>
      <c r="B1760" s="23">
        <v>1098</v>
      </c>
      <c r="C1760" s="23">
        <v>125</v>
      </c>
      <c r="E1760" s="23" t="s">
        <v>3804</v>
      </c>
      <c r="F1760" s="23" t="s">
        <v>3805</v>
      </c>
      <c r="G1760" s="23">
        <v>1</v>
      </c>
      <c r="I1760" s="39" t="str">
        <f>IF($B1760="","",(VLOOKUP($B1760,所属・種目コード!$A$3:$B$68,2)))</f>
        <v>水沢第一</v>
      </c>
      <c r="K1760" s="41" t="e">
        <f>IF($B1760="","",(VLOOKUP($B1760,所属・種目コード!L1743:M1843,2)))</f>
        <v>#N/A</v>
      </c>
      <c r="L1760" s="38" t="e">
        <f>IF($B1760="","",(VLOOKUP($B1760,所属・種目コード!$I$3:$J$59,2)))</f>
        <v>#N/A</v>
      </c>
    </row>
    <row r="1761" spans="1:12">
      <c r="A1761" s="23">
        <v>2694</v>
      </c>
      <c r="B1761" s="23">
        <v>1098</v>
      </c>
      <c r="C1761" s="23">
        <v>75</v>
      </c>
      <c r="E1761" s="23" t="s">
        <v>519</v>
      </c>
      <c r="F1761" s="23" t="s">
        <v>3806</v>
      </c>
      <c r="G1761" s="23">
        <v>2</v>
      </c>
      <c r="I1761" s="39" t="str">
        <f>IF($B1761="","",(VLOOKUP($B1761,所属・種目コード!$A$3:$B$68,2)))</f>
        <v>水沢第一</v>
      </c>
      <c r="K1761" s="41" t="e">
        <f>IF($B1761="","",(VLOOKUP($B1761,所属・種目コード!L1744:M1844,2)))</f>
        <v>#N/A</v>
      </c>
      <c r="L1761" s="38" t="e">
        <f>IF($B1761="","",(VLOOKUP($B1761,所属・種目コード!$I$3:$J$59,2)))</f>
        <v>#N/A</v>
      </c>
    </row>
    <row r="1762" spans="1:12">
      <c r="A1762" s="23">
        <v>2695</v>
      </c>
      <c r="B1762" s="23">
        <v>1098</v>
      </c>
      <c r="C1762" s="23">
        <v>797</v>
      </c>
      <c r="E1762" s="23" t="s">
        <v>3807</v>
      </c>
      <c r="F1762" s="23" t="s">
        <v>3808</v>
      </c>
      <c r="G1762" s="23">
        <v>1</v>
      </c>
      <c r="I1762" s="39" t="str">
        <f>IF($B1762="","",(VLOOKUP($B1762,所属・種目コード!$A$3:$B$68,2)))</f>
        <v>水沢第一</v>
      </c>
      <c r="K1762" s="41" t="e">
        <f>IF($B1762="","",(VLOOKUP($B1762,所属・種目コード!L1745:M1845,2)))</f>
        <v>#N/A</v>
      </c>
      <c r="L1762" s="38" t="e">
        <f>IF($B1762="","",(VLOOKUP($B1762,所属・種目コード!$I$3:$J$59,2)))</f>
        <v>#N/A</v>
      </c>
    </row>
    <row r="1763" spans="1:12">
      <c r="A1763" s="23">
        <v>2696</v>
      </c>
      <c r="B1763" s="23">
        <v>1098</v>
      </c>
      <c r="C1763" s="23">
        <v>86</v>
      </c>
      <c r="E1763" s="23" t="s">
        <v>520</v>
      </c>
      <c r="F1763" s="23" t="s">
        <v>3809</v>
      </c>
      <c r="G1763" s="23">
        <v>2</v>
      </c>
      <c r="I1763" s="39" t="str">
        <f>IF($B1763="","",(VLOOKUP($B1763,所属・種目コード!$A$3:$B$68,2)))</f>
        <v>水沢第一</v>
      </c>
      <c r="K1763" s="41" t="e">
        <f>IF($B1763="","",(VLOOKUP($B1763,所属・種目コード!L1746:M1846,2)))</f>
        <v>#N/A</v>
      </c>
      <c r="L1763" s="38" t="e">
        <f>IF($B1763="","",(VLOOKUP($B1763,所属・種目コード!$I$3:$J$59,2)))</f>
        <v>#N/A</v>
      </c>
    </row>
    <row r="1764" spans="1:12">
      <c r="A1764" s="23">
        <v>2697</v>
      </c>
      <c r="B1764" s="23">
        <v>1098</v>
      </c>
      <c r="C1764" s="23">
        <v>126</v>
      </c>
      <c r="E1764" s="23" t="s">
        <v>3810</v>
      </c>
      <c r="F1764" s="23" t="s">
        <v>3811</v>
      </c>
      <c r="G1764" s="23">
        <v>1</v>
      </c>
      <c r="I1764" s="39" t="str">
        <f>IF($B1764="","",(VLOOKUP($B1764,所属・種目コード!$A$3:$B$68,2)))</f>
        <v>水沢第一</v>
      </c>
      <c r="K1764" s="41" t="e">
        <f>IF($B1764="","",(VLOOKUP($B1764,所属・種目コード!L1747:M1847,2)))</f>
        <v>#N/A</v>
      </c>
      <c r="L1764" s="38" t="e">
        <f>IF($B1764="","",(VLOOKUP($B1764,所属・種目コード!$I$3:$J$59,2)))</f>
        <v>#N/A</v>
      </c>
    </row>
    <row r="1765" spans="1:12">
      <c r="A1765" s="23">
        <v>2698</v>
      </c>
      <c r="B1765" s="23">
        <v>1098</v>
      </c>
      <c r="C1765" s="23">
        <v>127</v>
      </c>
      <c r="E1765" s="23" t="s">
        <v>3812</v>
      </c>
      <c r="F1765" s="23" t="s">
        <v>3813</v>
      </c>
      <c r="G1765" s="23">
        <v>1</v>
      </c>
      <c r="I1765" s="39" t="str">
        <f>IF($B1765="","",(VLOOKUP($B1765,所属・種目コード!$A$3:$B$68,2)))</f>
        <v>水沢第一</v>
      </c>
      <c r="K1765" s="41" t="e">
        <f>IF($B1765="","",(VLOOKUP($B1765,所属・種目コード!L1748:M1848,2)))</f>
        <v>#N/A</v>
      </c>
      <c r="L1765" s="38" t="e">
        <f>IF($B1765="","",(VLOOKUP($B1765,所属・種目コード!$I$3:$J$59,2)))</f>
        <v>#N/A</v>
      </c>
    </row>
    <row r="1766" spans="1:12">
      <c r="A1766" s="23">
        <v>2699</v>
      </c>
      <c r="B1766" s="23">
        <v>1098</v>
      </c>
      <c r="C1766" s="23">
        <v>128</v>
      </c>
      <c r="E1766" s="23" t="s">
        <v>3814</v>
      </c>
      <c r="F1766" s="23" t="s">
        <v>3815</v>
      </c>
      <c r="G1766" s="23">
        <v>1</v>
      </c>
      <c r="I1766" s="39" t="str">
        <f>IF($B1766="","",(VLOOKUP($B1766,所属・種目コード!$A$3:$B$68,2)))</f>
        <v>水沢第一</v>
      </c>
      <c r="K1766" s="41" t="e">
        <f>IF($B1766="","",(VLOOKUP($B1766,所属・種目コード!L1749:M1849,2)))</f>
        <v>#N/A</v>
      </c>
      <c r="L1766" s="38" t="e">
        <f>IF($B1766="","",(VLOOKUP($B1766,所属・種目コード!$I$3:$J$59,2)))</f>
        <v>#N/A</v>
      </c>
    </row>
    <row r="1767" spans="1:12">
      <c r="A1767" s="23">
        <v>2700</v>
      </c>
      <c r="B1767" s="23">
        <v>1098</v>
      </c>
      <c r="C1767" s="23">
        <v>116</v>
      </c>
      <c r="E1767" s="23" t="s">
        <v>3816</v>
      </c>
      <c r="F1767" s="23" t="s">
        <v>3817</v>
      </c>
      <c r="G1767" s="23">
        <v>1</v>
      </c>
      <c r="I1767" s="39" t="str">
        <f>IF($B1767="","",(VLOOKUP($B1767,所属・種目コード!$A$3:$B$68,2)))</f>
        <v>水沢第一</v>
      </c>
      <c r="K1767" s="41" t="e">
        <f>IF($B1767="","",(VLOOKUP($B1767,所属・種目コード!L1750:M1850,2)))</f>
        <v>#N/A</v>
      </c>
      <c r="L1767" s="38" t="e">
        <f>IF($B1767="","",(VLOOKUP($B1767,所属・種目コード!$I$3:$J$59,2)))</f>
        <v>#N/A</v>
      </c>
    </row>
    <row r="1768" spans="1:12">
      <c r="A1768" s="23">
        <v>2701</v>
      </c>
      <c r="B1768" s="23">
        <v>1098</v>
      </c>
      <c r="C1768" s="23">
        <v>87</v>
      </c>
      <c r="E1768" s="23" t="s">
        <v>3818</v>
      </c>
      <c r="F1768" s="23" t="s">
        <v>3819</v>
      </c>
      <c r="G1768" s="23">
        <v>2</v>
      </c>
      <c r="I1768" s="39" t="str">
        <f>IF($B1768="","",(VLOOKUP($B1768,所属・種目コード!$A$3:$B$68,2)))</f>
        <v>水沢第一</v>
      </c>
      <c r="K1768" s="41" t="e">
        <f>IF($B1768="","",(VLOOKUP($B1768,所属・種目コード!L1751:M1851,2)))</f>
        <v>#N/A</v>
      </c>
      <c r="L1768" s="38" t="e">
        <f>IF($B1768="","",(VLOOKUP($B1768,所属・種目コード!$I$3:$J$59,2)))</f>
        <v>#N/A</v>
      </c>
    </row>
    <row r="1769" spans="1:12">
      <c r="A1769" s="23">
        <v>2702</v>
      </c>
      <c r="B1769" s="23">
        <v>1098</v>
      </c>
      <c r="C1769" s="23">
        <v>129</v>
      </c>
      <c r="E1769" s="23" t="s">
        <v>3820</v>
      </c>
      <c r="F1769" s="23" t="s">
        <v>3821</v>
      </c>
      <c r="G1769" s="23">
        <v>1</v>
      </c>
      <c r="I1769" s="39" t="str">
        <f>IF($B1769="","",(VLOOKUP($B1769,所属・種目コード!$A$3:$B$68,2)))</f>
        <v>水沢第一</v>
      </c>
      <c r="K1769" s="41" t="e">
        <f>IF($B1769="","",(VLOOKUP($B1769,所属・種目コード!L1752:M1852,2)))</f>
        <v>#N/A</v>
      </c>
      <c r="L1769" s="38" t="e">
        <f>IF($B1769="","",(VLOOKUP($B1769,所属・種目コード!$I$3:$J$59,2)))</f>
        <v>#N/A</v>
      </c>
    </row>
    <row r="1770" spans="1:12">
      <c r="A1770" s="23">
        <v>2703</v>
      </c>
      <c r="B1770" s="23">
        <v>1098</v>
      </c>
      <c r="C1770" s="23">
        <v>135</v>
      </c>
      <c r="E1770" s="23" t="s">
        <v>3822</v>
      </c>
      <c r="F1770" s="23" t="s">
        <v>3823</v>
      </c>
      <c r="G1770" s="23">
        <v>1</v>
      </c>
      <c r="I1770" s="39" t="str">
        <f>IF($B1770="","",(VLOOKUP($B1770,所属・種目コード!$A$3:$B$68,2)))</f>
        <v>水沢第一</v>
      </c>
      <c r="K1770" s="41" t="e">
        <f>IF($B1770="","",(VLOOKUP($B1770,所属・種目コード!L1753:M1853,2)))</f>
        <v>#N/A</v>
      </c>
      <c r="L1770" s="38" t="e">
        <f>IF($B1770="","",(VLOOKUP($B1770,所属・種目コード!$I$3:$J$59,2)))</f>
        <v>#N/A</v>
      </c>
    </row>
    <row r="1771" spans="1:12">
      <c r="A1771" s="23">
        <v>2704</v>
      </c>
      <c r="B1771" s="23">
        <v>1098</v>
      </c>
      <c r="C1771" s="23">
        <v>88</v>
      </c>
      <c r="E1771" s="23" t="s">
        <v>3824</v>
      </c>
      <c r="F1771" s="23" t="s">
        <v>3825</v>
      </c>
      <c r="G1771" s="23">
        <v>2</v>
      </c>
      <c r="I1771" s="39" t="str">
        <f>IF($B1771="","",(VLOOKUP($B1771,所属・種目コード!$A$3:$B$68,2)))</f>
        <v>水沢第一</v>
      </c>
      <c r="K1771" s="41" t="e">
        <f>IF($B1771="","",(VLOOKUP($B1771,所属・種目コード!L1754:M1854,2)))</f>
        <v>#N/A</v>
      </c>
      <c r="L1771" s="38" t="e">
        <f>IF($B1771="","",(VLOOKUP($B1771,所属・種目コード!$I$3:$J$59,2)))</f>
        <v>#N/A</v>
      </c>
    </row>
    <row r="1772" spans="1:12">
      <c r="A1772" s="23">
        <v>2705</v>
      </c>
      <c r="B1772" s="23">
        <v>1098</v>
      </c>
      <c r="C1772" s="23">
        <v>76</v>
      </c>
      <c r="E1772" s="23" t="s">
        <v>518</v>
      </c>
      <c r="F1772" s="23" t="s">
        <v>3826</v>
      </c>
      <c r="G1772" s="23">
        <v>2</v>
      </c>
      <c r="I1772" s="39" t="str">
        <f>IF($B1772="","",(VLOOKUP($B1772,所属・種目コード!$A$3:$B$68,2)))</f>
        <v>水沢第一</v>
      </c>
      <c r="K1772" s="41" t="e">
        <f>IF($B1772="","",(VLOOKUP($B1772,所属・種目コード!L1755:M1855,2)))</f>
        <v>#N/A</v>
      </c>
      <c r="L1772" s="38" t="e">
        <f>IF($B1772="","",(VLOOKUP($B1772,所属・種目コード!$I$3:$J$59,2)))</f>
        <v>#N/A</v>
      </c>
    </row>
    <row r="1773" spans="1:12">
      <c r="A1773" s="23">
        <v>2706</v>
      </c>
      <c r="B1773" s="23">
        <v>1098</v>
      </c>
      <c r="C1773" s="23">
        <v>89</v>
      </c>
      <c r="E1773" s="23" t="s">
        <v>3827</v>
      </c>
      <c r="F1773" s="23" t="s">
        <v>3828</v>
      </c>
      <c r="G1773" s="23">
        <v>2</v>
      </c>
      <c r="I1773" s="39" t="str">
        <f>IF($B1773="","",(VLOOKUP($B1773,所属・種目コード!$A$3:$B$68,2)))</f>
        <v>水沢第一</v>
      </c>
      <c r="K1773" s="41" t="e">
        <f>IF($B1773="","",(VLOOKUP($B1773,所属・種目コード!L1756:M1856,2)))</f>
        <v>#N/A</v>
      </c>
      <c r="L1773" s="38" t="e">
        <f>IF($B1773="","",(VLOOKUP($B1773,所属・種目コード!$I$3:$J$59,2)))</f>
        <v>#N/A</v>
      </c>
    </row>
    <row r="1774" spans="1:12">
      <c r="A1774" s="23">
        <v>2707</v>
      </c>
      <c r="B1774" s="23">
        <v>1098</v>
      </c>
      <c r="C1774" s="23">
        <v>90</v>
      </c>
      <c r="E1774" s="23" t="s">
        <v>3829</v>
      </c>
      <c r="F1774" s="23" t="s">
        <v>3830</v>
      </c>
      <c r="G1774" s="23">
        <v>2</v>
      </c>
      <c r="I1774" s="39" t="str">
        <f>IF($B1774="","",(VLOOKUP($B1774,所属・種目コード!$A$3:$B$68,2)))</f>
        <v>水沢第一</v>
      </c>
      <c r="K1774" s="41" t="e">
        <f>IF($B1774="","",(VLOOKUP($B1774,所属・種目コード!L1757:M1857,2)))</f>
        <v>#N/A</v>
      </c>
      <c r="L1774" s="38" t="e">
        <f>IF($B1774="","",(VLOOKUP($B1774,所属・種目コード!$I$3:$J$59,2)))</f>
        <v>#N/A</v>
      </c>
    </row>
    <row r="1775" spans="1:12">
      <c r="A1775" s="23">
        <v>2708</v>
      </c>
      <c r="B1775" s="23">
        <v>1098</v>
      </c>
      <c r="C1775" s="23">
        <v>67</v>
      </c>
      <c r="E1775" s="23" t="s">
        <v>3831</v>
      </c>
      <c r="F1775" s="23" t="s">
        <v>3832</v>
      </c>
      <c r="G1775" s="23">
        <v>2</v>
      </c>
      <c r="I1775" s="39" t="str">
        <f>IF($B1775="","",(VLOOKUP($B1775,所属・種目コード!$A$3:$B$68,2)))</f>
        <v>水沢第一</v>
      </c>
      <c r="K1775" s="41" t="e">
        <f>IF($B1775="","",(VLOOKUP($B1775,所属・種目コード!L1758:M1858,2)))</f>
        <v>#N/A</v>
      </c>
      <c r="L1775" s="38" t="e">
        <f>IF($B1775="","",(VLOOKUP($B1775,所属・種目コード!$I$3:$J$59,2)))</f>
        <v>#N/A</v>
      </c>
    </row>
    <row r="1776" spans="1:12">
      <c r="A1776" s="23">
        <v>2709</v>
      </c>
      <c r="B1776" s="23">
        <v>1098</v>
      </c>
      <c r="C1776" s="23">
        <v>91</v>
      </c>
      <c r="E1776" s="23" t="s">
        <v>3833</v>
      </c>
      <c r="F1776" s="23" t="s">
        <v>3834</v>
      </c>
      <c r="G1776" s="23">
        <v>2</v>
      </c>
      <c r="I1776" s="39" t="str">
        <f>IF($B1776="","",(VLOOKUP($B1776,所属・種目コード!$A$3:$B$68,2)))</f>
        <v>水沢第一</v>
      </c>
      <c r="K1776" s="41" t="e">
        <f>IF($B1776="","",(VLOOKUP($B1776,所属・種目コード!L1759:M1859,2)))</f>
        <v>#N/A</v>
      </c>
      <c r="L1776" s="38" t="e">
        <f>IF($B1776="","",(VLOOKUP($B1776,所属・種目コード!$I$3:$J$59,2)))</f>
        <v>#N/A</v>
      </c>
    </row>
    <row r="1777" spans="1:12">
      <c r="A1777" s="23">
        <v>2710</v>
      </c>
      <c r="B1777" s="23">
        <v>1098</v>
      </c>
      <c r="C1777" s="23">
        <v>77</v>
      </c>
      <c r="E1777" s="23" t="s">
        <v>3835</v>
      </c>
      <c r="F1777" s="23" t="s">
        <v>3836</v>
      </c>
      <c r="G1777" s="23">
        <v>2</v>
      </c>
      <c r="I1777" s="39" t="str">
        <f>IF($B1777="","",(VLOOKUP($B1777,所属・種目コード!$A$3:$B$68,2)))</f>
        <v>水沢第一</v>
      </c>
      <c r="K1777" s="41" t="e">
        <f>IF($B1777="","",(VLOOKUP($B1777,所属・種目コード!L1760:M1860,2)))</f>
        <v>#N/A</v>
      </c>
      <c r="L1777" s="38" t="e">
        <f>IF($B1777="","",(VLOOKUP($B1777,所属・種目コード!$I$3:$J$59,2)))</f>
        <v>#N/A</v>
      </c>
    </row>
    <row r="1778" spans="1:12">
      <c r="A1778" s="23">
        <v>2711</v>
      </c>
      <c r="B1778" s="23">
        <v>1098</v>
      </c>
      <c r="C1778" s="23">
        <v>136</v>
      </c>
      <c r="E1778" s="23" t="s">
        <v>3837</v>
      </c>
      <c r="F1778" s="23" t="s">
        <v>3838</v>
      </c>
      <c r="G1778" s="23">
        <v>1</v>
      </c>
      <c r="I1778" s="39" t="str">
        <f>IF($B1778="","",(VLOOKUP($B1778,所属・種目コード!$A$3:$B$68,2)))</f>
        <v>水沢第一</v>
      </c>
      <c r="K1778" s="41" t="e">
        <f>IF($B1778="","",(VLOOKUP($B1778,所属・種目コード!L1761:M1861,2)))</f>
        <v>#N/A</v>
      </c>
      <c r="L1778" s="38" t="e">
        <f>IF($B1778="","",(VLOOKUP($B1778,所属・種目コード!$I$3:$J$59,2)))</f>
        <v>#N/A</v>
      </c>
    </row>
    <row r="1779" spans="1:12">
      <c r="A1779" s="23">
        <v>2712</v>
      </c>
      <c r="B1779" s="23">
        <v>1098</v>
      </c>
      <c r="C1779" s="23">
        <v>117</v>
      </c>
      <c r="E1779" s="23" t="s">
        <v>3839</v>
      </c>
      <c r="F1779" s="23" t="s">
        <v>3840</v>
      </c>
      <c r="G1779" s="23">
        <v>1</v>
      </c>
      <c r="I1779" s="39" t="str">
        <f>IF($B1779="","",(VLOOKUP($B1779,所属・種目コード!$A$3:$B$68,2)))</f>
        <v>水沢第一</v>
      </c>
      <c r="K1779" s="41" t="e">
        <f>IF($B1779="","",(VLOOKUP($B1779,所属・種目コード!L1762:M1862,2)))</f>
        <v>#N/A</v>
      </c>
      <c r="L1779" s="38" t="e">
        <f>IF($B1779="","",(VLOOKUP($B1779,所属・種目コード!$I$3:$J$59,2)))</f>
        <v>#N/A</v>
      </c>
    </row>
    <row r="1780" spans="1:12">
      <c r="A1780" s="23">
        <v>2713</v>
      </c>
      <c r="B1780" s="23">
        <v>1098</v>
      </c>
      <c r="C1780" s="23">
        <v>92</v>
      </c>
      <c r="E1780" s="23" t="s">
        <v>3841</v>
      </c>
      <c r="F1780" s="23" t="s">
        <v>3842</v>
      </c>
      <c r="G1780" s="23">
        <v>2</v>
      </c>
      <c r="I1780" s="39" t="str">
        <f>IF($B1780="","",(VLOOKUP($B1780,所属・種目コード!$A$3:$B$68,2)))</f>
        <v>水沢第一</v>
      </c>
      <c r="K1780" s="41" t="e">
        <f>IF($B1780="","",(VLOOKUP($B1780,所属・種目コード!L1763:M1863,2)))</f>
        <v>#N/A</v>
      </c>
      <c r="L1780" s="38" t="e">
        <f>IF($B1780="","",(VLOOKUP($B1780,所属・種目コード!$I$3:$J$59,2)))</f>
        <v>#N/A</v>
      </c>
    </row>
    <row r="1781" spans="1:12">
      <c r="A1781" s="23">
        <v>2714</v>
      </c>
      <c r="B1781" s="23">
        <v>1098</v>
      </c>
      <c r="C1781" s="23">
        <v>137</v>
      </c>
      <c r="E1781" s="23" t="s">
        <v>3843</v>
      </c>
      <c r="F1781" s="23" t="s">
        <v>3844</v>
      </c>
      <c r="G1781" s="23">
        <v>1</v>
      </c>
      <c r="I1781" s="39" t="str">
        <f>IF($B1781="","",(VLOOKUP($B1781,所属・種目コード!$A$3:$B$68,2)))</f>
        <v>水沢第一</v>
      </c>
      <c r="K1781" s="41" t="e">
        <f>IF($B1781="","",(VLOOKUP($B1781,所属・種目コード!L1764:M1864,2)))</f>
        <v>#N/A</v>
      </c>
      <c r="L1781" s="38" t="e">
        <f>IF($B1781="","",(VLOOKUP($B1781,所属・種目コード!$I$3:$J$59,2)))</f>
        <v>#N/A</v>
      </c>
    </row>
    <row r="1782" spans="1:12">
      <c r="A1782" s="23">
        <v>2715</v>
      </c>
      <c r="B1782" s="23">
        <v>1098</v>
      </c>
      <c r="C1782" s="23">
        <v>118</v>
      </c>
      <c r="E1782" s="23" t="s">
        <v>3845</v>
      </c>
      <c r="F1782" s="23" t="s">
        <v>3536</v>
      </c>
      <c r="G1782" s="23">
        <v>1</v>
      </c>
      <c r="I1782" s="39" t="str">
        <f>IF($B1782="","",(VLOOKUP($B1782,所属・種目コード!$A$3:$B$68,2)))</f>
        <v>水沢第一</v>
      </c>
      <c r="K1782" s="41" t="e">
        <f>IF($B1782="","",(VLOOKUP($B1782,所属・種目コード!L1765:M1865,2)))</f>
        <v>#N/A</v>
      </c>
      <c r="L1782" s="38" t="e">
        <f>IF($B1782="","",(VLOOKUP($B1782,所属・種目コード!$I$3:$J$59,2)))</f>
        <v>#N/A</v>
      </c>
    </row>
    <row r="1783" spans="1:12">
      <c r="A1783" s="23">
        <v>2716</v>
      </c>
      <c r="B1783" s="23">
        <v>1098</v>
      </c>
      <c r="C1783" s="23">
        <v>138</v>
      </c>
      <c r="E1783" s="23" t="s">
        <v>3846</v>
      </c>
      <c r="F1783" s="23" t="s">
        <v>3847</v>
      </c>
      <c r="G1783" s="23">
        <v>1</v>
      </c>
      <c r="I1783" s="39" t="str">
        <f>IF($B1783="","",(VLOOKUP($B1783,所属・種目コード!$A$3:$B$68,2)))</f>
        <v>水沢第一</v>
      </c>
      <c r="K1783" s="41" t="e">
        <f>IF($B1783="","",(VLOOKUP($B1783,所属・種目コード!L1766:M1866,2)))</f>
        <v>#N/A</v>
      </c>
      <c r="L1783" s="38" t="e">
        <f>IF($B1783="","",(VLOOKUP($B1783,所属・種目コード!$I$3:$J$59,2)))</f>
        <v>#N/A</v>
      </c>
    </row>
    <row r="1784" spans="1:12">
      <c r="A1784" s="23">
        <v>2717</v>
      </c>
      <c r="B1784" s="23">
        <v>1098</v>
      </c>
      <c r="C1784" s="23">
        <v>139</v>
      </c>
      <c r="E1784" s="23" t="s">
        <v>3848</v>
      </c>
      <c r="F1784" s="23" t="s">
        <v>3849</v>
      </c>
      <c r="G1784" s="23">
        <v>1</v>
      </c>
      <c r="I1784" s="39" t="str">
        <f>IF($B1784="","",(VLOOKUP($B1784,所属・種目コード!$A$3:$B$68,2)))</f>
        <v>水沢第一</v>
      </c>
      <c r="K1784" s="41" t="e">
        <f>IF($B1784="","",(VLOOKUP($B1784,所属・種目コード!L1767:M1867,2)))</f>
        <v>#N/A</v>
      </c>
      <c r="L1784" s="38" t="e">
        <f>IF($B1784="","",(VLOOKUP($B1784,所属・種目コード!$I$3:$J$59,2)))</f>
        <v>#N/A</v>
      </c>
    </row>
    <row r="1785" spans="1:12">
      <c r="A1785" s="23">
        <v>2718</v>
      </c>
      <c r="B1785" s="23">
        <v>1098</v>
      </c>
      <c r="C1785" s="23">
        <v>78</v>
      </c>
      <c r="E1785" s="23" t="s">
        <v>3850</v>
      </c>
      <c r="F1785" s="23" t="s">
        <v>3851</v>
      </c>
      <c r="G1785" s="23">
        <v>2</v>
      </c>
      <c r="I1785" s="39" t="str">
        <f>IF($B1785="","",(VLOOKUP($B1785,所属・種目コード!$A$3:$B$68,2)))</f>
        <v>水沢第一</v>
      </c>
      <c r="K1785" s="41" t="e">
        <f>IF($B1785="","",(VLOOKUP($B1785,所属・種目コード!L1768:M1868,2)))</f>
        <v>#N/A</v>
      </c>
      <c r="L1785" s="38" t="e">
        <f>IF($B1785="","",(VLOOKUP($B1785,所属・種目コード!$I$3:$J$59,2)))</f>
        <v>#N/A</v>
      </c>
    </row>
    <row r="1786" spans="1:12">
      <c r="A1786" s="23">
        <v>2719</v>
      </c>
      <c r="B1786" s="23">
        <v>1098</v>
      </c>
      <c r="C1786" s="23">
        <v>130</v>
      </c>
      <c r="E1786" s="23" t="s">
        <v>3852</v>
      </c>
      <c r="F1786" s="23" t="s">
        <v>3853</v>
      </c>
      <c r="G1786" s="23">
        <v>1</v>
      </c>
      <c r="I1786" s="39" t="str">
        <f>IF($B1786="","",(VLOOKUP($B1786,所属・種目コード!$A$3:$B$68,2)))</f>
        <v>水沢第一</v>
      </c>
      <c r="K1786" s="41" t="e">
        <f>IF($B1786="","",(VLOOKUP($B1786,所属・種目コード!L1769:M1869,2)))</f>
        <v>#N/A</v>
      </c>
      <c r="L1786" s="38" t="e">
        <f>IF($B1786="","",(VLOOKUP($B1786,所属・種目コード!$I$3:$J$59,2)))</f>
        <v>#N/A</v>
      </c>
    </row>
    <row r="1787" spans="1:12">
      <c r="A1787" s="23">
        <v>2720</v>
      </c>
      <c r="B1787" s="23">
        <v>1098</v>
      </c>
      <c r="C1787" s="23">
        <v>140</v>
      </c>
      <c r="E1787" s="23" t="s">
        <v>3854</v>
      </c>
      <c r="F1787" s="23" t="s">
        <v>3855</v>
      </c>
      <c r="G1787" s="23">
        <v>1</v>
      </c>
      <c r="I1787" s="39" t="str">
        <f>IF($B1787="","",(VLOOKUP($B1787,所属・種目コード!$A$3:$B$68,2)))</f>
        <v>水沢第一</v>
      </c>
      <c r="K1787" s="41" t="e">
        <f>IF($B1787="","",(VLOOKUP($B1787,所属・種目コード!L1770:M1870,2)))</f>
        <v>#N/A</v>
      </c>
      <c r="L1787" s="38" t="e">
        <f>IF($B1787="","",(VLOOKUP($B1787,所属・種目コード!$I$3:$J$59,2)))</f>
        <v>#N/A</v>
      </c>
    </row>
    <row r="1788" spans="1:12">
      <c r="A1788" s="23">
        <v>2721</v>
      </c>
      <c r="B1788" s="23">
        <v>1098</v>
      </c>
      <c r="C1788" s="23">
        <v>798</v>
      </c>
      <c r="E1788" s="23" t="s">
        <v>3856</v>
      </c>
      <c r="F1788" s="23" t="s">
        <v>3857</v>
      </c>
      <c r="G1788" s="23">
        <v>1</v>
      </c>
      <c r="I1788" s="39" t="str">
        <f>IF($B1788="","",(VLOOKUP($B1788,所属・種目コード!$A$3:$B$68,2)))</f>
        <v>水沢第一</v>
      </c>
      <c r="K1788" s="41" t="e">
        <f>IF($B1788="","",(VLOOKUP($B1788,所属・種目コード!L1771:M1871,2)))</f>
        <v>#N/A</v>
      </c>
      <c r="L1788" s="38" t="e">
        <f>IF($B1788="","",(VLOOKUP($B1788,所属・種目コード!$I$3:$J$59,2)))</f>
        <v>#N/A</v>
      </c>
    </row>
    <row r="1789" spans="1:12">
      <c r="A1789" s="23">
        <v>2722</v>
      </c>
      <c r="B1789" s="23">
        <v>1098</v>
      </c>
      <c r="C1789" s="23">
        <v>93</v>
      </c>
      <c r="E1789" s="23" t="s">
        <v>3858</v>
      </c>
      <c r="F1789" s="23" t="s">
        <v>2236</v>
      </c>
      <c r="G1789" s="23">
        <v>2</v>
      </c>
      <c r="I1789" s="39" t="str">
        <f>IF($B1789="","",(VLOOKUP($B1789,所属・種目コード!$A$3:$B$68,2)))</f>
        <v>水沢第一</v>
      </c>
      <c r="K1789" s="41" t="e">
        <f>IF($B1789="","",(VLOOKUP($B1789,所属・種目コード!L1772:M1872,2)))</f>
        <v>#N/A</v>
      </c>
      <c r="L1789" s="38" t="e">
        <f>IF($B1789="","",(VLOOKUP($B1789,所属・種目コード!$I$3:$J$59,2)))</f>
        <v>#N/A</v>
      </c>
    </row>
    <row r="1790" spans="1:12">
      <c r="A1790" s="23">
        <v>2723</v>
      </c>
      <c r="B1790" s="23">
        <v>1098</v>
      </c>
      <c r="C1790" s="23">
        <v>79</v>
      </c>
      <c r="E1790" s="23" t="s">
        <v>3859</v>
      </c>
      <c r="F1790" s="23" t="s">
        <v>3860</v>
      </c>
      <c r="G1790" s="23">
        <v>2</v>
      </c>
      <c r="I1790" s="39" t="str">
        <f>IF($B1790="","",(VLOOKUP($B1790,所属・種目コード!$A$3:$B$68,2)))</f>
        <v>水沢第一</v>
      </c>
      <c r="K1790" s="41" t="e">
        <f>IF($B1790="","",(VLOOKUP($B1790,所属・種目コード!L1773:M1873,2)))</f>
        <v>#N/A</v>
      </c>
      <c r="L1790" s="38" t="e">
        <f>IF($B1790="","",(VLOOKUP($B1790,所属・種目コード!$I$3:$J$59,2)))</f>
        <v>#N/A</v>
      </c>
    </row>
    <row r="1791" spans="1:12">
      <c r="A1791" s="23">
        <v>2724</v>
      </c>
      <c r="B1791" s="23">
        <v>1098</v>
      </c>
      <c r="C1791" s="23">
        <v>94</v>
      </c>
      <c r="E1791" s="23" t="s">
        <v>3861</v>
      </c>
      <c r="F1791" s="23" t="s">
        <v>3862</v>
      </c>
      <c r="G1791" s="23">
        <v>2</v>
      </c>
      <c r="I1791" s="39" t="str">
        <f>IF($B1791="","",(VLOOKUP($B1791,所属・種目コード!$A$3:$B$68,2)))</f>
        <v>水沢第一</v>
      </c>
      <c r="K1791" s="41" t="e">
        <f>IF($B1791="","",(VLOOKUP($B1791,所属・種目コード!L1774:M1874,2)))</f>
        <v>#N/A</v>
      </c>
      <c r="L1791" s="38" t="e">
        <f>IF($B1791="","",(VLOOKUP($B1791,所属・種目コード!$I$3:$J$59,2)))</f>
        <v>#N/A</v>
      </c>
    </row>
    <row r="1792" spans="1:12">
      <c r="A1792" s="23">
        <v>2725</v>
      </c>
      <c r="B1792" s="23">
        <v>1098</v>
      </c>
      <c r="C1792" s="23">
        <v>80</v>
      </c>
      <c r="E1792" s="23" t="s">
        <v>517</v>
      </c>
      <c r="F1792" s="23" t="s">
        <v>3863</v>
      </c>
      <c r="G1792" s="23">
        <v>2</v>
      </c>
      <c r="I1792" s="39" t="str">
        <f>IF($B1792="","",(VLOOKUP($B1792,所属・種目コード!$A$3:$B$68,2)))</f>
        <v>水沢第一</v>
      </c>
      <c r="K1792" s="41" t="e">
        <f>IF($B1792="","",(VLOOKUP($B1792,所属・種目コード!L1775:M1875,2)))</f>
        <v>#N/A</v>
      </c>
      <c r="L1792" s="38" t="e">
        <f>IF($B1792="","",(VLOOKUP($B1792,所属・種目コード!$I$3:$J$59,2)))</f>
        <v>#N/A</v>
      </c>
    </row>
    <row r="1793" spans="1:12">
      <c r="A1793" s="23">
        <v>2726</v>
      </c>
      <c r="B1793" s="23">
        <v>1098</v>
      </c>
      <c r="C1793" s="23">
        <v>68</v>
      </c>
      <c r="E1793" s="23" t="s">
        <v>3864</v>
      </c>
      <c r="F1793" s="23" t="s">
        <v>3865</v>
      </c>
      <c r="G1793" s="23">
        <v>2</v>
      </c>
      <c r="I1793" s="39" t="str">
        <f>IF($B1793="","",(VLOOKUP($B1793,所属・種目コード!$A$3:$B$68,2)))</f>
        <v>水沢第一</v>
      </c>
      <c r="K1793" s="41" t="e">
        <f>IF($B1793="","",(VLOOKUP($B1793,所属・種目コード!L1776:M1876,2)))</f>
        <v>#N/A</v>
      </c>
      <c r="L1793" s="38" t="e">
        <f>IF($B1793="","",(VLOOKUP($B1793,所属・種目コード!$I$3:$J$59,2)))</f>
        <v>#N/A</v>
      </c>
    </row>
    <row r="1794" spans="1:12">
      <c r="A1794" s="23">
        <v>2727</v>
      </c>
      <c r="B1794" s="23">
        <v>1098</v>
      </c>
      <c r="C1794" s="23">
        <v>119</v>
      </c>
      <c r="E1794" s="23" t="s">
        <v>3866</v>
      </c>
      <c r="F1794" s="23" t="s">
        <v>3867</v>
      </c>
      <c r="G1794" s="23">
        <v>1</v>
      </c>
      <c r="I1794" s="39" t="str">
        <f>IF($B1794="","",(VLOOKUP($B1794,所属・種目コード!$A$3:$B$68,2)))</f>
        <v>水沢第一</v>
      </c>
      <c r="K1794" s="41" t="e">
        <f>IF($B1794="","",(VLOOKUP($B1794,所属・種目コード!L1777:M1877,2)))</f>
        <v>#N/A</v>
      </c>
      <c r="L1794" s="38" t="e">
        <f>IF($B1794="","",(VLOOKUP($B1794,所属・種目コード!$I$3:$J$59,2)))</f>
        <v>#N/A</v>
      </c>
    </row>
    <row r="1795" spans="1:12">
      <c r="A1795" s="23">
        <v>2728</v>
      </c>
      <c r="B1795" s="23">
        <v>1098</v>
      </c>
      <c r="C1795" s="23">
        <v>141</v>
      </c>
      <c r="E1795" s="23" t="s">
        <v>3868</v>
      </c>
      <c r="F1795" s="23" t="s">
        <v>3869</v>
      </c>
      <c r="G1795" s="23">
        <v>1</v>
      </c>
      <c r="I1795" s="39" t="str">
        <f>IF($B1795="","",(VLOOKUP($B1795,所属・種目コード!$A$3:$B$68,2)))</f>
        <v>水沢第一</v>
      </c>
      <c r="K1795" s="41" t="e">
        <f>IF($B1795="","",(VLOOKUP($B1795,所属・種目コード!L1778:M1878,2)))</f>
        <v>#N/A</v>
      </c>
      <c r="L1795" s="38" t="e">
        <f>IF($B1795="","",(VLOOKUP($B1795,所属・種目コード!$I$3:$J$59,2)))</f>
        <v>#N/A</v>
      </c>
    </row>
    <row r="1796" spans="1:12">
      <c r="A1796" s="23">
        <v>2729</v>
      </c>
      <c r="B1796" s="23">
        <v>1098</v>
      </c>
      <c r="C1796" s="23">
        <v>131</v>
      </c>
      <c r="E1796" s="23" t="s">
        <v>3870</v>
      </c>
      <c r="F1796" s="23" t="s">
        <v>3871</v>
      </c>
      <c r="G1796" s="23">
        <v>1</v>
      </c>
      <c r="I1796" s="39" t="str">
        <f>IF($B1796="","",(VLOOKUP($B1796,所属・種目コード!$A$3:$B$68,2)))</f>
        <v>水沢第一</v>
      </c>
      <c r="K1796" s="41" t="e">
        <f>IF($B1796="","",(VLOOKUP($B1796,所属・種目コード!L1779:M1879,2)))</f>
        <v>#N/A</v>
      </c>
      <c r="L1796" s="38" t="e">
        <f>IF($B1796="","",(VLOOKUP($B1796,所属・種目コード!$I$3:$J$59,2)))</f>
        <v>#N/A</v>
      </c>
    </row>
    <row r="1797" spans="1:12">
      <c r="A1797" s="23">
        <v>2730</v>
      </c>
      <c r="B1797" s="23">
        <v>1098</v>
      </c>
      <c r="C1797" s="23">
        <v>120</v>
      </c>
      <c r="E1797" s="23" t="s">
        <v>3872</v>
      </c>
      <c r="F1797" s="23" t="s">
        <v>3873</v>
      </c>
      <c r="G1797" s="23">
        <v>1</v>
      </c>
      <c r="I1797" s="39" t="str">
        <f>IF($B1797="","",(VLOOKUP($B1797,所属・種目コード!$A$3:$B$68,2)))</f>
        <v>水沢第一</v>
      </c>
      <c r="K1797" s="41" t="e">
        <f>IF($B1797="","",(VLOOKUP($B1797,所属・種目コード!L1780:M1880,2)))</f>
        <v>#N/A</v>
      </c>
      <c r="L1797" s="38" t="e">
        <f>IF($B1797="","",(VLOOKUP($B1797,所属・種目コード!$I$3:$J$59,2)))</f>
        <v>#N/A</v>
      </c>
    </row>
    <row r="1798" spans="1:12">
      <c r="A1798" s="23">
        <v>2731</v>
      </c>
      <c r="B1798" s="23">
        <v>1098</v>
      </c>
      <c r="C1798" s="23">
        <v>121</v>
      </c>
      <c r="E1798" s="23" t="s">
        <v>3874</v>
      </c>
      <c r="F1798" s="23" t="s">
        <v>3875</v>
      </c>
      <c r="G1798" s="23">
        <v>1</v>
      </c>
      <c r="I1798" s="39" t="str">
        <f>IF($B1798="","",(VLOOKUP($B1798,所属・種目コード!$A$3:$B$68,2)))</f>
        <v>水沢第一</v>
      </c>
      <c r="K1798" s="41" t="e">
        <f>IF($B1798="","",(VLOOKUP($B1798,所属・種目コード!L1781:M1881,2)))</f>
        <v>#N/A</v>
      </c>
      <c r="L1798" s="38" t="e">
        <f>IF($B1798="","",(VLOOKUP($B1798,所属・種目コード!$I$3:$J$59,2)))</f>
        <v>#N/A</v>
      </c>
    </row>
    <row r="1799" spans="1:12">
      <c r="A1799" s="23">
        <v>2732</v>
      </c>
      <c r="B1799" s="23">
        <v>1098</v>
      </c>
      <c r="C1799" s="23">
        <v>142</v>
      </c>
      <c r="E1799" s="23" t="s">
        <v>3876</v>
      </c>
      <c r="F1799" s="23" t="s">
        <v>3877</v>
      </c>
      <c r="G1799" s="23">
        <v>1</v>
      </c>
      <c r="I1799" s="39" t="str">
        <f>IF($B1799="","",(VLOOKUP($B1799,所属・種目コード!$A$3:$B$68,2)))</f>
        <v>水沢第一</v>
      </c>
      <c r="K1799" s="41" t="e">
        <f>IF($B1799="","",(VLOOKUP($B1799,所属・種目コード!L1782:M1882,2)))</f>
        <v>#N/A</v>
      </c>
      <c r="L1799" s="38" t="e">
        <f>IF($B1799="","",(VLOOKUP($B1799,所属・種目コード!$I$3:$J$59,2)))</f>
        <v>#N/A</v>
      </c>
    </row>
    <row r="1800" spans="1:12">
      <c r="A1800" s="23">
        <v>2733</v>
      </c>
      <c r="B1800" s="23">
        <v>1098</v>
      </c>
      <c r="C1800" s="23">
        <v>69</v>
      </c>
      <c r="E1800" s="23" t="s">
        <v>3878</v>
      </c>
      <c r="F1800" s="23" t="s">
        <v>3879</v>
      </c>
      <c r="G1800" s="23">
        <v>2</v>
      </c>
      <c r="I1800" s="39" t="str">
        <f>IF($B1800="","",(VLOOKUP($B1800,所属・種目コード!$A$3:$B$68,2)))</f>
        <v>水沢第一</v>
      </c>
      <c r="K1800" s="41" t="e">
        <f>IF($B1800="","",(VLOOKUP($B1800,所属・種目コード!L1783:M1883,2)))</f>
        <v>#N/A</v>
      </c>
      <c r="L1800" s="38" t="e">
        <f>IF($B1800="","",(VLOOKUP($B1800,所属・種目コード!$I$3:$J$59,2)))</f>
        <v>#N/A</v>
      </c>
    </row>
    <row r="1801" spans="1:12">
      <c r="A1801" s="23">
        <v>2734</v>
      </c>
      <c r="B1801" s="23">
        <v>1098</v>
      </c>
      <c r="C1801" s="23">
        <v>132</v>
      </c>
      <c r="E1801" s="23" t="s">
        <v>3880</v>
      </c>
      <c r="F1801" s="23" t="s">
        <v>3881</v>
      </c>
      <c r="G1801" s="23">
        <v>1</v>
      </c>
      <c r="I1801" s="39" t="str">
        <f>IF($B1801="","",(VLOOKUP($B1801,所属・種目コード!$A$3:$B$68,2)))</f>
        <v>水沢第一</v>
      </c>
      <c r="K1801" s="41" t="e">
        <f>IF($B1801="","",(VLOOKUP($B1801,所属・種目コード!L1784:M1884,2)))</f>
        <v>#N/A</v>
      </c>
      <c r="L1801" s="38" t="e">
        <f>IF($B1801="","",(VLOOKUP($B1801,所属・種目コード!$I$3:$J$59,2)))</f>
        <v>#N/A</v>
      </c>
    </row>
    <row r="1802" spans="1:12">
      <c r="A1802" s="23">
        <v>2735</v>
      </c>
      <c r="B1802" s="23">
        <v>1098</v>
      </c>
      <c r="C1802" s="23">
        <v>122</v>
      </c>
      <c r="E1802" s="23" t="s">
        <v>3882</v>
      </c>
      <c r="F1802" s="23" t="s">
        <v>3883</v>
      </c>
      <c r="G1802" s="23">
        <v>1</v>
      </c>
      <c r="I1802" s="39" t="str">
        <f>IF($B1802="","",(VLOOKUP($B1802,所属・種目コード!$A$3:$B$68,2)))</f>
        <v>水沢第一</v>
      </c>
      <c r="K1802" s="41" t="e">
        <f>IF($B1802="","",(VLOOKUP($B1802,所属・種目コード!L1785:M1885,2)))</f>
        <v>#N/A</v>
      </c>
      <c r="L1802" s="38" t="e">
        <f>IF($B1802="","",(VLOOKUP($B1802,所属・種目コード!$I$3:$J$59,2)))</f>
        <v>#N/A</v>
      </c>
    </row>
    <row r="1803" spans="1:12">
      <c r="A1803" s="23">
        <v>2736</v>
      </c>
      <c r="B1803" s="23">
        <v>1098</v>
      </c>
      <c r="C1803" s="23">
        <v>143</v>
      </c>
      <c r="E1803" s="23" t="s">
        <v>3884</v>
      </c>
      <c r="F1803" s="23" t="s">
        <v>3885</v>
      </c>
      <c r="G1803" s="23">
        <v>1</v>
      </c>
      <c r="I1803" s="39" t="str">
        <f>IF($B1803="","",(VLOOKUP($B1803,所属・種目コード!$A$3:$B$68,2)))</f>
        <v>水沢第一</v>
      </c>
      <c r="K1803" s="41" t="e">
        <f>IF($B1803="","",(VLOOKUP($B1803,所属・種目コード!L1786:M1886,2)))</f>
        <v>#N/A</v>
      </c>
      <c r="L1803" s="38" t="e">
        <f>IF($B1803="","",(VLOOKUP($B1803,所属・種目コード!$I$3:$J$59,2)))</f>
        <v>#N/A</v>
      </c>
    </row>
    <row r="1804" spans="1:12">
      <c r="A1804" s="23">
        <v>2737</v>
      </c>
      <c r="B1804" s="23">
        <v>1098</v>
      </c>
      <c r="C1804" s="23">
        <v>144</v>
      </c>
      <c r="E1804" s="23" t="s">
        <v>3886</v>
      </c>
      <c r="F1804" s="23" t="s">
        <v>3887</v>
      </c>
      <c r="G1804" s="23">
        <v>1</v>
      </c>
      <c r="I1804" s="39" t="str">
        <f>IF($B1804="","",(VLOOKUP($B1804,所属・種目コード!$A$3:$B$68,2)))</f>
        <v>水沢第一</v>
      </c>
      <c r="K1804" s="41" t="e">
        <f>IF($B1804="","",(VLOOKUP($B1804,所属・種目コード!L1787:M1887,2)))</f>
        <v>#N/A</v>
      </c>
      <c r="L1804" s="38" t="e">
        <f>IF($B1804="","",(VLOOKUP($B1804,所属・種目コード!$I$3:$J$59,2)))</f>
        <v>#N/A</v>
      </c>
    </row>
    <row r="1805" spans="1:12">
      <c r="A1805" s="23">
        <v>2738</v>
      </c>
      <c r="B1805" s="23">
        <v>1098</v>
      </c>
      <c r="C1805" s="23">
        <v>145</v>
      </c>
      <c r="E1805" s="23" t="s">
        <v>3888</v>
      </c>
      <c r="F1805" s="23" t="s">
        <v>3889</v>
      </c>
      <c r="G1805" s="23">
        <v>1</v>
      </c>
      <c r="I1805" s="39" t="str">
        <f>IF($B1805="","",(VLOOKUP($B1805,所属・種目コード!$A$3:$B$68,2)))</f>
        <v>水沢第一</v>
      </c>
      <c r="K1805" s="41" t="e">
        <f>IF($B1805="","",(VLOOKUP($B1805,所属・種目コード!L1788:M1888,2)))</f>
        <v>#N/A</v>
      </c>
      <c r="L1805" s="38" t="e">
        <f>IF($B1805="","",(VLOOKUP($B1805,所属・種目コード!$I$3:$J$59,2)))</f>
        <v>#N/A</v>
      </c>
    </row>
    <row r="1806" spans="1:12">
      <c r="A1806" s="23">
        <v>2739</v>
      </c>
      <c r="B1806" s="23">
        <v>1098</v>
      </c>
      <c r="C1806" s="23">
        <v>70</v>
      </c>
      <c r="E1806" s="23" t="s">
        <v>3890</v>
      </c>
      <c r="F1806" s="23" t="s">
        <v>3891</v>
      </c>
      <c r="G1806" s="23">
        <v>2</v>
      </c>
      <c r="I1806" s="39" t="str">
        <f>IF($B1806="","",(VLOOKUP($B1806,所属・種目コード!$A$3:$B$68,2)))</f>
        <v>水沢第一</v>
      </c>
      <c r="K1806" s="41" t="e">
        <f>IF($B1806="","",(VLOOKUP($B1806,所属・種目コード!L1789:M1889,2)))</f>
        <v>#N/A</v>
      </c>
      <c r="L1806" s="38" t="e">
        <f>IF($B1806="","",(VLOOKUP($B1806,所属・種目コード!$I$3:$J$59,2)))</f>
        <v>#N/A</v>
      </c>
    </row>
    <row r="1807" spans="1:12">
      <c r="A1807" s="23">
        <v>2740</v>
      </c>
      <c r="B1807" s="23">
        <v>1098</v>
      </c>
      <c r="C1807" s="23">
        <v>71</v>
      </c>
      <c r="E1807" s="23" t="s">
        <v>3892</v>
      </c>
      <c r="F1807" s="23" t="s">
        <v>3893</v>
      </c>
      <c r="G1807" s="23">
        <v>2</v>
      </c>
      <c r="I1807" s="39" t="str">
        <f>IF($B1807="","",(VLOOKUP($B1807,所属・種目コード!$A$3:$B$68,2)))</f>
        <v>水沢第一</v>
      </c>
      <c r="K1807" s="41" t="e">
        <f>IF($B1807="","",(VLOOKUP($B1807,所属・種目コード!L1790:M1890,2)))</f>
        <v>#N/A</v>
      </c>
      <c r="L1807" s="38" t="e">
        <f>IF($B1807="","",(VLOOKUP($B1807,所属・種目コード!$I$3:$J$59,2)))</f>
        <v>#N/A</v>
      </c>
    </row>
    <row r="1808" spans="1:12">
      <c r="A1808" s="23">
        <v>2741</v>
      </c>
      <c r="B1808" s="23">
        <v>1098</v>
      </c>
      <c r="C1808" s="23">
        <v>123</v>
      </c>
      <c r="E1808" s="23" t="s">
        <v>3894</v>
      </c>
      <c r="F1808" s="23" t="s">
        <v>3895</v>
      </c>
      <c r="G1808" s="23">
        <v>1</v>
      </c>
      <c r="I1808" s="39" t="str">
        <f>IF($B1808="","",(VLOOKUP($B1808,所属・種目コード!$A$3:$B$68,2)))</f>
        <v>水沢第一</v>
      </c>
      <c r="K1808" s="41" t="e">
        <f>IF($B1808="","",(VLOOKUP($B1808,所属・種目コード!L1791:M1891,2)))</f>
        <v>#N/A</v>
      </c>
      <c r="L1808" s="38" t="e">
        <f>IF($B1808="","",(VLOOKUP($B1808,所属・種目コード!$I$3:$J$59,2)))</f>
        <v>#N/A</v>
      </c>
    </row>
    <row r="1809" spans="1:12">
      <c r="A1809" s="23">
        <v>2742</v>
      </c>
      <c r="B1809" s="23">
        <v>1098</v>
      </c>
      <c r="C1809" s="23">
        <v>72</v>
      </c>
      <c r="E1809" s="23" t="s">
        <v>3896</v>
      </c>
      <c r="F1809" s="23" t="s">
        <v>3897</v>
      </c>
      <c r="G1809" s="23">
        <v>2</v>
      </c>
      <c r="I1809" s="39" t="str">
        <f>IF($B1809="","",(VLOOKUP($B1809,所属・種目コード!$A$3:$B$68,2)))</f>
        <v>水沢第一</v>
      </c>
      <c r="K1809" s="41" t="e">
        <f>IF($B1809="","",(VLOOKUP($B1809,所属・種目コード!L1792:M1892,2)))</f>
        <v>#N/A</v>
      </c>
      <c r="L1809" s="38" t="e">
        <f>IF($B1809="","",(VLOOKUP($B1809,所属・種目コード!$I$3:$J$59,2)))</f>
        <v>#N/A</v>
      </c>
    </row>
    <row r="1810" spans="1:12">
      <c r="A1810" s="23">
        <v>2743</v>
      </c>
      <c r="B1810" s="23">
        <v>1098</v>
      </c>
      <c r="C1810" s="23">
        <v>81</v>
      </c>
      <c r="E1810" s="23" t="s">
        <v>3898</v>
      </c>
      <c r="F1810" s="23" t="s">
        <v>3899</v>
      </c>
      <c r="G1810" s="23">
        <v>2</v>
      </c>
      <c r="I1810" s="39" t="str">
        <f>IF($B1810="","",(VLOOKUP($B1810,所属・種目コード!$A$3:$B$68,2)))</f>
        <v>水沢第一</v>
      </c>
      <c r="K1810" s="41" t="e">
        <f>IF($B1810="","",(VLOOKUP($B1810,所属・種目コード!L1793:M1893,2)))</f>
        <v>#N/A</v>
      </c>
      <c r="L1810" s="38" t="e">
        <f>IF($B1810="","",(VLOOKUP($B1810,所属・種目コード!$I$3:$J$59,2)))</f>
        <v>#N/A</v>
      </c>
    </row>
    <row r="1811" spans="1:12">
      <c r="A1811" s="23">
        <v>2744</v>
      </c>
      <c r="B1811" s="23">
        <v>1098</v>
      </c>
      <c r="C1811" s="23">
        <v>73</v>
      </c>
      <c r="E1811" s="23" t="s">
        <v>3900</v>
      </c>
      <c r="F1811" s="23" t="s">
        <v>3901</v>
      </c>
      <c r="G1811" s="23">
        <v>2</v>
      </c>
      <c r="I1811" s="39" t="str">
        <f>IF($B1811="","",(VLOOKUP($B1811,所属・種目コード!$A$3:$B$68,2)))</f>
        <v>水沢第一</v>
      </c>
      <c r="K1811" s="41" t="e">
        <f>IF($B1811="","",(VLOOKUP($B1811,所属・種目コード!L1794:M1894,2)))</f>
        <v>#N/A</v>
      </c>
      <c r="L1811" s="38" t="e">
        <f>IF($B1811="","",(VLOOKUP($B1811,所属・種目コード!$I$3:$J$59,2)))</f>
        <v>#N/A</v>
      </c>
    </row>
    <row r="1812" spans="1:12">
      <c r="A1812" s="23">
        <v>2745</v>
      </c>
      <c r="B1812" s="23">
        <v>1098</v>
      </c>
      <c r="C1812" s="23">
        <v>82</v>
      </c>
      <c r="E1812" s="23" t="s">
        <v>3902</v>
      </c>
      <c r="F1812" s="23" t="s">
        <v>3903</v>
      </c>
      <c r="G1812" s="23">
        <v>2</v>
      </c>
      <c r="I1812" s="39" t="str">
        <f>IF($B1812="","",(VLOOKUP($B1812,所属・種目コード!$A$3:$B$68,2)))</f>
        <v>水沢第一</v>
      </c>
      <c r="K1812" s="41" t="e">
        <f>IF($B1812="","",(VLOOKUP($B1812,所属・種目コード!L1795:M1895,2)))</f>
        <v>#N/A</v>
      </c>
      <c r="L1812" s="38" t="e">
        <f>IF($B1812="","",(VLOOKUP($B1812,所属・種目コード!$I$3:$J$59,2)))</f>
        <v>#N/A</v>
      </c>
    </row>
    <row r="1813" spans="1:12">
      <c r="A1813" s="23">
        <v>2746</v>
      </c>
      <c r="B1813" s="23">
        <v>1098</v>
      </c>
      <c r="C1813" s="23">
        <v>133</v>
      </c>
      <c r="E1813" s="23" t="s">
        <v>3904</v>
      </c>
      <c r="F1813" s="23" t="s">
        <v>3905</v>
      </c>
      <c r="G1813" s="23">
        <v>1</v>
      </c>
      <c r="I1813" s="39" t="str">
        <f>IF($B1813="","",(VLOOKUP($B1813,所属・種目コード!$A$3:$B$68,2)))</f>
        <v>水沢第一</v>
      </c>
      <c r="K1813" s="41" t="e">
        <f>IF($B1813="","",(VLOOKUP($B1813,所属・種目コード!L1796:M1896,2)))</f>
        <v>#N/A</v>
      </c>
      <c r="L1813" s="38" t="e">
        <f>IF($B1813="","",(VLOOKUP($B1813,所属・種目コード!$I$3:$J$59,2)))</f>
        <v>#N/A</v>
      </c>
    </row>
    <row r="1814" spans="1:12">
      <c r="A1814" s="23">
        <v>2747</v>
      </c>
      <c r="B1814" s="23">
        <v>1098</v>
      </c>
      <c r="C1814" s="23">
        <v>134</v>
      </c>
      <c r="E1814" s="23" t="s">
        <v>3906</v>
      </c>
      <c r="F1814" s="23" t="s">
        <v>3907</v>
      </c>
      <c r="G1814" s="23">
        <v>1</v>
      </c>
      <c r="I1814" s="39" t="str">
        <f>IF($B1814="","",(VLOOKUP($B1814,所属・種目コード!$A$3:$B$68,2)))</f>
        <v>水沢第一</v>
      </c>
      <c r="K1814" s="41" t="e">
        <f>IF($B1814="","",(VLOOKUP($B1814,所属・種目コード!L1797:M1897,2)))</f>
        <v>#N/A</v>
      </c>
      <c r="L1814" s="38" t="e">
        <f>IF($B1814="","",(VLOOKUP($B1814,所属・種目コード!$I$3:$J$59,2)))</f>
        <v>#N/A</v>
      </c>
    </row>
    <row r="1815" spans="1:12">
      <c r="A1815" s="23">
        <v>2748</v>
      </c>
      <c r="B1815" s="23">
        <v>1098</v>
      </c>
      <c r="C1815" s="23">
        <v>95</v>
      </c>
      <c r="E1815" s="23" t="s">
        <v>521</v>
      </c>
      <c r="F1815" s="23" t="s">
        <v>3908</v>
      </c>
      <c r="G1815" s="23">
        <v>2</v>
      </c>
      <c r="I1815" s="39" t="str">
        <f>IF($B1815="","",(VLOOKUP($B1815,所属・種目コード!$A$3:$B$68,2)))</f>
        <v>水沢第一</v>
      </c>
      <c r="K1815" s="41" t="e">
        <f>IF($B1815="","",(VLOOKUP($B1815,所属・種目コード!L1798:M1898,2)))</f>
        <v>#N/A</v>
      </c>
      <c r="L1815" s="38" t="e">
        <f>IF($B1815="","",(VLOOKUP($B1815,所属・種目コード!$I$3:$J$59,2)))</f>
        <v>#N/A</v>
      </c>
    </row>
    <row r="1816" spans="1:12">
      <c r="A1816" s="23">
        <v>2749</v>
      </c>
      <c r="B1816" s="23">
        <v>1098</v>
      </c>
      <c r="C1816" s="23">
        <v>83</v>
      </c>
      <c r="E1816" s="23" t="s">
        <v>516</v>
      </c>
      <c r="F1816" s="23" t="s">
        <v>3909</v>
      </c>
      <c r="G1816" s="23">
        <v>2</v>
      </c>
      <c r="I1816" s="39" t="str">
        <f>IF($B1816="","",(VLOOKUP($B1816,所属・種目コード!$A$3:$B$68,2)))</f>
        <v>水沢第一</v>
      </c>
      <c r="K1816" s="41" t="e">
        <f>IF($B1816="","",(VLOOKUP($B1816,所属・種目コード!L1799:M1899,2)))</f>
        <v>#N/A</v>
      </c>
      <c r="L1816" s="38" t="e">
        <f>IF($B1816="","",(VLOOKUP($B1816,所属・種目コード!$I$3:$J$59,2)))</f>
        <v>#N/A</v>
      </c>
    </row>
    <row r="1817" spans="1:12">
      <c r="A1817" s="23">
        <v>5303</v>
      </c>
      <c r="B1817" s="23">
        <v>1098</v>
      </c>
      <c r="C1817" s="23">
        <v>93</v>
      </c>
      <c r="E1817" s="23" t="s">
        <v>8492</v>
      </c>
      <c r="F1817" s="23" t="s">
        <v>2236</v>
      </c>
      <c r="G1817" s="23">
        <v>2</v>
      </c>
      <c r="I1817" s="39" t="str">
        <f>IF($B1817="","",(VLOOKUP($B1817,所属・種目コード!$A$3:$B$68,2)))</f>
        <v>水沢第一</v>
      </c>
      <c r="K1817" s="41" t="e">
        <f>IF($B1817="","",(VLOOKUP($B1817,所属・種目コード!L1800:M1900,2)))</f>
        <v>#N/A</v>
      </c>
      <c r="L1817" s="38" t="e">
        <f>IF($B1817="","",(VLOOKUP($B1817,所属・種目コード!$I$3:$J$59,2)))</f>
        <v>#N/A</v>
      </c>
    </row>
    <row r="1818" spans="1:12">
      <c r="A1818" s="23">
        <v>2750</v>
      </c>
      <c r="B1818" s="23">
        <v>1099</v>
      </c>
      <c r="C1818" s="23">
        <v>477</v>
      </c>
      <c r="E1818" s="23" t="s">
        <v>3910</v>
      </c>
      <c r="F1818" s="23" t="s">
        <v>3911</v>
      </c>
      <c r="G1818" s="23">
        <v>2</v>
      </c>
      <c r="I1818" s="39" t="str">
        <f>IF($B1818="","",(VLOOKUP($B1818,所属・種目コード!$A$3:$B$68,2)))</f>
        <v>水沢農</v>
      </c>
      <c r="K1818" s="41" t="e">
        <f>IF($B1818="","",(VLOOKUP($B1818,所属・種目コード!L1801:M1901,2)))</f>
        <v>#N/A</v>
      </c>
      <c r="L1818" s="38" t="e">
        <f>IF($B1818="","",(VLOOKUP($B1818,所属・種目コード!$I$3:$J$59,2)))</f>
        <v>#N/A</v>
      </c>
    </row>
    <row r="1819" spans="1:12">
      <c r="A1819" s="23">
        <v>2751</v>
      </c>
      <c r="B1819" s="23">
        <v>1099</v>
      </c>
      <c r="C1819" s="23">
        <v>665</v>
      </c>
      <c r="E1819" s="23" t="s">
        <v>3912</v>
      </c>
      <c r="F1819" s="23" t="s">
        <v>3913</v>
      </c>
      <c r="G1819" s="23">
        <v>1</v>
      </c>
      <c r="I1819" s="39" t="str">
        <f>IF($B1819="","",(VLOOKUP($B1819,所属・種目コード!$A$3:$B$68,2)))</f>
        <v>水沢農</v>
      </c>
      <c r="K1819" s="41" t="e">
        <f>IF($B1819="","",(VLOOKUP($B1819,所属・種目コード!L1802:M1902,2)))</f>
        <v>#N/A</v>
      </c>
      <c r="L1819" s="38" t="e">
        <f>IF($B1819="","",(VLOOKUP($B1819,所属・種目コード!$I$3:$J$59,2)))</f>
        <v>#N/A</v>
      </c>
    </row>
    <row r="1820" spans="1:12">
      <c r="A1820" s="23">
        <v>2752</v>
      </c>
      <c r="B1820" s="23">
        <v>1099</v>
      </c>
      <c r="C1820" s="23">
        <v>478</v>
      </c>
      <c r="E1820" s="23" t="s">
        <v>3914</v>
      </c>
      <c r="F1820" s="23" t="s">
        <v>3915</v>
      </c>
      <c r="G1820" s="23">
        <v>2</v>
      </c>
      <c r="I1820" s="39" t="str">
        <f>IF($B1820="","",(VLOOKUP($B1820,所属・種目コード!$A$3:$B$68,2)))</f>
        <v>水沢農</v>
      </c>
      <c r="K1820" s="41" t="e">
        <f>IF($B1820="","",(VLOOKUP($B1820,所属・種目コード!L1803:M1903,2)))</f>
        <v>#N/A</v>
      </c>
      <c r="L1820" s="38" t="e">
        <f>IF($B1820="","",(VLOOKUP($B1820,所属・種目コード!$I$3:$J$59,2)))</f>
        <v>#N/A</v>
      </c>
    </row>
    <row r="1821" spans="1:12">
      <c r="A1821" s="23">
        <v>2753</v>
      </c>
      <c r="B1821" s="23">
        <v>1099</v>
      </c>
      <c r="C1821" s="23">
        <v>479</v>
      </c>
      <c r="E1821" s="23" t="s">
        <v>3916</v>
      </c>
      <c r="F1821" s="23" t="s">
        <v>3917</v>
      </c>
      <c r="G1821" s="23">
        <v>2</v>
      </c>
      <c r="I1821" s="39" t="str">
        <f>IF($B1821="","",(VLOOKUP($B1821,所属・種目コード!$A$3:$B$68,2)))</f>
        <v>水沢農</v>
      </c>
      <c r="K1821" s="41" t="e">
        <f>IF($B1821="","",(VLOOKUP($B1821,所属・種目コード!L1804:M1904,2)))</f>
        <v>#N/A</v>
      </c>
      <c r="L1821" s="38" t="e">
        <f>IF($B1821="","",(VLOOKUP($B1821,所属・種目コード!$I$3:$J$59,2)))</f>
        <v>#N/A</v>
      </c>
    </row>
    <row r="1822" spans="1:12">
      <c r="A1822" s="23">
        <v>2754</v>
      </c>
      <c r="B1822" s="23">
        <v>1099</v>
      </c>
      <c r="C1822" s="23">
        <v>480</v>
      </c>
      <c r="E1822" s="23" t="s">
        <v>3918</v>
      </c>
      <c r="F1822" s="23" t="s">
        <v>3919</v>
      </c>
      <c r="G1822" s="23">
        <v>2</v>
      </c>
      <c r="I1822" s="39" t="str">
        <f>IF($B1822="","",(VLOOKUP($B1822,所属・種目コード!$A$3:$B$68,2)))</f>
        <v>水沢農</v>
      </c>
      <c r="K1822" s="41" t="e">
        <f>IF($B1822="","",(VLOOKUP($B1822,所属・種目コード!L1805:M1905,2)))</f>
        <v>#N/A</v>
      </c>
      <c r="L1822" s="38" t="e">
        <f>IF($B1822="","",(VLOOKUP($B1822,所属・種目コード!$I$3:$J$59,2)))</f>
        <v>#N/A</v>
      </c>
    </row>
    <row r="1823" spans="1:12">
      <c r="A1823" s="23">
        <v>2755</v>
      </c>
      <c r="B1823" s="23">
        <v>1099</v>
      </c>
      <c r="C1823" s="23">
        <v>482</v>
      </c>
      <c r="E1823" s="23" t="s">
        <v>3920</v>
      </c>
      <c r="F1823" s="23" t="s">
        <v>3921</v>
      </c>
      <c r="G1823" s="23">
        <v>2</v>
      </c>
      <c r="I1823" s="39" t="str">
        <f>IF($B1823="","",(VLOOKUP($B1823,所属・種目コード!$A$3:$B$68,2)))</f>
        <v>水沢農</v>
      </c>
      <c r="K1823" s="41" t="e">
        <f>IF($B1823="","",(VLOOKUP($B1823,所属・種目コード!L1806:M1906,2)))</f>
        <v>#N/A</v>
      </c>
      <c r="L1823" s="38" t="e">
        <f>IF($B1823="","",(VLOOKUP($B1823,所属・種目コード!$I$3:$J$59,2)))</f>
        <v>#N/A</v>
      </c>
    </row>
    <row r="1824" spans="1:12">
      <c r="A1824" s="23">
        <v>2756</v>
      </c>
      <c r="B1824" s="23">
        <v>1099</v>
      </c>
      <c r="C1824" s="23">
        <v>481</v>
      </c>
      <c r="E1824" s="23" t="s">
        <v>3922</v>
      </c>
      <c r="F1824" s="23" t="s">
        <v>3923</v>
      </c>
      <c r="G1824" s="23">
        <v>2</v>
      </c>
      <c r="I1824" s="39" t="str">
        <f>IF($B1824="","",(VLOOKUP($B1824,所属・種目コード!$A$3:$B$68,2)))</f>
        <v>水沢農</v>
      </c>
      <c r="K1824" s="41" t="e">
        <f>IF($B1824="","",(VLOOKUP($B1824,所属・種目コード!L1807:M1907,2)))</f>
        <v>#N/A</v>
      </c>
      <c r="L1824" s="38" t="e">
        <f>IF($B1824="","",(VLOOKUP($B1824,所属・種目コード!$I$3:$J$59,2)))</f>
        <v>#N/A</v>
      </c>
    </row>
    <row r="1825" spans="1:12">
      <c r="A1825" s="23">
        <v>2757</v>
      </c>
      <c r="B1825" s="23">
        <v>1099</v>
      </c>
      <c r="C1825" s="23">
        <v>483</v>
      </c>
      <c r="E1825" s="23" t="s">
        <v>3924</v>
      </c>
      <c r="F1825" s="23" t="s">
        <v>3925</v>
      </c>
      <c r="G1825" s="23">
        <v>2</v>
      </c>
      <c r="I1825" s="39" t="str">
        <f>IF($B1825="","",(VLOOKUP($B1825,所属・種目コード!$A$3:$B$68,2)))</f>
        <v>水沢農</v>
      </c>
      <c r="K1825" s="41" t="e">
        <f>IF($B1825="","",(VLOOKUP($B1825,所属・種目コード!L1808:M1908,2)))</f>
        <v>#N/A</v>
      </c>
      <c r="L1825" s="38" t="e">
        <f>IF($B1825="","",(VLOOKUP($B1825,所属・種目コード!$I$3:$J$59,2)))</f>
        <v>#N/A</v>
      </c>
    </row>
    <row r="1826" spans="1:12">
      <c r="A1826" s="23">
        <v>2758</v>
      </c>
      <c r="B1826" s="23">
        <v>1099</v>
      </c>
      <c r="C1826" s="23">
        <v>731</v>
      </c>
      <c r="E1826" s="23" t="s">
        <v>3926</v>
      </c>
      <c r="F1826" s="23" t="s">
        <v>3927</v>
      </c>
      <c r="G1826" s="23">
        <v>2</v>
      </c>
      <c r="I1826" s="39" t="str">
        <f>IF($B1826="","",(VLOOKUP($B1826,所属・種目コード!$A$3:$B$68,2)))</f>
        <v>水沢農</v>
      </c>
      <c r="K1826" s="41" t="e">
        <f>IF($B1826="","",(VLOOKUP($B1826,所属・種目コード!L1809:M1909,2)))</f>
        <v>#N/A</v>
      </c>
      <c r="L1826" s="38" t="e">
        <f>IF($B1826="","",(VLOOKUP($B1826,所属・種目コード!$I$3:$J$59,2)))</f>
        <v>#N/A</v>
      </c>
    </row>
    <row r="1827" spans="1:12">
      <c r="A1827" s="23">
        <v>2759</v>
      </c>
      <c r="B1827" s="23">
        <v>1100</v>
      </c>
      <c r="C1827" s="23">
        <v>585</v>
      </c>
      <c r="E1827" s="23" t="s">
        <v>3928</v>
      </c>
      <c r="F1827" s="23" t="s">
        <v>3929</v>
      </c>
      <c r="G1827" s="23">
        <v>2</v>
      </c>
      <c r="I1827" s="39" t="str">
        <f>IF($B1827="","",(VLOOKUP($B1827,所属・種目コード!$A$3:$B$68,2)))</f>
        <v>宮古</v>
      </c>
      <c r="K1827" s="41" t="e">
        <f>IF($B1827="","",(VLOOKUP($B1827,所属・種目コード!L1810:M1910,2)))</f>
        <v>#N/A</v>
      </c>
      <c r="L1827" s="38" t="e">
        <f>IF($B1827="","",(VLOOKUP($B1827,所属・種目コード!$I$3:$J$59,2)))</f>
        <v>#N/A</v>
      </c>
    </row>
    <row r="1828" spans="1:12">
      <c r="A1828" s="23">
        <v>2760</v>
      </c>
      <c r="B1828" s="23">
        <v>1100</v>
      </c>
      <c r="C1828" s="23">
        <v>586</v>
      </c>
      <c r="E1828" s="23" t="s">
        <v>3930</v>
      </c>
      <c r="F1828" s="23" t="s">
        <v>3931</v>
      </c>
      <c r="G1828" s="23">
        <v>2</v>
      </c>
      <c r="I1828" s="39" t="str">
        <f>IF($B1828="","",(VLOOKUP($B1828,所属・種目コード!$A$3:$B$68,2)))</f>
        <v>宮古</v>
      </c>
      <c r="K1828" s="41" t="e">
        <f>IF($B1828="","",(VLOOKUP($B1828,所属・種目コード!L1811:M1911,2)))</f>
        <v>#N/A</v>
      </c>
      <c r="L1828" s="38" t="e">
        <f>IF($B1828="","",(VLOOKUP($B1828,所属・種目コード!$I$3:$J$59,2)))</f>
        <v>#N/A</v>
      </c>
    </row>
    <row r="1829" spans="1:12">
      <c r="A1829" s="23">
        <v>2761</v>
      </c>
      <c r="B1829" s="23">
        <v>1100</v>
      </c>
      <c r="C1829" s="23">
        <v>26</v>
      </c>
      <c r="E1829" s="23" t="s">
        <v>3932</v>
      </c>
      <c r="F1829" s="23" t="s">
        <v>3933</v>
      </c>
      <c r="G1829" s="23">
        <v>1</v>
      </c>
      <c r="I1829" s="39" t="str">
        <f>IF($B1829="","",(VLOOKUP($B1829,所属・種目コード!$A$3:$B$68,2)))</f>
        <v>宮古</v>
      </c>
      <c r="K1829" s="41" t="e">
        <f>IF($B1829="","",(VLOOKUP($B1829,所属・種目コード!L1812:M1912,2)))</f>
        <v>#N/A</v>
      </c>
      <c r="L1829" s="38" t="e">
        <f>IF($B1829="","",(VLOOKUP($B1829,所属・種目コード!$I$3:$J$59,2)))</f>
        <v>#N/A</v>
      </c>
    </row>
    <row r="1830" spans="1:12">
      <c r="A1830" s="23">
        <v>2762</v>
      </c>
      <c r="B1830" s="23">
        <v>1100</v>
      </c>
      <c r="C1830" s="23">
        <v>804</v>
      </c>
      <c r="E1830" s="23" t="s">
        <v>3934</v>
      </c>
      <c r="F1830" s="23" t="s">
        <v>3935</v>
      </c>
      <c r="G1830" s="23">
        <v>1</v>
      </c>
      <c r="I1830" s="39" t="str">
        <f>IF($B1830="","",(VLOOKUP($B1830,所属・種目コード!$A$3:$B$68,2)))</f>
        <v>宮古</v>
      </c>
      <c r="K1830" s="41" t="e">
        <f>IF($B1830="","",(VLOOKUP($B1830,所属・種目コード!L1813:M1913,2)))</f>
        <v>#N/A</v>
      </c>
      <c r="L1830" s="38" t="e">
        <f>IF($B1830="","",(VLOOKUP($B1830,所属・種目コード!$I$3:$J$59,2)))</f>
        <v>#N/A</v>
      </c>
    </row>
    <row r="1831" spans="1:12">
      <c r="A1831" s="23">
        <v>2763</v>
      </c>
      <c r="B1831" s="23">
        <v>1100</v>
      </c>
      <c r="C1831" s="23">
        <v>805</v>
      </c>
      <c r="E1831" s="23" t="s">
        <v>3936</v>
      </c>
      <c r="F1831" s="23" t="s">
        <v>3937</v>
      </c>
      <c r="G1831" s="23">
        <v>1</v>
      </c>
      <c r="I1831" s="39" t="str">
        <f>IF($B1831="","",(VLOOKUP($B1831,所属・種目コード!$A$3:$B$68,2)))</f>
        <v>宮古</v>
      </c>
      <c r="K1831" s="41" t="e">
        <f>IF($B1831="","",(VLOOKUP($B1831,所属・種目コード!L1814:M1914,2)))</f>
        <v>#N/A</v>
      </c>
      <c r="L1831" s="38" t="e">
        <f>IF($B1831="","",(VLOOKUP($B1831,所属・種目コード!$I$3:$J$59,2)))</f>
        <v>#N/A</v>
      </c>
    </row>
    <row r="1832" spans="1:12">
      <c r="A1832" s="23">
        <v>2764</v>
      </c>
      <c r="B1832" s="23">
        <v>1100</v>
      </c>
      <c r="C1832" s="23">
        <v>27</v>
      </c>
      <c r="E1832" s="23" t="s">
        <v>3938</v>
      </c>
      <c r="F1832" s="23" t="s">
        <v>3939</v>
      </c>
      <c r="G1832" s="23">
        <v>1</v>
      </c>
      <c r="I1832" s="39" t="str">
        <f>IF($B1832="","",(VLOOKUP($B1832,所属・種目コード!$A$3:$B$68,2)))</f>
        <v>宮古</v>
      </c>
      <c r="K1832" s="41" t="e">
        <f>IF($B1832="","",(VLOOKUP($B1832,所属・種目コード!L1815:M1915,2)))</f>
        <v>#N/A</v>
      </c>
      <c r="L1832" s="38" t="e">
        <f>IF($B1832="","",(VLOOKUP($B1832,所属・種目コード!$I$3:$J$59,2)))</f>
        <v>#N/A</v>
      </c>
    </row>
    <row r="1833" spans="1:12">
      <c r="A1833" s="23">
        <v>2765</v>
      </c>
      <c r="B1833" s="23">
        <v>1100</v>
      </c>
      <c r="C1833" s="23">
        <v>29</v>
      </c>
      <c r="E1833" s="23" t="s">
        <v>3940</v>
      </c>
      <c r="F1833" s="23" t="s">
        <v>3941</v>
      </c>
      <c r="G1833" s="23">
        <v>2</v>
      </c>
      <c r="I1833" s="39" t="str">
        <f>IF($B1833="","",(VLOOKUP($B1833,所属・種目コード!$A$3:$B$68,2)))</f>
        <v>宮古</v>
      </c>
      <c r="K1833" s="41" t="e">
        <f>IF($B1833="","",(VLOOKUP($B1833,所属・種目コード!L1816:M1916,2)))</f>
        <v>#N/A</v>
      </c>
      <c r="L1833" s="38" t="e">
        <f>IF($B1833="","",(VLOOKUP($B1833,所属・種目コード!$I$3:$J$59,2)))</f>
        <v>#N/A</v>
      </c>
    </row>
    <row r="1834" spans="1:12">
      <c r="A1834" s="23">
        <v>2766</v>
      </c>
      <c r="B1834" s="23">
        <v>1100</v>
      </c>
      <c r="C1834" s="23">
        <v>584</v>
      </c>
      <c r="E1834" s="23" t="s">
        <v>3942</v>
      </c>
      <c r="F1834" s="23" t="s">
        <v>3943</v>
      </c>
      <c r="G1834" s="23">
        <v>2</v>
      </c>
      <c r="I1834" s="39" t="str">
        <f>IF($B1834="","",(VLOOKUP($B1834,所属・種目コード!$A$3:$B$68,2)))</f>
        <v>宮古</v>
      </c>
      <c r="K1834" s="41" t="e">
        <f>IF($B1834="","",(VLOOKUP($B1834,所属・種目コード!L1817:M1917,2)))</f>
        <v>#N/A</v>
      </c>
      <c r="L1834" s="38" t="e">
        <f>IF($B1834="","",(VLOOKUP($B1834,所属・種目コード!$I$3:$J$59,2)))</f>
        <v>#N/A</v>
      </c>
    </row>
    <row r="1835" spans="1:12">
      <c r="A1835" s="23">
        <v>2767</v>
      </c>
      <c r="B1835" s="23">
        <v>1100</v>
      </c>
      <c r="C1835" s="23">
        <v>587</v>
      </c>
      <c r="E1835" s="23" t="s">
        <v>3944</v>
      </c>
      <c r="F1835" s="23" t="s">
        <v>3945</v>
      </c>
      <c r="G1835" s="23">
        <v>2</v>
      </c>
      <c r="I1835" s="39" t="str">
        <f>IF($B1835="","",(VLOOKUP($B1835,所属・種目コード!$A$3:$B$68,2)))</f>
        <v>宮古</v>
      </c>
      <c r="K1835" s="41" t="e">
        <f>IF($B1835="","",(VLOOKUP($B1835,所属・種目コード!L1818:M1918,2)))</f>
        <v>#N/A</v>
      </c>
      <c r="L1835" s="38" t="e">
        <f>IF($B1835="","",(VLOOKUP($B1835,所属・種目コード!$I$3:$J$59,2)))</f>
        <v>#N/A</v>
      </c>
    </row>
    <row r="1836" spans="1:12">
      <c r="A1836" s="23">
        <v>2768</v>
      </c>
      <c r="B1836" s="23">
        <v>1100</v>
      </c>
      <c r="C1836" s="23">
        <v>30</v>
      </c>
      <c r="E1836" s="23" t="s">
        <v>3946</v>
      </c>
      <c r="F1836" s="23" t="s">
        <v>3947</v>
      </c>
      <c r="G1836" s="23">
        <v>2</v>
      </c>
      <c r="I1836" s="39" t="str">
        <f>IF($B1836="","",(VLOOKUP($B1836,所属・種目コード!$A$3:$B$68,2)))</f>
        <v>宮古</v>
      </c>
      <c r="K1836" s="41" t="e">
        <f>IF($B1836="","",(VLOOKUP($B1836,所属・種目コード!L1819:M1919,2)))</f>
        <v>#N/A</v>
      </c>
      <c r="L1836" s="38" t="e">
        <f>IF($B1836="","",(VLOOKUP($B1836,所属・種目コード!$I$3:$J$59,2)))</f>
        <v>#N/A</v>
      </c>
    </row>
    <row r="1837" spans="1:12">
      <c r="A1837" s="23">
        <v>2769</v>
      </c>
      <c r="B1837" s="23">
        <v>1100</v>
      </c>
      <c r="C1837" s="23">
        <v>588</v>
      </c>
      <c r="E1837" s="23" t="s">
        <v>3948</v>
      </c>
      <c r="F1837" s="23" t="s">
        <v>3949</v>
      </c>
      <c r="G1837" s="23">
        <v>2</v>
      </c>
      <c r="I1837" s="39" t="str">
        <f>IF($B1837="","",(VLOOKUP($B1837,所属・種目コード!$A$3:$B$68,2)))</f>
        <v>宮古</v>
      </c>
      <c r="K1837" s="41" t="e">
        <f>IF($B1837="","",(VLOOKUP($B1837,所属・種目コード!L1820:M1920,2)))</f>
        <v>#N/A</v>
      </c>
      <c r="L1837" s="38" t="e">
        <f>IF($B1837="","",(VLOOKUP($B1837,所属・種目コード!$I$3:$J$59,2)))</f>
        <v>#N/A</v>
      </c>
    </row>
    <row r="1838" spans="1:12">
      <c r="A1838" s="23">
        <v>2770</v>
      </c>
      <c r="B1838" s="23">
        <v>1100</v>
      </c>
      <c r="C1838" s="23">
        <v>31</v>
      </c>
      <c r="E1838" s="23" t="s">
        <v>3950</v>
      </c>
      <c r="F1838" s="23" t="s">
        <v>3951</v>
      </c>
      <c r="G1838" s="23">
        <v>2</v>
      </c>
      <c r="I1838" s="39" t="str">
        <f>IF($B1838="","",(VLOOKUP($B1838,所属・種目コード!$A$3:$B$68,2)))</f>
        <v>宮古</v>
      </c>
      <c r="K1838" s="41" t="e">
        <f>IF($B1838="","",(VLOOKUP($B1838,所属・種目コード!L1821:M1921,2)))</f>
        <v>#N/A</v>
      </c>
      <c r="L1838" s="38" t="e">
        <f>IF($B1838="","",(VLOOKUP($B1838,所属・種目コード!$I$3:$J$59,2)))</f>
        <v>#N/A</v>
      </c>
    </row>
    <row r="1839" spans="1:12">
      <c r="A1839" s="23">
        <v>2771</v>
      </c>
      <c r="B1839" s="23">
        <v>1100</v>
      </c>
      <c r="C1839" s="23">
        <v>28</v>
      </c>
      <c r="E1839" s="23" t="s">
        <v>3952</v>
      </c>
      <c r="F1839" s="23" t="s">
        <v>3953</v>
      </c>
      <c r="G1839" s="23">
        <v>1</v>
      </c>
      <c r="I1839" s="39" t="str">
        <f>IF($B1839="","",(VLOOKUP($B1839,所属・種目コード!$A$3:$B$68,2)))</f>
        <v>宮古</v>
      </c>
      <c r="K1839" s="41" t="e">
        <f>IF($B1839="","",(VLOOKUP($B1839,所属・種目コード!L1822:M1922,2)))</f>
        <v>#N/A</v>
      </c>
      <c r="L1839" s="38" t="e">
        <f>IF($B1839="","",(VLOOKUP($B1839,所属・種目コード!$I$3:$J$59,2)))</f>
        <v>#N/A</v>
      </c>
    </row>
    <row r="1840" spans="1:12">
      <c r="A1840" s="23">
        <v>2772</v>
      </c>
      <c r="B1840" s="23">
        <v>1100</v>
      </c>
      <c r="C1840" s="23">
        <v>806</v>
      </c>
      <c r="E1840" s="23" t="s">
        <v>3954</v>
      </c>
      <c r="F1840" s="23" t="s">
        <v>3955</v>
      </c>
      <c r="G1840" s="23">
        <v>1</v>
      </c>
      <c r="I1840" s="39" t="str">
        <f>IF($B1840="","",(VLOOKUP($B1840,所属・種目コード!$A$3:$B$68,2)))</f>
        <v>宮古</v>
      </c>
      <c r="K1840" s="41" t="e">
        <f>IF($B1840="","",(VLOOKUP($B1840,所属・種目コード!L1823:M1923,2)))</f>
        <v>#N/A</v>
      </c>
      <c r="L1840" s="38" t="e">
        <f>IF($B1840="","",(VLOOKUP($B1840,所属・種目コード!$I$3:$J$59,2)))</f>
        <v>#N/A</v>
      </c>
    </row>
    <row r="1841" spans="1:12">
      <c r="A1841" s="23">
        <v>2773</v>
      </c>
      <c r="B1841" s="23">
        <v>1100</v>
      </c>
      <c r="C1841" s="23">
        <v>32</v>
      </c>
      <c r="E1841" s="23" t="s">
        <v>3956</v>
      </c>
      <c r="F1841" s="23" t="s">
        <v>3957</v>
      </c>
      <c r="G1841" s="23">
        <v>2</v>
      </c>
      <c r="I1841" s="39" t="str">
        <f>IF($B1841="","",(VLOOKUP($B1841,所属・種目コード!$A$3:$B$68,2)))</f>
        <v>宮古</v>
      </c>
      <c r="K1841" s="41" t="e">
        <f>IF($B1841="","",(VLOOKUP($B1841,所属・種目コード!L1824:M1924,2)))</f>
        <v>#N/A</v>
      </c>
      <c r="L1841" s="38" t="e">
        <f>IF($B1841="","",(VLOOKUP($B1841,所属・種目コード!$I$3:$J$59,2)))</f>
        <v>#N/A</v>
      </c>
    </row>
    <row r="1842" spans="1:12">
      <c r="A1842" s="23">
        <v>2774</v>
      </c>
      <c r="B1842" s="23">
        <v>1100</v>
      </c>
      <c r="C1842" s="23">
        <v>36</v>
      </c>
      <c r="E1842" s="23" t="s">
        <v>3958</v>
      </c>
      <c r="F1842" s="23" t="s">
        <v>3959</v>
      </c>
      <c r="G1842" s="23">
        <v>1</v>
      </c>
      <c r="I1842" s="39" t="str">
        <f>IF($B1842="","",(VLOOKUP($B1842,所属・種目コード!$A$3:$B$68,2)))</f>
        <v>宮古</v>
      </c>
      <c r="K1842" s="41" t="e">
        <f>IF($B1842="","",(VLOOKUP($B1842,所属・種目コード!L1825:M1925,2)))</f>
        <v>#N/A</v>
      </c>
      <c r="L1842" s="38" t="e">
        <f>IF($B1842="","",(VLOOKUP($B1842,所属・種目コード!$I$3:$J$59,2)))</f>
        <v>#N/A</v>
      </c>
    </row>
    <row r="1843" spans="1:12">
      <c r="A1843" s="23">
        <v>2775</v>
      </c>
      <c r="B1843" s="23">
        <v>1100</v>
      </c>
      <c r="C1843" s="23">
        <v>37</v>
      </c>
      <c r="E1843" s="23" t="s">
        <v>3960</v>
      </c>
      <c r="F1843" s="23" t="s">
        <v>3961</v>
      </c>
      <c r="G1843" s="23">
        <v>1</v>
      </c>
      <c r="I1843" s="39" t="str">
        <f>IF($B1843="","",(VLOOKUP($B1843,所属・種目コード!$A$3:$B$68,2)))</f>
        <v>宮古</v>
      </c>
      <c r="K1843" s="41" t="e">
        <f>IF($B1843="","",(VLOOKUP($B1843,所属・種目コード!L1826:M1926,2)))</f>
        <v>#N/A</v>
      </c>
      <c r="L1843" s="38" t="e">
        <f>IF($B1843="","",(VLOOKUP($B1843,所属・種目コード!$I$3:$J$59,2)))</f>
        <v>#N/A</v>
      </c>
    </row>
    <row r="1844" spans="1:12">
      <c r="A1844" s="23">
        <v>2776</v>
      </c>
      <c r="B1844" s="23">
        <v>1100</v>
      </c>
      <c r="C1844" s="23">
        <v>29</v>
      </c>
      <c r="E1844" s="23" t="s">
        <v>3962</v>
      </c>
      <c r="F1844" s="23" t="s">
        <v>3963</v>
      </c>
      <c r="G1844" s="23">
        <v>1</v>
      </c>
      <c r="I1844" s="39" t="str">
        <f>IF($B1844="","",(VLOOKUP($B1844,所属・種目コード!$A$3:$B$68,2)))</f>
        <v>宮古</v>
      </c>
      <c r="K1844" s="41" t="e">
        <f>IF($B1844="","",(VLOOKUP($B1844,所属・種目コード!L1827:M1927,2)))</f>
        <v>#N/A</v>
      </c>
      <c r="L1844" s="38" t="e">
        <f>IF($B1844="","",(VLOOKUP($B1844,所属・種目コード!$I$3:$J$59,2)))</f>
        <v>#N/A</v>
      </c>
    </row>
    <row r="1845" spans="1:12">
      <c r="A1845" s="23">
        <v>2777</v>
      </c>
      <c r="B1845" s="23">
        <v>1100</v>
      </c>
      <c r="C1845" s="23">
        <v>30</v>
      </c>
      <c r="E1845" s="23" t="s">
        <v>3964</v>
      </c>
      <c r="F1845" s="23" t="s">
        <v>3965</v>
      </c>
      <c r="G1845" s="23">
        <v>1</v>
      </c>
      <c r="I1845" s="39" t="str">
        <f>IF($B1845="","",(VLOOKUP($B1845,所属・種目コード!$A$3:$B$68,2)))</f>
        <v>宮古</v>
      </c>
      <c r="K1845" s="41" t="e">
        <f>IF($B1845="","",(VLOOKUP($B1845,所属・種目コード!L1828:M1928,2)))</f>
        <v>#N/A</v>
      </c>
      <c r="L1845" s="38" t="e">
        <f>IF($B1845="","",(VLOOKUP($B1845,所属・種目コード!$I$3:$J$59,2)))</f>
        <v>#N/A</v>
      </c>
    </row>
    <row r="1846" spans="1:12">
      <c r="A1846" s="23">
        <v>2778</v>
      </c>
      <c r="B1846" s="23">
        <v>1100</v>
      </c>
      <c r="C1846" s="23">
        <v>589</v>
      </c>
      <c r="E1846" s="23" t="s">
        <v>3966</v>
      </c>
      <c r="F1846" s="23" t="s">
        <v>3967</v>
      </c>
      <c r="G1846" s="23">
        <v>2</v>
      </c>
      <c r="I1846" s="39" t="str">
        <f>IF($B1846="","",(VLOOKUP($B1846,所属・種目コード!$A$3:$B$68,2)))</f>
        <v>宮古</v>
      </c>
      <c r="K1846" s="41" t="e">
        <f>IF($B1846="","",(VLOOKUP($B1846,所属・種目コード!L1829:M1929,2)))</f>
        <v>#N/A</v>
      </c>
      <c r="L1846" s="38" t="e">
        <f>IF($B1846="","",(VLOOKUP($B1846,所属・種目コード!$I$3:$J$59,2)))</f>
        <v>#N/A</v>
      </c>
    </row>
    <row r="1847" spans="1:12">
      <c r="A1847" s="23">
        <v>2779</v>
      </c>
      <c r="B1847" s="23">
        <v>1100</v>
      </c>
      <c r="C1847" s="23">
        <v>807</v>
      </c>
      <c r="E1847" s="23" t="s">
        <v>3968</v>
      </c>
      <c r="F1847" s="23" t="s">
        <v>3969</v>
      </c>
      <c r="G1847" s="23">
        <v>1</v>
      </c>
      <c r="I1847" s="39" t="str">
        <f>IF($B1847="","",(VLOOKUP($B1847,所属・種目コード!$A$3:$B$68,2)))</f>
        <v>宮古</v>
      </c>
      <c r="K1847" s="41" t="e">
        <f>IF($B1847="","",(VLOOKUP($B1847,所属・種目コード!L1830:M1930,2)))</f>
        <v>#N/A</v>
      </c>
      <c r="L1847" s="38" t="e">
        <f>IF($B1847="","",(VLOOKUP($B1847,所属・種目コード!$I$3:$J$59,2)))</f>
        <v>#N/A</v>
      </c>
    </row>
    <row r="1848" spans="1:12">
      <c r="A1848" s="23">
        <v>2780</v>
      </c>
      <c r="B1848" s="23">
        <v>1100</v>
      </c>
      <c r="C1848" s="23">
        <v>31</v>
      </c>
      <c r="E1848" s="23" t="s">
        <v>3970</v>
      </c>
      <c r="F1848" s="23" t="s">
        <v>3971</v>
      </c>
      <c r="G1848" s="23">
        <v>1</v>
      </c>
      <c r="I1848" s="39" t="str">
        <f>IF($B1848="","",(VLOOKUP($B1848,所属・種目コード!$A$3:$B$68,2)))</f>
        <v>宮古</v>
      </c>
      <c r="K1848" s="41" t="e">
        <f>IF($B1848="","",(VLOOKUP($B1848,所属・種目コード!L1831:M1931,2)))</f>
        <v>#N/A</v>
      </c>
      <c r="L1848" s="38" t="e">
        <f>IF($B1848="","",(VLOOKUP($B1848,所属・種目コード!$I$3:$J$59,2)))</f>
        <v>#N/A</v>
      </c>
    </row>
    <row r="1849" spans="1:12">
      <c r="A1849" s="23">
        <v>2781</v>
      </c>
      <c r="B1849" s="23">
        <v>1100</v>
      </c>
      <c r="C1849" s="23">
        <v>590</v>
      </c>
      <c r="E1849" s="23" t="s">
        <v>3972</v>
      </c>
      <c r="F1849" s="23" t="s">
        <v>3973</v>
      </c>
      <c r="G1849" s="23">
        <v>2</v>
      </c>
      <c r="I1849" s="39" t="str">
        <f>IF($B1849="","",(VLOOKUP($B1849,所属・種目コード!$A$3:$B$68,2)))</f>
        <v>宮古</v>
      </c>
      <c r="K1849" s="41" t="e">
        <f>IF($B1849="","",(VLOOKUP($B1849,所属・種目コード!L1832:M1932,2)))</f>
        <v>#N/A</v>
      </c>
      <c r="L1849" s="38" t="e">
        <f>IF($B1849="","",(VLOOKUP($B1849,所属・種目コード!$I$3:$J$59,2)))</f>
        <v>#N/A</v>
      </c>
    </row>
    <row r="1850" spans="1:12">
      <c r="A1850" s="23">
        <v>2782</v>
      </c>
      <c r="B1850" s="23">
        <v>1100</v>
      </c>
      <c r="C1850" s="23">
        <v>38</v>
      </c>
      <c r="E1850" s="23" t="s">
        <v>3974</v>
      </c>
      <c r="F1850" s="23" t="s">
        <v>3975</v>
      </c>
      <c r="G1850" s="23">
        <v>1</v>
      </c>
      <c r="I1850" s="39" t="str">
        <f>IF($B1850="","",(VLOOKUP($B1850,所属・種目コード!$A$3:$B$68,2)))</f>
        <v>宮古</v>
      </c>
      <c r="K1850" s="41" t="e">
        <f>IF($B1850="","",(VLOOKUP($B1850,所属・種目コード!L1833:M1933,2)))</f>
        <v>#N/A</v>
      </c>
      <c r="L1850" s="38" t="e">
        <f>IF($B1850="","",(VLOOKUP($B1850,所属・種目コード!$I$3:$J$59,2)))</f>
        <v>#N/A</v>
      </c>
    </row>
    <row r="1851" spans="1:12">
      <c r="A1851" s="23">
        <v>2783</v>
      </c>
      <c r="B1851" s="23">
        <v>1100</v>
      </c>
      <c r="C1851" s="23">
        <v>32</v>
      </c>
      <c r="E1851" s="23" t="s">
        <v>3976</v>
      </c>
      <c r="F1851" s="23" t="s">
        <v>3977</v>
      </c>
      <c r="G1851" s="23">
        <v>1</v>
      </c>
      <c r="I1851" s="39" t="str">
        <f>IF($B1851="","",(VLOOKUP($B1851,所属・種目コード!$A$3:$B$68,2)))</f>
        <v>宮古</v>
      </c>
      <c r="K1851" s="41" t="e">
        <f>IF($B1851="","",(VLOOKUP($B1851,所属・種目コード!L1834:M1934,2)))</f>
        <v>#N/A</v>
      </c>
      <c r="L1851" s="38" t="e">
        <f>IF($B1851="","",(VLOOKUP($B1851,所属・種目コード!$I$3:$J$59,2)))</f>
        <v>#N/A</v>
      </c>
    </row>
    <row r="1852" spans="1:12">
      <c r="A1852" s="23">
        <v>2784</v>
      </c>
      <c r="B1852" s="23">
        <v>1100</v>
      </c>
      <c r="C1852" s="23">
        <v>33</v>
      </c>
      <c r="E1852" s="23" t="s">
        <v>3978</v>
      </c>
      <c r="F1852" s="23" t="s">
        <v>3979</v>
      </c>
      <c r="G1852" s="23">
        <v>1</v>
      </c>
      <c r="I1852" s="39" t="str">
        <f>IF($B1852="","",(VLOOKUP($B1852,所属・種目コード!$A$3:$B$68,2)))</f>
        <v>宮古</v>
      </c>
      <c r="K1852" s="41" t="e">
        <f>IF($B1852="","",(VLOOKUP($B1852,所属・種目コード!L1835:M1935,2)))</f>
        <v>#N/A</v>
      </c>
      <c r="L1852" s="38" t="e">
        <f>IF($B1852="","",(VLOOKUP($B1852,所属・種目コード!$I$3:$J$59,2)))</f>
        <v>#N/A</v>
      </c>
    </row>
    <row r="1853" spans="1:12">
      <c r="A1853" s="23">
        <v>2785</v>
      </c>
      <c r="B1853" s="23">
        <v>1100</v>
      </c>
      <c r="C1853" s="23">
        <v>39</v>
      </c>
      <c r="E1853" s="23" t="s">
        <v>3980</v>
      </c>
      <c r="F1853" s="23" t="s">
        <v>3981</v>
      </c>
      <c r="G1853" s="23">
        <v>1</v>
      </c>
      <c r="I1853" s="39" t="str">
        <f>IF($B1853="","",(VLOOKUP($B1853,所属・種目コード!$A$3:$B$68,2)))</f>
        <v>宮古</v>
      </c>
      <c r="K1853" s="41" t="e">
        <f>IF($B1853="","",(VLOOKUP($B1853,所属・種目コード!L1836:M1936,2)))</f>
        <v>#N/A</v>
      </c>
      <c r="L1853" s="38" t="e">
        <f>IF($B1853="","",(VLOOKUP($B1853,所属・種目コード!$I$3:$J$59,2)))</f>
        <v>#N/A</v>
      </c>
    </row>
    <row r="1854" spans="1:12">
      <c r="A1854" s="23">
        <v>2786</v>
      </c>
      <c r="B1854" s="23">
        <v>1100</v>
      </c>
      <c r="C1854" s="23">
        <v>808</v>
      </c>
      <c r="E1854" s="23" t="s">
        <v>3982</v>
      </c>
      <c r="F1854" s="23" t="s">
        <v>3983</v>
      </c>
      <c r="G1854" s="23">
        <v>1</v>
      </c>
      <c r="I1854" s="39" t="str">
        <f>IF($B1854="","",(VLOOKUP($B1854,所属・種目コード!$A$3:$B$68,2)))</f>
        <v>宮古</v>
      </c>
      <c r="K1854" s="41" t="e">
        <f>IF($B1854="","",(VLOOKUP($B1854,所属・種目コード!L1837:M1937,2)))</f>
        <v>#N/A</v>
      </c>
      <c r="L1854" s="38" t="e">
        <f>IF($B1854="","",(VLOOKUP($B1854,所属・種目コード!$I$3:$J$59,2)))</f>
        <v>#N/A</v>
      </c>
    </row>
    <row r="1855" spans="1:12">
      <c r="A1855" s="23">
        <v>2787</v>
      </c>
      <c r="B1855" s="23">
        <v>1100</v>
      </c>
      <c r="C1855" s="23">
        <v>809</v>
      </c>
      <c r="E1855" s="23" t="s">
        <v>3984</v>
      </c>
      <c r="F1855" s="23" t="s">
        <v>3985</v>
      </c>
      <c r="G1855" s="23">
        <v>1</v>
      </c>
      <c r="I1855" s="39" t="str">
        <f>IF($B1855="","",(VLOOKUP($B1855,所属・種目コード!$A$3:$B$68,2)))</f>
        <v>宮古</v>
      </c>
      <c r="K1855" s="41" t="e">
        <f>IF($B1855="","",(VLOOKUP($B1855,所属・種目コード!L1838:M1938,2)))</f>
        <v>#N/A</v>
      </c>
      <c r="L1855" s="38" t="e">
        <f>IF($B1855="","",(VLOOKUP($B1855,所属・種目コード!$I$3:$J$59,2)))</f>
        <v>#N/A</v>
      </c>
    </row>
    <row r="1856" spans="1:12">
      <c r="A1856" s="23">
        <v>2788</v>
      </c>
      <c r="B1856" s="23">
        <v>1100</v>
      </c>
      <c r="C1856" s="23">
        <v>33</v>
      </c>
      <c r="E1856" s="23" t="s">
        <v>3986</v>
      </c>
      <c r="F1856" s="23" t="s">
        <v>3987</v>
      </c>
      <c r="G1856" s="23">
        <v>2</v>
      </c>
      <c r="I1856" s="39" t="str">
        <f>IF($B1856="","",(VLOOKUP($B1856,所属・種目コード!$A$3:$B$68,2)))</f>
        <v>宮古</v>
      </c>
      <c r="K1856" s="41" t="e">
        <f>IF($B1856="","",(VLOOKUP($B1856,所属・種目コード!L1839:M1939,2)))</f>
        <v>#N/A</v>
      </c>
      <c r="L1856" s="38" t="e">
        <f>IF($B1856="","",(VLOOKUP($B1856,所属・種目コード!$I$3:$J$59,2)))</f>
        <v>#N/A</v>
      </c>
    </row>
    <row r="1857" spans="1:12">
      <c r="A1857" s="23">
        <v>2789</v>
      </c>
      <c r="B1857" s="23">
        <v>1100</v>
      </c>
      <c r="C1857" s="23">
        <v>34</v>
      </c>
      <c r="E1857" s="23" t="s">
        <v>3988</v>
      </c>
      <c r="F1857" s="23" t="s">
        <v>3989</v>
      </c>
      <c r="G1857" s="23">
        <v>1</v>
      </c>
      <c r="I1857" s="39" t="str">
        <f>IF($B1857="","",(VLOOKUP($B1857,所属・種目コード!$A$3:$B$68,2)))</f>
        <v>宮古</v>
      </c>
      <c r="K1857" s="41" t="e">
        <f>IF($B1857="","",(VLOOKUP($B1857,所属・種目コード!L1840:M1940,2)))</f>
        <v>#N/A</v>
      </c>
      <c r="L1857" s="38" t="e">
        <f>IF($B1857="","",(VLOOKUP($B1857,所属・種目コード!$I$3:$J$59,2)))</f>
        <v>#N/A</v>
      </c>
    </row>
    <row r="1858" spans="1:12">
      <c r="A1858" s="23">
        <v>2790</v>
      </c>
      <c r="B1858" s="23">
        <v>1100</v>
      </c>
      <c r="C1858" s="23">
        <v>591</v>
      </c>
      <c r="E1858" s="23" t="s">
        <v>3990</v>
      </c>
      <c r="F1858" s="23" t="s">
        <v>3991</v>
      </c>
      <c r="G1858" s="23">
        <v>2</v>
      </c>
      <c r="I1858" s="39" t="str">
        <f>IF($B1858="","",(VLOOKUP($B1858,所属・種目コード!$A$3:$B$68,2)))</f>
        <v>宮古</v>
      </c>
      <c r="K1858" s="41" t="e">
        <f>IF($B1858="","",(VLOOKUP($B1858,所属・種目コード!L1841:M1941,2)))</f>
        <v>#N/A</v>
      </c>
      <c r="L1858" s="38" t="e">
        <f>IF($B1858="","",(VLOOKUP($B1858,所属・種目コード!$I$3:$J$59,2)))</f>
        <v>#N/A</v>
      </c>
    </row>
    <row r="1859" spans="1:12">
      <c r="A1859" s="23">
        <v>2791</v>
      </c>
      <c r="B1859" s="23">
        <v>1100</v>
      </c>
      <c r="C1859" s="23">
        <v>35</v>
      </c>
      <c r="E1859" s="23" t="s">
        <v>3992</v>
      </c>
      <c r="F1859" s="23" t="s">
        <v>1170</v>
      </c>
      <c r="G1859" s="23">
        <v>1</v>
      </c>
      <c r="I1859" s="39" t="str">
        <f>IF($B1859="","",(VLOOKUP($B1859,所属・種目コード!$A$3:$B$68,2)))</f>
        <v>宮古</v>
      </c>
      <c r="K1859" s="41" t="e">
        <f>IF($B1859="","",(VLOOKUP($B1859,所属・種目コード!L1842:M1942,2)))</f>
        <v>#N/A</v>
      </c>
      <c r="L1859" s="38" t="e">
        <f>IF($B1859="","",(VLOOKUP($B1859,所属・種目コード!$I$3:$J$59,2)))</f>
        <v>#N/A</v>
      </c>
    </row>
    <row r="1860" spans="1:12">
      <c r="A1860" s="23">
        <v>2792</v>
      </c>
      <c r="B1860" s="23">
        <v>1100</v>
      </c>
      <c r="C1860" s="23">
        <v>40</v>
      </c>
      <c r="E1860" s="23" t="s">
        <v>3993</v>
      </c>
      <c r="F1860" s="23" t="s">
        <v>3994</v>
      </c>
      <c r="G1860" s="23">
        <v>1</v>
      </c>
      <c r="I1860" s="39" t="str">
        <f>IF($B1860="","",(VLOOKUP($B1860,所属・種目コード!$A$3:$B$68,2)))</f>
        <v>宮古</v>
      </c>
      <c r="K1860" s="41" t="e">
        <f>IF($B1860="","",(VLOOKUP($B1860,所属・種目コード!L1843:M1943,2)))</f>
        <v>#N/A</v>
      </c>
      <c r="L1860" s="38" t="e">
        <f>IF($B1860="","",(VLOOKUP($B1860,所属・種目コード!$I$3:$J$59,2)))</f>
        <v>#N/A</v>
      </c>
    </row>
    <row r="1861" spans="1:12">
      <c r="A1861" s="23">
        <v>2793</v>
      </c>
      <c r="B1861" s="23">
        <v>1101</v>
      </c>
      <c r="C1861" s="23">
        <v>608</v>
      </c>
      <c r="E1861" s="23" t="s">
        <v>3995</v>
      </c>
      <c r="F1861" s="23" t="s">
        <v>3996</v>
      </c>
      <c r="G1861" s="23">
        <v>1</v>
      </c>
      <c r="I1861" s="39" t="str">
        <f>IF($B1861="","",(VLOOKUP($B1861,所属・種目コード!$A$3:$B$68,2)))</f>
        <v>宮古工</v>
      </c>
      <c r="K1861" s="41" t="e">
        <f>IF($B1861="","",(VLOOKUP($B1861,所属・種目コード!L1844:M1944,2)))</f>
        <v>#N/A</v>
      </c>
      <c r="L1861" s="38" t="e">
        <f>IF($B1861="","",(VLOOKUP($B1861,所属・種目コード!$I$3:$J$59,2)))</f>
        <v>#N/A</v>
      </c>
    </row>
    <row r="1862" spans="1:12">
      <c r="A1862" s="23">
        <v>2794</v>
      </c>
      <c r="B1862" s="23">
        <v>1101</v>
      </c>
      <c r="C1862" s="23">
        <v>609</v>
      </c>
      <c r="E1862" s="23" t="s">
        <v>3997</v>
      </c>
      <c r="F1862" s="23" t="s">
        <v>3998</v>
      </c>
      <c r="G1862" s="23">
        <v>1</v>
      </c>
      <c r="I1862" s="39" t="str">
        <f>IF($B1862="","",(VLOOKUP($B1862,所属・種目コード!$A$3:$B$68,2)))</f>
        <v>宮古工</v>
      </c>
      <c r="K1862" s="41" t="e">
        <f>IF($B1862="","",(VLOOKUP($B1862,所属・種目コード!L1845:M1945,2)))</f>
        <v>#N/A</v>
      </c>
      <c r="L1862" s="38" t="e">
        <f>IF($B1862="","",(VLOOKUP($B1862,所属・種目コード!$I$3:$J$59,2)))</f>
        <v>#N/A</v>
      </c>
    </row>
    <row r="1863" spans="1:12">
      <c r="A1863" s="23">
        <v>2795</v>
      </c>
      <c r="B1863" s="23">
        <v>1101</v>
      </c>
      <c r="C1863" s="23">
        <v>610</v>
      </c>
      <c r="E1863" s="23" t="s">
        <v>3999</v>
      </c>
      <c r="F1863" s="23" t="s">
        <v>4000</v>
      </c>
      <c r="G1863" s="23">
        <v>1</v>
      </c>
      <c r="I1863" s="39" t="str">
        <f>IF($B1863="","",(VLOOKUP($B1863,所属・種目コード!$A$3:$B$68,2)))</f>
        <v>宮古工</v>
      </c>
      <c r="K1863" s="41" t="e">
        <f>IF($B1863="","",(VLOOKUP($B1863,所属・種目コード!L1846:M1946,2)))</f>
        <v>#N/A</v>
      </c>
      <c r="L1863" s="38" t="e">
        <f>IF($B1863="","",(VLOOKUP($B1863,所属・種目コード!$I$3:$J$59,2)))</f>
        <v>#N/A</v>
      </c>
    </row>
    <row r="1864" spans="1:12">
      <c r="A1864" s="23">
        <v>2796</v>
      </c>
      <c r="B1864" s="23">
        <v>1101</v>
      </c>
      <c r="C1864" s="23">
        <v>611</v>
      </c>
      <c r="E1864" s="23" t="s">
        <v>4001</v>
      </c>
      <c r="F1864" s="23" t="s">
        <v>4002</v>
      </c>
      <c r="G1864" s="23">
        <v>1</v>
      </c>
      <c r="I1864" s="39" t="str">
        <f>IF($B1864="","",(VLOOKUP($B1864,所属・種目コード!$A$3:$B$68,2)))</f>
        <v>宮古工</v>
      </c>
      <c r="K1864" s="41" t="e">
        <f>IF($B1864="","",(VLOOKUP($B1864,所属・種目コード!L1847:M1947,2)))</f>
        <v>#N/A</v>
      </c>
      <c r="L1864" s="38" t="e">
        <f>IF($B1864="","",(VLOOKUP($B1864,所属・種目コード!$I$3:$J$59,2)))</f>
        <v>#N/A</v>
      </c>
    </row>
    <row r="1865" spans="1:12">
      <c r="A1865" s="23">
        <v>2797</v>
      </c>
      <c r="B1865" s="23">
        <v>1101</v>
      </c>
      <c r="C1865" s="23">
        <v>959</v>
      </c>
      <c r="E1865" s="23" t="s">
        <v>4003</v>
      </c>
      <c r="F1865" s="23" t="s">
        <v>1852</v>
      </c>
      <c r="G1865" s="23">
        <v>1</v>
      </c>
      <c r="I1865" s="39" t="str">
        <f>IF($B1865="","",(VLOOKUP($B1865,所属・種目コード!$A$3:$B$68,2)))</f>
        <v>宮古工</v>
      </c>
      <c r="K1865" s="41" t="e">
        <f>IF($B1865="","",(VLOOKUP($B1865,所属・種目コード!L1848:M1948,2)))</f>
        <v>#N/A</v>
      </c>
      <c r="L1865" s="38" t="e">
        <f>IF($B1865="","",(VLOOKUP($B1865,所属・種目コード!$I$3:$J$59,2)))</f>
        <v>#N/A</v>
      </c>
    </row>
    <row r="1866" spans="1:12">
      <c r="A1866" s="23">
        <v>2798</v>
      </c>
      <c r="B1866" s="23">
        <v>1101</v>
      </c>
      <c r="C1866" s="23">
        <v>612</v>
      </c>
      <c r="E1866" s="23" t="s">
        <v>4004</v>
      </c>
      <c r="F1866" s="23" t="s">
        <v>4005</v>
      </c>
      <c r="G1866" s="23">
        <v>1</v>
      </c>
      <c r="I1866" s="39" t="str">
        <f>IF($B1866="","",(VLOOKUP($B1866,所属・種目コード!$A$3:$B$68,2)))</f>
        <v>宮古工</v>
      </c>
      <c r="K1866" s="41" t="e">
        <f>IF($B1866="","",(VLOOKUP($B1866,所属・種目コード!L1849:M1949,2)))</f>
        <v>#N/A</v>
      </c>
      <c r="L1866" s="38" t="e">
        <f>IF($B1866="","",(VLOOKUP($B1866,所属・種目コード!$I$3:$J$59,2)))</f>
        <v>#N/A</v>
      </c>
    </row>
    <row r="1867" spans="1:12">
      <c r="A1867" s="23">
        <v>2799</v>
      </c>
      <c r="B1867" s="23">
        <v>1101</v>
      </c>
      <c r="C1867" s="23">
        <v>613</v>
      </c>
      <c r="E1867" s="23" t="s">
        <v>4006</v>
      </c>
      <c r="F1867" s="23" t="s">
        <v>4007</v>
      </c>
      <c r="G1867" s="23">
        <v>1</v>
      </c>
      <c r="I1867" s="39" t="str">
        <f>IF($B1867="","",(VLOOKUP($B1867,所属・種目コード!$A$3:$B$68,2)))</f>
        <v>宮古工</v>
      </c>
      <c r="K1867" s="41" t="e">
        <f>IF($B1867="","",(VLOOKUP($B1867,所属・種目コード!L1850:M1950,2)))</f>
        <v>#N/A</v>
      </c>
      <c r="L1867" s="38" t="e">
        <f>IF($B1867="","",(VLOOKUP($B1867,所属・種目コード!$I$3:$J$59,2)))</f>
        <v>#N/A</v>
      </c>
    </row>
    <row r="1868" spans="1:12">
      <c r="A1868" s="23">
        <v>2800</v>
      </c>
      <c r="B1868" s="23">
        <v>1101</v>
      </c>
      <c r="C1868" s="23">
        <v>441</v>
      </c>
      <c r="E1868" s="23" t="s">
        <v>4008</v>
      </c>
      <c r="F1868" s="23" t="s">
        <v>4009</v>
      </c>
      <c r="G1868" s="23">
        <v>2</v>
      </c>
      <c r="I1868" s="39" t="str">
        <f>IF($B1868="","",(VLOOKUP($B1868,所属・種目コード!$A$3:$B$68,2)))</f>
        <v>宮古工</v>
      </c>
      <c r="K1868" s="41" t="e">
        <f>IF($B1868="","",(VLOOKUP($B1868,所属・種目コード!L1851:M1951,2)))</f>
        <v>#N/A</v>
      </c>
      <c r="L1868" s="38" t="e">
        <f>IF($B1868="","",(VLOOKUP($B1868,所属・種目コード!$I$3:$J$59,2)))</f>
        <v>#N/A</v>
      </c>
    </row>
    <row r="1869" spans="1:12">
      <c r="A1869" s="23">
        <v>2801</v>
      </c>
      <c r="B1869" s="23">
        <v>1101</v>
      </c>
      <c r="C1869" s="23">
        <v>614</v>
      </c>
      <c r="E1869" s="23" t="s">
        <v>4010</v>
      </c>
      <c r="F1869" s="23" t="s">
        <v>4011</v>
      </c>
      <c r="G1869" s="23">
        <v>1</v>
      </c>
      <c r="I1869" s="39" t="str">
        <f>IF($B1869="","",(VLOOKUP($B1869,所属・種目コード!$A$3:$B$68,2)))</f>
        <v>宮古工</v>
      </c>
      <c r="K1869" s="41" t="e">
        <f>IF($B1869="","",(VLOOKUP($B1869,所属・種目コード!L1852:M1952,2)))</f>
        <v>#N/A</v>
      </c>
      <c r="L1869" s="38" t="e">
        <f>IF($B1869="","",(VLOOKUP($B1869,所属・種目コード!$I$3:$J$59,2)))</f>
        <v>#N/A</v>
      </c>
    </row>
    <row r="1870" spans="1:12">
      <c r="A1870" s="23">
        <v>2802</v>
      </c>
      <c r="B1870" s="23">
        <v>1101</v>
      </c>
      <c r="C1870" s="23">
        <v>706</v>
      </c>
      <c r="E1870" s="23" t="s">
        <v>4012</v>
      </c>
      <c r="F1870" s="23" t="s">
        <v>4013</v>
      </c>
      <c r="G1870" s="23">
        <v>2</v>
      </c>
      <c r="I1870" s="39" t="str">
        <f>IF($B1870="","",(VLOOKUP($B1870,所属・種目コード!$A$3:$B$68,2)))</f>
        <v>宮古工</v>
      </c>
      <c r="K1870" s="41" t="e">
        <f>IF($B1870="","",(VLOOKUP($B1870,所属・種目コード!L1853:M1953,2)))</f>
        <v>#N/A</v>
      </c>
      <c r="L1870" s="38" t="e">
        <f>IF($B1870="","",(VLOOKUP($B1870,所属・種目コード!$I$3:$J$59,2)))</f>
        <v>#N/A</v>
      </c>
    </row>
    <row r="1871" spans="1:12">
      <c r="A1871" s="23">
        <v>2803</v>
      </c>
      <c r="B1871" s="23">
        <v>1101</v>
      </c>
      <c r="C1871" s="23">
        <v>960</v>
      </c>
      <c r="E1871" s="23" t="s">
        <v>4014</v>
      </c>
      <c r="F1871" s="23" t="s">
        <v>4015</v>
      </c>
      <c r="G1871" s="23">
        <v>1</v>
      </c>
      <c r="I1871" s="39" t="str">
        <f>IF($B1871="","",(VLOOKUP($B1871,所属・種目コード!$A$3:$B$68,2)))</f>
        <v>宮古工</v>
      </c>
      <c r="K1871" s="41" t="e">
        <f>IF($B1871="","",(VLOOKUP($B1871,所属・種目コード!L1854:M1954,2)))</f>
        <v>#N/A</v>
      </c>
      <c r="L1871" s="38" t="e">
        <f>IF($B1871="","",(VLOOKUP($B1871,所属・種目コード!$I$3:$J$59,2)))</f>
        <v>#N/A</v>
      </c>
    </row>
    <row r="1872" spans="1:12">
      <c r="A1872" s="23">
        <v>2804</v>
      </c>
      <c r="B1872" s="23">
        <v>1101</v>
      </c>
      <c r="C1872" s="23">
        <v>615</v>
      </c>
      <c r="E1872" s="23" t="s">
        <v>4016</v>
      </c>
      <c r="F1872" s="23" t="s">
        <v>4017</v>
      </c>
      <c r="G1872" s="23">
        <v>1</v>
      </c>
      <c r="I1872" s="39" t="str">
        <f>IF($B1872="","",(VLOOKUP($B1872,所属・種目コード!$A$3:$B$68,2)))</f>
        <v>宮古工</v>
      </c>
      <c r="K1872" s="41" t="e">
        <f>IF($B1872="","",(VLOOKUP($B1872,所属・種目コード!L1855:M1955,2)))</f>
        <v>#N/A</v>
      </c>
      <c r="L1872" s="38" t="e">
        <f>IF($B1872="","",(VLOOKUP($B1872,所属・種目コード!$I$3:$J$59,2)))</f>
        <v>#N/A</v>
      </c>
    </row>
    <row r="1873" spans="1:12">
      <c r="A1873" s="23">
        <v>2805</v>
      </c>
      <c r="B1873" s="23">
        <v>1101</v>
      </c>
      <c r="C1873" s="23">
        <v>961</v>
      </c>
      <c r="E1873" s="23" t="s">
        <v>4018</v>
      </c>
      <c r="F1873" s="23" t="s">
        <v>4019</v>
      </c>
      <c r="G1873" s="23">
        <v>1</v>
      </c>
      <c r="I1873" s="39" t="str">
        <f>IF($B1873="","",(VLOOKUP($B1873,所属・種目コード!$A$3:$B$68,2)))</f>
        <v>宮古工</v>
      </c>
      <c r="K1873" s="41" t="e">
        <f>IF($B1873="","",(VLOOKUP($B1873,所属・種目コード!L1856:M1956,2)))</f>
        <v>#N/A</v>
      </c>
      <c r="L1873" s="38" t="e">
        <f>IF($B1873="","",(VLOOKUP($B1873,所属・種目コード!$I$3:$J$59,2)))</f>
        <v>#N/A</v>
      </c>
    </row>
    <row r="1874" spans="1:12">
      <c r="A1874" s="23">
        <v>2806</v>
      </c>
      <c r="B1874" s="23">
        <v>1101</v>
      </c>
      <c r="C1874" s="23">
        <v>962</v>
      </c>
      <c r="E1874" s="23" t="s">
        <v>4020</v>
      </c>
      <c r="F1874" s="23" t="s">
        <v>4021</v>
      </c>
      <c r="G1874" s="23">
        <v>1</v>
      </c>
      <c r="I1874" s="39" t="str">
        <f>IF($B1874="","",(VLOOKUP($B1874,所属・種目コード!$A$3:$B$68,2)))</f>
        <v>宮古工</v>
      </c>
      <c r="K1874" s="41" t="e">
        <f>IF($B1874="","",(VLOOKUP($B1874,所属・種目コード!L1857:M1957,2)))</f>
        <v>#N/A</v>
      </c>
      <c r="L1874" s="38" t="e">
        <f>IF($B1874="","",(VLOOKUP($B1874,所属・種目コード!$I$3:$J$59,2)))</f>
        <v>#N/A</v>
      </c>
    </row>
    <row r="1875" spans="1:12">
      <c r="A1875" s="23">
        <v>2807</v>
      </c>
      <c r="B1875" s="23">
        <v>1101</v>
      </c>
      <c r="C1875" s="23">
        <v>963</v>
      </c>
      <c r="E1875" s="23" t="s">
        <v>4022</v>
      </c>
      <c r="F1875" s="23" t="s">
        <v>4023</v>
      </c>
      <c r="G1875" s="23">
        <v>1</v>
      </c>
      <c r="I1875" s="39" t="str">
        <f>IF($B1875="","",(VLOOKUP($B1875,所属・種目コード!$A$3:$B$68,2)))</f>
        <v>宮古工</v>
      </c>
      <c r="K1875" s="41" t="e">
        <f>IF($B1875="","",(VLOOKUP($B1875,所属・種目コード!L1858:M1958,2)))</f>
        <v>#N/A</v>
      </c>
      <c r="L1875" s="38" t="e">
        <f>IF($B1875="","",(VLOOKUP($B1875,所属・種目コード!$I$3:$J$59,2)))</f>
        <v>#N/A</v>
      </c>
    </row>
    <row r="1876" spans="1:12">
      <c r="A1876" s="23">
        <v>2808</v>
      </c>
      <c r="B1876" s="23">
        <v>1102</v>
      </c>
      <c r="C1876" s="23">
        <v>493</v>
      </c>
      <c r="E1876" s="23" t="s">
        <v>4024</v>
      </c>
      <c r="F1876" s="23" t="s">
        <v>4025</v>
      </c>
      <c r="G1876" s="23">
        <v>2</v>
      </c>
      <c r="I1876" s="39" t="str">
        <f>IF($B1876="","",(VLOOKUP($B1876,所属・種目コード!$A$3:$B$68,2)))</f>
        <v>宮古商</v>
      </c>
      <c r="K1876" s="41" t="e">
        <f>IF($B1876="","",(VLOOKUP($B1876,所属・種目コード!L1859:M1959,2)))</f>
        <v>#N/A</v>
      </c>
      <c r="L1876" s="38" t="e">
        <f>IF($B1876="","",(VLOOKUP($B1876,所属・種目コード!$I$3:$J$59,2)))</f>
        <v>#N/A</v>
      </c>
    </row>
    <row r="1877" spans="1:12">
      <c r="A1877" s="23">
        <v>2809</v>
      </c>
      <c r="B1877" s="23">
        <v>1102</v>
      </c>
      <c r="C1877" s="23">
        <v>702</v>
      </c>
      <c r="E1877" s="23" t="s">
        <v>4026</v>
      </c>
      <c r="F1877" s="23" t="s">
        <v>4027</v>
      </c>
      <c r="G1877" s="23">
        <v>1</v>
      </c>
      <c r="I1877" s="39" t="str">
        <f>IF($B1877="","",(VLOOKUP($B1877,所属・種目コード!$A$3:$B$68,2)))</f>
        <v>宮古商</v>
      </c>
      <c r="K1877" s="41" t="e">
        <f>IF($B1877="","",(VLOOKUP($B1877,所属・種目コード!L1860:M1960,2)))</f>
        <v>#N/A</v>
      </c>
      <c r="L1877" s="38" t="e">
        <f>IF($B1877="","",(VLOOKUP($B1877,所属・種目コード!$I$3:$J$59,2)))</f>
        <v>#N/A</v>
      </c>
    </row>
    <row r="1878" spans="1:12">
      <c r="A1878" s="23">
        <v>2810</v>
      </c>
      <c r="B1878" s="23">
        <v>1102</v>
      </c>
      <c r="C1878" s="23">
        <v>982</v>
      </c>
      <c r="E1878" s="23" t="s">
        <v>4028</v>
      </c>
      <c r="F1878" s="23" t="s">
        <v>4029</v>
      </c>
      <c r="G1878" s="23">
        <v>1</v>
      </c>
      <c r="I1878" s="39" t="str">
        <f>IF($B1878="","",(VLOOKUP($B1878,所属・種目コード!$A$3:$B$68,2)))</f>
        <v>宮古商</v>
      </c>
      <c r="K1878" s="41" t="e">
        <f>IF($B1878="","",(VLOOKUP($B1878,所属・種目コード!L1861:M1961,2)))</f>
        <v>#N/A</v>
      </c>
      <c r="L1878" s="38" t="e">
        <f>IF($B1878="","",(VLOOKUP($B1878,所属・種目コード!$I$3:$J$59,2)))</f>
        <v>#N/A</v>
      </c>
    </row>
    <row r="1879" spans="1:12">
      <c r="A1879" s="23">
        <v>2811</v>
      </c>
      <c r="B1879" s="23">
        <v>1102</v>
      </c>
      <c r="C1879" s="23">
        <v>983</v>
      </c>
      <c r="E1879" s="23" t="s">
        <v>4030</v>
      </c>
      <c r="F1879" s="23" t="s">
        <v>4031</v>
      </c>
      <c r="G1879" s="23">
        <v>1</v>
      </c>
      <c r="I1879" s="39" t="str">
        <f>IF($B1879="","",(VLOOKUP($B1879,所属・種目コード!$A$3:$B$68,2)))</f>
        <v>宮古商</v>
      </c>
      <c r="K1879" s="41" t="e">
        <f>IF($B1879="","",(VLOOKUP($B1879,所属・種目コード!L1862:M1962,2)))</f>
        <v>#N/A</v>
      </c>
      <c r="L1879" s="38" t="e">
        <f>IF($B1879="","",(VLOOKUP($B1879,所属・種目コード!$I$3:$J$59,2)))</f>
        <v>#N/A</v>
      </c>
    </row>
    <row r="1880" spans="1:12">
      <c r="A1880" s="23">
        <v>2812</v>
      </c>
      <c r="B1880" s="23">
        <v>1102</v>
      </c>
      <c r="C1880" s="23">
        <v>703</v>
      </c>
      <c r="E1880" s="23" t="s">
        <v>4032</v>
      </c>
      <c r="F1880" s="23" t="s">
        <v>4033</v>
      </c>
      <c r="G1880" s="23">
        <v>1</v>
      </c>
      <c r="I1880" s="39" t="str">
        <f>IF($B1880="","",(VLOOKUP($B1880,所属・種目コード!$A$3:$B$68,2)))</f>
        <v>宮古商</v>
      </c>
      <c r="K1880" s="41" t="e">
        <f>IF($B1880="","",(VLOOKUP($B1880,所属・種目コード!L1863:M1963,2)))</f>
        <v>#N/A</v>
      </c>
      <c r="L1880" s="38" t="e">
        <f>IF($B1880="","",(VLOOKUP($B1880,所属・種目コード!$I$3:$J$59,2)))</f>
        <v>#N/A</v>
      </c>
    </row>
    <row r="1881" spans="1:12">
      <c r="A1881" s="23">
        <v>2813</v>
      </c>
      <c r="B1881" s="23">
        <v>1102</v>
      </c>
      <c r="C1881" s="23">
        <v>732</v>
      </c>
      <c r="E1881" s="23" t="s">
        <v>4034</v>
      </c>
      <c r="F1881" s="23" t="s">
        <v>4035</v>
      </c>
      <c r="G1881" s="23">
        <v>2</v>
      </c>
      <c r="I1881" s="39" t="str">
        <f>IF($B1881="","",(VLOOKUP($B1881,所属・種目コード!$A$3:$B$68,2)))</f>
        <v>宮古商</v>
      </c>
      <c r="K1881" s="41" t="e">
        <f>IF($B1881="","",(VLOOKUP($B1881,所属・種目コード!L1864:M1964,2)))</f>
        <v>#N/A</v>
      </c>
      <c r="L1881" s="38" t="e">
        <f>IF($B1881="","",(VLOOKUP($B1881,所属・種目コード!$I$3:$J$59,2)))</f>
        <v>#N/A</v>
      </c>
    </row>
    <row r="1882" spans="1:12">
      <c r="A1882" s="23">
        <v>2814</v>
      </c>
      <c r="B1882" s="23">
        <v>1102</v>
      </c>
      <c r="C1882" s="23">
        <v>494</v>
      </c>
      <c r="E1882" s="23" t="s">
        <v>4036</v>
      </c>
      <c r="F1882" s="23" t="s">
        <v>4037</v>
      </c>
      <c r="G1882" s="23">
        <v>2</v>
      </c>
      <c r="I1882" s="39" t="str">
        <f>IF($B1882="","",(VLOOKUP($B1882,所属・種目コード!$A$3:$B$68,2)))</f>
        <v>宮古商</v>
      </c>
      <c r="K1882" s="41" t="e">
        <f>IF($B1882="","",(VLOOKUP($B1882,所属・種目コード!L1865:M1965,2)))</f>
        <v>#N/A</v>
      </c>
      <c r="L1882" s="38" t="e">
        <f>IF($B1882="","",(VLOOKUP($B1882,所属・種目コード!$I$3:$J$59,2)))</f>
        <v>#N/A</v>
      </c>
    </row>
    <row r="1883" spans="1:12">
      <c r="A1883" s="23">
        <v>2815</v>
      </c>
      <c r="B1883" s="23">
        <v>1102</v>
      </c>
      <c r="C1883" s="23">
        <v>699</v>
      </c>
      <c r="E1883" s="23" t="s">
        <v>4038</v>
      </c>
      <c r="F1883" s="23" t="s">
        <v>4039</v>
      </c>
      <c r="G1883" s="23">
        <v>1</v>
      </c>
      <c r="I1883" s="39" t="str">
        <f>IF($B1883="","",(VLOOKUP($B1883,所属・種目コード!$A$3:$B$68,2)))</f>
        <v>宮古商</v>
      </c>
      <c r="K1883" s="41" t="e">
        <f>IF($B1883="","",(VLOOKUP($B1883,所属・種目コード!L1866:M1966,2)))</f>
        <v>#N/A</v>
      </c>
      <c r="L1883" s="38" t="e">
        <f>IF($B1883="","",(VLOOKUP($B1883,所属・種目コード!$I$3:$J$59,2)))</f>
        <v>#N/A</v>
      </c>
    </row>
    <row r="1884" spans="1:12">
      <c r="A1884" s="23">
        <v>2816</v>
      </c>
      <c r="B1884" s="23">
        <v>1102</v>
      </c>
      <c r="C1884" s="23">
        <v>704</v>
      </c>
      <c r="E1884" s="23" t="s">
        <v>4040</v>
      </c>
      <c r="F1884" s="23" t="s">
        <v>4041</v>
      </c>
      <c r="G1884" s="23">
        <v>1</v>
      </c>
      <c r="I1884" s="39" t="str">
        <f>IF($B1884="","",(VLOOKUP($B1884,所属・種目コード!$A$3:$B$68,2)))</f>
        <v>宮古商</v>
      </c>
      <c r="K1884" s="41" t="e">
        <f>IF($B1884="","",(VLOOKUP($B1884,所属・種目コード!L1867:M1967,2)))</f>
        <v>#N/A</v>
      </c>
      <c r="L1884" s="38" t="e">
        <f>IF($B1884="","",(VLOOKUP($B1884,所属・種目コード!$I$3:$J$59,2)))</f>
        <v>#N/A</v>
      </c>
    </row>
    <row r="1885" spans="1:12">
      <c r="A1885" s="23">
        <v>2817</v>
      </c>
      <c r="B1885" s="23">
        <v>1102</v>
      </c>
      <c r="C1885" s="23">
        <v>700</v>
      </c>
      <c r="E1885" s="23" t="s">
        <v>4042</v>
      </c>
      <c r="F1885" s="23" t="s">
        <v>4043</v>
      </c>
      <c r="G1885" s="23">
        <v>1</v>
      </c>
      <c r="I1885" s="39" t="str">
        <f>IF($B1885="","",(VLOOKUP($B1885,所属・種目コード!$A$3:$B$68,2)))</f>
        <v>宮古商</v>
      </c>
      <c r="K1885" s="41" t="e">
        <f>IF($B1885="","",(VLOOKUP($B1885,所属・種目コード!L1868:M1968,2)))</f>
        <v>#N/A</v>
      </c>
      <c r="L1885" s="38" t="e">
        <f>IF($B1885="","",(VLOOKUP($B1885,所属・種目コード!$I$3:$J$59,2)))</f>
        <v>#N/A</v>
      </c>
    </row>
    <row r="1886" spans="1:12">
      <c r="A1886" s="23">
        <v>2818</v>
      </c>
      <c r="B1886" s="23">
        <v>1102</v>
      </c>
      <c r="C1886" s="23">
        <v>984</v>
      </c>
      <c r="E1886" s="23" t="s">
        <v>4044</v>
      </c>
      <c r="F1886" s="23" t="s">
        <v>4045</v>
      </c>
      <c r="G1886" s="23">
        <v>1</v>
      </c>
      <c r="I1886" s="39" t="str">
        <f>IF($B1886="","",(VLOOKUP($B1886,所属・種目コード!$A$3:$B$68,2)))</f>
        <v>宮古商</v>
      </c>
      <c r="K1886" s="41" t="e">
        <f>IF($B1886="","",(VLOOKUP($B1886,所属・種目コード!L1869:M1969,2)))</f>
        <v>#N/A</v>
      </c>
      <c r="L1886" s="38" t="e">
        <f>IF($B1886="","",(VLOOKUP($B1886,所属・種目コード!$I$3:$J$59,2)))</f>
        <v>#N/A</v>
      </c>
    </row>
    <row r="1887" spans="1:12">
      <c r="A1887" s="23">
        <v>2819</v>
      </c>
      <c r="B1887" s="23">
        <v>1102</v>
      </c>
      <c r="C1887" s="23">
        <v>705</v>
      </c>
      <c r="E1887" s="23" t="s">
        <v>4046</v>
      </c>
      <c r="F1887" s="23" t="s">
        <v>4047</v>
      </c>
      <c r="G1887" s="23">
        <v>1</v>
      </c>
      <c r="I1887" s="39" t="str">
        <f>IF($B1887="","",(VLOOKUP($B1887,所属・種目コード!$A$3:$B$68,2)))</f>
        <v>宮古商</v>
      </c>
      <c r="K1887" s="41" t="e">
        <f>IF($B1887="","",(VLOOKUP($B1887,所属・種目コード!L1870:M1970,2)))</f>
        <v>#N/A</v>
      </c>
      <c r="L1887" s="38" t="e">
        <f>IF($B1887="","",(VLOOKUP($B1887,所属・種目コード!$I$3:$J$59,2)))</f>
        <v>#N/A</v>
      </c>
    </row>
    <row r="1888" spans="1:12">
      <c r="A1888" s="23">
        <v>2820</v>
      </c>
      <c r="B1888" s="23">
        <v>1102</v>
      </c>
      <c r="C1888" s="23">
        <v>733</v>
      </c>
      <c r="E1888" s="23" t="s">
        <v>4048</v>
      </c>
      <c r="F1888" s="23" t="s">
        <v>4049</v>
      </c>
      <c r="G1888" s="23">
        <v>2</v>
      </c>
      <c r="I1888" s="39" t="str">
        <f>IF($B1888="","",(VLOOKUP($B1888,所属・種目コード!$A$3:$B$68,2)))</f>
        <v>宮古商</v>
      </c>
      <c r="K1888" s="41" t="e">
        <f>IF($B1888="","",(VLOOKUP($B1888,所属・種目コード!L1871:M1971,2)))</f>
        <v>#N/A</v>
      </c>
      <c r="L1888" s="38" t="e">
        <f>IF($B1888="","",(VLOOKUP($B1888,所属・種目コード!$I$3:$J$59,2)))</f>
        <v>#N/A</v>
      </c>
    </row>
    <row r="1889" spans="1:12">
      <c r="A1889" s="23">
        <v>2821</v>
      </c>
      <c r="B1889" s="23">
        <v>1102</v>
      </c>
      <c r="C1889" s="23">
        <v>495</v>
      </c>
      <c r="E1889" s="23" t="s">
        <v>4050</v>
      </c>
      <c r="F1889" s="23" t="s">
        <v>4051</v>
      </c>
      <c r="G1889" s="23">
        <v>2</v>
      </c>
      <c r="I1889" s="39" t="str">
        <f>IF($B1889="","",(VLOOKUP($B1889,所属・種目コード!$A$3:$B$68,2)))</f>
        <v>宮古商</v>
      </c>
      <c r="K1889" s="41" t="e">
        <f>IF($B1889="","",(VLOOKUP($B1889,所属・種目コード!L1872:M1972,2)))</f>
        <v>#N/A</v>
      </c>
      <c r="L1889" s="38" t="e">
        <f>IF($B1889="","",(VLOOKUP($B1889,所属・種目コード!$I$3:$J$59,2)))</f>
        <v>#N/A</v>
      </c>
    </row>
    <row r="1890" spans="1:12">
      <c r="A1890" s="23">
        <v>2822</v>
      </c>
      <c r="B1890" s="23">
        <v>1102</v>
      </c>
      <c r="C1890" s="23">
        <v>985</v>
      </c>
      <c r="E1890" s="23" t="s">
        <v>4052</v>
      </c>
      <c r="F1890" s="23" t="s">
        <v>4053</v>
      </c>
      <c r="G1890" s="23">
        <v>1</v>
      </c>
      <c r="I1890" s="39" t="str">
        <f>IF($B1890="","",(VLOOKUP($B1890,所属・種目コード!$A$3:$B$68,2)))</f>
        <v>宮古商</v>
      </c>
      <c r="K1890" s="41" t="e">
        <f>IF($B1890="","",(VLOOKUP($B1890,所属・種目コード!L1873:M1973,2)))</f>
        <v>#N/A</v>
      </c>
      <c r="L1890" s="38" t="e">
        <f>IF($B1890="","",(VLOOKUP($B1890,所属・種目コード!$I$3:$J$59,2)))</f>
        <v>#N/A</v>
      </c>
    </row>
    <row r="1891" spans="1:12">
      <c r="A1891" s="23">
        <v>2823</v>
      </c>
      <c r="B1891" s="23">
        <v>1102</v>
      </c>
      <c r="C1891" s="23">
        <v>706</v>
      </c>
      <c r="E1891" s="23" t="s">
        <v>4054</v>
      </c>
      <c r="F1891" s="23" t="s">
        <v>4055</v>
      </c>
      <c r="G1891" s="23">
        <v>1</v>
      </c>
      <c r="I1891" s="39" t="str">
        <f>IF($B1891="","",(VLOOKUP($B1891,所属・種目コード!$A$3:$B$68,2)))</f>
        <v>宮古商</v>
      </c>
      <c r="K1891" s="41" t="e">
        <f>IF($B1891="","",(VLOOKUP($B1891,所属・種目コード!L1874:M1974,2)))</f>
        <v>#N/A</v>
      </c>
      <c r="L1891" s="38" t="e">
        <f>IF($B1891="","",(VLOOKUP($B1891,所属・種目コード!$I$3:$J$59,2)))</f>
        <v>#N/A</v>
      </c>
    </row>
    <row r="1892" spans="1:12">
      <c r="A1892" s="23">
        <v>2824</v>
      </c>
      <c r="B1892" s="23">
        <v>1102</v>
      </c>
      <c r="C1892" s="23">
        <v>986</v>
      </c>
      <c r="E1892" s="23" t="s">
        <v>4056</v>
      </c>
      <c r="F1892" s="23" t="s">
        <v>4057</v>
      </c>
      <c r="G1892" s="23">
        <v>1</v>
      </c>
      <c r="I1892" s="39" t="str">
        <f>IF($B1892="","",(VLOOKUP($B1892,所属・種目コード!$A$3:$B$68,2)))</f>
        <v>宮古商</v>
      </c>
      <c r="K1892" s="41" t="e">
        <f>IF($B1892="","",(VLOOKUP($B1892,所属・種目コード!L1875:M1975,2)))</f>
        <v>#N/A</v>
      </c>
      <c r="L1892" s="38" t="e">
        <f>IF($B1892="","",(VLOOKUP($B1892,所属・種目コード!$I$3:$J$59,2)))</f>
        <v>#N/A</v>
      </c>
    </row>
    <row r="1893" spans="1:12">
      <c r="A1893" s="23">
        <v>2825</v>
      </c>
      <c r="B1893" s="23">
        <v>1102</v>
      </c>
      <c r="C1893" s="23">
        <v>734</v>
      </c>
      <c r="E1893" s="23" t="s">
        <v>4058</v>
      </c>
      <c r="F1893" s="23" t="s">
        <v>4059</v>
      </c>
      <c r="G1893" s="23">
        <v>2</v>
      </c>
      <c r="I1893" s="39" t="str">
        <f>IF($B1893="","",(VLOOKUP($B1893,所属・種目コード!$A$3:$B$68,2)))</f>
        <v>宮古商</v>
      </c>
      <c r="K1893" s="41" t="e">
        <f>IF($B1893="","",(VLOOKUP($B1893,所属・種目コード!L1876:M1976,2)))</f>
        <v>#N/A</v>
      </c>
      <c r="L1893" s="38" t="e">
        <f>IF($B1893="","",(VLOOKUP($B1893,所属・種目コード!$I$3:$J$59,2)))</f>
        <v>#N/A</v>
      </c>
    </row>
    <row r="1894" spans="1:12">
      <c r="A1894" s="23">
        <v>2826</v>
      </c>
      <c r="B1894" s="23">
        <v>1102</v>
      </c>
      <c r="C1894" s="23">
        <v>987</v>
      </c>
      <c r="E1894" s="23" t="s">
        <v>4060</v>
      </c>
      <c r="F1894" s="23" t="s">
        <v>4061</v>
      </c>
      <c r="G1894" s="23">
        <v>1</v>
      </c>
      <c r="I1894" s="39" t="str">
        <f>IF($B1894="","",(VLOOKUP($B1894,所属・種目コード!$A$3:$B$68,2)))</f>
        <v>宮古商</v>
      </c>
      <c r="K1894" s="41" t="e">
        <f>IF($B1894="","",(VLOOKUP($B1894,所属・種目コード!L1877:M1977,2)))</f>
        <v>#N/A</v>
      </c>
      <c r="L1894" s="38" t="e">
        <f>IF($B1894="","",(VLOOKUP($B1894,所属・種目コード!$I$3:$J$59,2)))</f>
        <v>#N/A</v>
      </c>
    </row>
    <row r="1895" spans="1:12">
      <c r="A1895" s="23">
        <v>2827</v>
      </c>
      <c r="B1895" s="23">
        <v>1102</v>
      </c>
      <c r="C1895" s="23">
        <v>701</v>
      </c>
      <c r="E1895" s="23" t="s">
        <v>4062</v>
      </c>
      <c r="F1895" s="23" t="s">
        <v>4063</v>
      </c>
      <c r="G1895" s="23">
        <v>1</v>
      </c>
      <c r="I1895" s="39" t="str">
        <f>IF($B1895="","",(VLOOKUP($B1895,所属・種目コード!$A$3:$B$68,2)))</f>
        <v>宮古商</v>
      </c>
      <c r="K1895" s="41" t="e">
        <f>IF($B1895="","",(VLOOKUP($B1895,所属・種目コード!L1878:M1978,2)))</f>
        <v>#N/A</v>
      </c>
      <c r="L1895" s="38" t="e">
        <f>IF($B1895="","",(VLOOKUP($B1895,所属・種目コード!$I$3:$J$59,2)))</f>
        <v>#N/A</v>
      </c>
    </row>
    <row r="1896" spans="1:12">
      <c r="A1896" s="23">
        <v>2828</v>
      </c>
      <c r="B1896" s="23">
        <v>1102</v>
      </c>
      <c r="C1896" s="23">
        <v>735</v>
      </c>
      <c r="E1896" s="23" t="s">
        <v>4064</v>
      </c>
      <c r="F1896" s="23" t="s">
        <v>4065</v>
      </c>
      <c r="G1896" s="23">
        <v>2</v>
      </c>
      <c r="I1896" s="39" t="str">
        <f>IF($B1896="","",(VLOOKUP($B1896,所属・種目コード!$A$3:$B$68,2)))</f>
        <v>宮古商</v>
      </c>
      <c r="K1896" s="41" t="e">
        <f>IF($B1896="","",(VLOOKUP($B1896,所属・種目コード!L1879:M1979,2)))</f>
        <v>#N/A</v>
      </c>
      <c r="L1896" s="38" t="e">
        <f>IF($B1896="","",(VLOOKUP($B1896,所属・種目コード!$I$3:$J$59,2)))</f>
        <v>#N/A</v>
      </c>
    </row>
    <row r="1897" spans="1:12">
      <c r="A1897" s="23">
        <v>2829</v>
      </c>
      <c r="B1897" s="23">
        <v>1102</v>
      </c>
      <c r="C1897" s="23">
        <v>707</v>
      </c>
      <c r="E1897" s="23" t="s">
        <v>4066</v>
      </c>
      <c r="F1897" s="23" t="s">
        <v>4067</v>
      </c>
      <c r="G1897" s="23">
        <v>1</v>
      </c>
      <c r="I1897" s="39" t="str">
        <f>IF($B1897="","",(VLOOKUP($B1897,所属・種目コード!$A$3:$B$68,2)))</f>
        <v>宮古商</v>
      </c>
      <c r="K1897" s="41" t="e">
        <f>IF($B1897="","",(VLOOKUP($B1897,所属・種目コード!L1880:M1980,2)))</f>
        <v>#N/A</v>
      </c>
      <c r="L1897" s="38" t="e">
        <f>IF($B1897="","",(VLOOKUP($B1897,所属・種目コード!$I$3:$J$59,2)))</f>
        <v>#N/A</v>
      </c>
    </row>
    <row r="1898" spans="1:12">
      <c r="A1898" s="23">
        <v>2830</v>
      </c>
      <c r="B1898" s="23">
        <v>1102</v>
      </c>
      <c r="C1898" s="23">
        <v>708</v>
      </c>
      <c r="E1898" s="23" t="s">
        <v>4068</v>
      </c>
      <c r="F1898" s="23" t="s">
        <v>4069</v>
      </c>
      <c r="G1898" s="23">
        <v>1</v>
      </c>
      <c r="I1898" s="39" t="str">
        <f>IF($B1898="","",(VLOOKUP($B1898,所属・種目コード!$A$3:$B$68,2)))</f>
        <v>宮古商</v>
      </c>
      <c r="K1898" s="41" t="e">
        <f>IF($B1898="","",(VLOOKUP($B1898,所属・種目コード!L1881:M1981,2)))</f>
        <v>#N/A</v>
      </c>
      <c r="L1898" s="38" t="e">
        <f>IF($B1898="","",(VLOOKUP($B1898,所属・種目コード!$I$3:$J$59,2)))</f>
        <v>#N/A</v>
      </c>
    </row>
    <row r="1899" spans="1:12">
      <c r="A1899" s="23">
        <v>2831</v>
      </c>
      <c r="B1899" s="23">
        <v>1102</v>
      </c>
      <c r="C1899" s="23">
        <v>736</v>
      </c>
      <c r="E1899" s="23" t="s">
        <v>4070</v>
      </c>
      <c r="F1899" s="23" t="s">
        <v>4071</v>
      </c>
      <c r="G1899" s="23">
        <v>2</v>
      </c>
      <c r="I1899" s="39" t="str">
        <f>IF($B1899="","",(VLOOKUP($B1899,所属・種目コード!$A$3:$B$68,2)))</f>
        <v>宮古商</v>
      </c>
      <c r="K1899" s="41" t="e">
        <f>IF($B1899="","",(VLOOKUP($B1899,所属・種目コード!L1882:M1982,2)))</f>
        <v>#N/A</v>
      </c>
      <c r="L1899" s="38" t="e">
        <f>IF($B1899="","",(VLOOKUP($B1899,所属・種目コード!$I$3:$J$59,2)))</f>
        <v>#N/A</v>
      </c>
    </row>
    <row r="1900" spans="1:12">
      <c r="A1900" s="23">
        <v>2832</v>
      </c>
      <c r="B1900" s="23">
        <v>1102</v>
      </c>
      <c r="C1900" s="23">
        <v>988</v>
      </c>
      <c r="E1900" s="23" t="s">
        <v>4072</v>
      </c>
      <c r="F1900" s="23" t="s">
        <v>4073</v>
      </c>
      <c r="G1900" s="23">
        <v>1</v>
      </c>
      <c r="I1900" s="39" t="str">
        <f>IF($B1900="","",(VLOOKUP($B1900,所属・種目コード!$A$3:$B$68,2)))</f>
        <v>宮古商</v>
      </c>
      <c r="K1900" s="41" t="e">
        <f>IF($B1900="","",(VLOOKUP($B1900,所属・種目コード!L1883:M1983,2)))</f>
        <v>#N/A</v>
      </c>
      <c r="L1900" s="38" t="e">
        <f>IF($B1900="","",(VLOOKUP($B1900,所属・種目コード!$I$3:$J$59,2)))</f>
        <v>#N/A</v>
      </c>
    </row>
    <row r="1901" spans="1:12">
      <c r="A1901" s="23">
        <v>2833</v>
      </c>
      <c r="B1901" s="23">
        <v>1102</v>
      </c>
      <c r="C1901" s="23">
        <v>496</v>
      </c>
      <c r="E1901" s="23" t="s">
        <v>4074</v>
      </c>
      <c r="F1901" s="23" t="s">
        <v>4075</v>
      </c>
      <c r="G1901" s="23">
        <v>2</v>
      </c>
      <c r="I1901" s="39" t="str">
        <f>IF($B1901="","",(VLOOKUP($B1901,所属・種目コード!$A$3:$B$68,2)))</f>
        <v>宮古商</v>
      </c>
      <c r="K1901" s="41" t="e">
        <f>IF($B1901="","",(VLOOKUP($B1901,所属・種目コード!L1884:M1984,2)))</f>
        <v>#N/A</v>
      </c>
      <c r="L1901" s="38" t="e">
        <f>IF($B1901="","",(VLOOKUP($B1901,所属・種目コード!$I$3:$J$59,2)))</f>
        <v>#N/A</v>
      </c>
    </row>
    <row r="1902" spans="1:12">
      <c r="A1902" s="23">
        <v>2834</v>
      </c>
      <c r="B1902" s="23">
        <v>1102</v>
      </c>
      <c r="C1902" s="23">
        <v>709</v>
      </c>
      <c r="E1902" s="23" t="s">
        <v>4076</v>
      </c>
      <c r="F1902" s="23" t="s">
        <v>4077</v>
      </c>
      <c r="G1902" s="23">
        <v>1</v>
      </c>
      <c r="I1902" s="39" t="str">
        <f>IF($B1902="","",(VLOOKUP($B1902,所属・種目コード!$A$3:$B$68,2)))</f>
        <v>宮古商</v>
      </c>
      <c r="K1902" s="41" t="e">
        <f>IF($B1902="","",(VLOOKUP($B1902,所属・種目コード!L1885:M1985,2)))</f>
        <v>#N/A</v>
      </c>
      <c r="L1902" s="38" t="e">
        <f>IF($B1902="","",(VLOOKUP($B1902,所属・種目コード!$I$3:$J$59,2)))</f>
        <v>#N/A</v>
      </c>
    </row>
    <row r="1903" spans="1:12">
      <c r="A1903" s="23">
        <v>2835</v>
      </c>
      <c r="B1903" s="23">
        <v>1103</v>
      </c>
      <c r="C1903" s="23">
        <v>654</v>
      </c>
      <c r="E1903" s="23" t="s">
        <v>4078</v>
      </c>
      <c r="F1903" s="23" t="s">
        <v>4079</v>
      </c>
      <c r="G1903" s="23">
        <v>1</v>
      </c>
      <c r="I1903" s="39" t="str">
        <f>IF($B1903="","",(VLOOKUP($B1903,所属・種目コード!$A$3:$B$68,2)))</f>
        <v>盛岡北</v>
      </c>
      <c r="K1903" s="41" t="e">
        <f>IF($B1903="","",(VLOOKUP($B1903,所属・種目コード!L1886:M1986,2)))</f>
        <v>#N/A</v>
      </c>
      <c r="L1903" s="38" t="e">
        <f>IF($B1903="","",(VLOOKUP($B1903,所属・種目コード!$I$3:$J$59,2)))</f>
        <v>#N/A</v>
      </c>
    </row>
    <row r="1904" spans="1:12">
      <c r="A1904" s="23">
        <v>2836</v>
      </c>
      <c r="B1904" s="23">
        <v>1103</v>
      </c>
      <c r="C1904" s="23">
        <v>896</v>
      </c>
      <c r="E1904" s="23" t="s">
        <v>4080</v>
      </c>
      <c r="F1904" s="23" t="s">
        <v>4081</v>
      </c>
      <c r="G1904" s="23">
        <v>1</v>
      </c>
      <c r="I1904" s="39" t="str">
        <f>IF($B1904="","",(VLOOKUP($B1904,所属・種目コード!$A$3:$B$68,2)))</f>
        <v>盛岡北</v>
      </c>
      <c r="K1904" s="41" t="e">
        <f>IF($B1904="","",(VLOOKUP($B1904,所属・種目コード!L1887:M1987,2)))</f>
        <v>#N/A</v>
      </c>
      <c r="L1904" s="38" t="e">
        <f>IF($B1904="","",(VLOOKUP($B1904,所属・種目コード!$I$3:$J$59,2)))</f>
        <v>#N/A</v>
      </c>
    </row>
    <row r="1905" spans="1:12">
      <c r="A1905" s="23">
        <v>2837</v>
      </c>
      <c r="B1905" s="23">
        <v>1103</v>
      </c>
      <c r="C1905" s="23">
        <v>473</v>
      </c>
      <c r="E1905" s="23" t="s">
        <v>540</v>
      </c>
      <c r="F1905" s="23" t="s">
        <v>4082</v>
      </c>
      <c r="G1905" s="23">
        <v>2</v>
      </c>
      <c r="I1905" s="39" t="str">
        <f>IF($B1905="","",(VLOOKUP($B1905,所属・種目コード!$A$3:$B$68,2)))</f>
        <v>盛岡北</v>
      </c>
      <c r="K1905" s="41" t="e">
        <f>IF($B1905="","",(VLOOKUP($B1905,所属・種目コード!L1888:M1988,2)))</f>
        <v>#N/A</v>
      </c>
      <c r="L1905" s="38" t="e">
        <f>IF($B1905="","",(VLOOKUP($B1905,所属・種目コード!$I$3:$J$59,2)))</f>
        <v>#N/A</v>
      </c>
    </row>
    <row r="1906" spans="1:12">
      <c r="A1906" s="23">
        <v>2838</v>
      </c>
      <c r="B1906" s="23">
        <v>1103</v>
      </c>
      <c r="C1906" s="23">
        <v>655</v>
      </c>
      <c r="E1906" s="23" t="s">
        <v>4083</v>
      </c>
      <c r="F1906" s="23" t="s">
        <v>4084</v>
      </c>
      <c r="G1906" s="23">
        <v>1</v>
      </c>
      <c r="I1906" s="39" t="str">
        <f>IF($B1906="","",(VLOOKUP($B1906,所属・種目コード!$A$3:$B$68,2)))</f>
        <v>盛岡北</v>
      </c>
      <c r="K1906" s="41" t="e">
        <f>IF($B1906="","",(VLOOKUP($B1906,所属・種目コード!L1889:M1989,2)))</f>
        <v>#N/A</v>
      </c>
      <c r="L1906" s="38" t="e">
        <f>IF($B1906="","",(VLOOKUP($B1906,所属・種目コード!$I$3:$J$59,2)))</f>
        <v>#N/A</v>
      </c>
    </row>
    <row r="1907" spans="1:12">
      <c r="A1907" s="23">
        <v>2839</v>
      </c>
      <c r="B1907" s="23">
        <v>1103</v>
      </c>
      <c r="C1907" s="23">
        <v>660</v>
      </c>
      <c r="E1907" s="23" t="s">
        <v>4085</v>
      </c>
      <c r="F1907" s="23" t="s">
        <v>4086</v>
      </c>
      <c r="G1907" s="23">
        <v>1</v>
      </c>
      <c r="I1907" s="39" t="str">
        <f>IF($B1907="","",(VLOOKUP($B1907,所属・種目コード!$A$3:$B$68,2)))</f>
        <v>盛岡北</v>
      </c>
      <c r="K1907" s="41" t="e">
        <f>IF($B1907="","",(VLOOKUP($B1907,所属・種目コード!L1890:M1990,2)))</f>
        <v>#N/A</v>
      </c>
      <c r="L1907" s="38" t="e">
        <f>IF($B1907="","",(VLOOKUP($B1907,所属・種目コード!$I$3:$J$59,2)))</f>
        <v>#N/A</v>
      </c>
    </row>
    <row r="1908" spans="1:12">
      <c r="A1908" s="23">
        <v>2840</v>
      </c>
      <c r="B1908" s="23">
        <v>1103</v>
      </c>
      <c r="C1908" s="23">
        <v>661</v>
      </c>
      <c r="E1908" s="23" t="s">
        <v>4087</v>
      </c>
      <c r="F1908" s="23" t="s">
        <v>4088</v>
      </c>
      <c r="G1908" s="23">
        <v>1</v>
      </c>
      <c r="I1908" s="39" t="str">
        <f>IF($B1908="","",(VLOOKUP($B1908,所属・種目コード!$A$3:$B$68,2)))</f>
        <v>盛岡北</v>
      </c>
      <c r="K1908" s="41" t="e">
        <f>IF($B1908="","",(VLOOKUP($B1908,所属・種目コード!L1891:M1991,2)))</f>
        <v>#N/A</v>
      </c>
      <c r="L1908" s="38" t="e">
        <f>IF($B1908="","",(VLOOKUP($B1908,所属・種目コード!$I$3:$J$59,2)))</f>
        <v>#N/A</v>
      </c>
    </row>
    <row r="1909" spans="1:12">
      <c r="A1909" s="23">
        <v>2841</v>
      </c>
      <c r="B1909" s="23">
        <v>1103</v>
      </c>
      <c r="C1909" s="23">
        <v>654</v>
      </c>
      <c r="E1909" s="23" t="s">
        <v>4089</v>
      </c>
      <c r="F1909" s="23" t="s">
        <v>4090</v>
      </c>
      <c r="G1909" s="23">
        <v>2</v>
      </c>
      <c r="I1909" s="39" t="str">
        <f>IF($B1909="","",(VLOOKUP($B1909,所属・種目コード!$A$3:$B$68,2)))</f>
        <v>盛岡北</v>
      </c>
      <c r="K1909" s="41" t="e">
        <f>IF($B1909="","",(VLOOKUP($B1909,所属・種目コード!L1892:M1992,2)))</f>
        <v>#N/A</v>
      </c>
      <c r="L1909" s="38" t="e">
        <f>IF($B1909="","",(VLOOKUP($B1909,所属・種目コード!$I$3:$J$59,2)))</f>
        <v>#N/A</v>
      </c>
    </row>
    <row r="1910" spans="1:12">
      <c r="A1910" s="23">
        <v>2842</v>
      </c>
      <c r="B1910" s="23">
        <v>1103</v>
      </c>
      <c r="C1910" s="23">
        <v>897</v>
      </c>
      <c r="E1910" s="23" t="s">
        <v>4091</v>
      </c>
      <c r="F1910" s="23" t="s">
        <v>4092</v>
      </c>
      <c r="G1910" s="23">
        <v>1</v>
      </c>
      <c r="I1910" s="39" t="str">
        <f>IF($B1910="","",(VLOOKUP($B1910,所属・種目コード!$A$3:$B$68,2)))</f>
        <v>盛岡北</v>
      </c>
      <c r="K1910" s="41" t="e">
        <f>IF($B1910="","",(VLOOKUP($B1910,所属・種目コード!L1893:M1993,2)))</f>
        <v>#N/A</v>
      </c>
      <c r="L1910" s="38" t="e">
        <f>IF($B1910="","",(VLOOKUP($B1910,所属・種目コード!$I$3:$J$59,2)))</f>
        <v>#N/A</v>
      </c>
    </row>
    <row r="1911" spans="1:12">
      <c r="A1911" s="23">
        <v>2843</v>
      </c>
      <c r="B1911" s="23">
        <v>1103</v>
      </c>
      <c r="C1911" s="23">
        <v>898</v>
      </c>
      <c r="E1911" s="23" t="s">
        <v>4093</v>
      </c>
      <c r="F1911" s="23" t="s">
        <v>4094</v>
      </c>
      <c r="G1911" s="23">
        <v>1</v>
      </c>
      <c r="I1911" s="39" t="str">
        <f>IF($B1911="","",(VLOOKUP($B1911,所属・種目コード!$A$3:$B$68,2)))</f>
        <v>盛岡北</v>
      </c>
      <c r="K1911" s="41" t="e">
        <f>IF($B1911="","",(VLOOKUP($B1911,所属・種目コード!L1894:M1994,2)))</f>
        <v>#N/A</v>
      </c>
      <c r="L1911" s="38" t="e">
        <f>IF($B1911="","",(VLOOKUP($B1911,所属・種目コード!$I$3:$J$59,2)))</f>
        <v>#N/A</v>
      </c>
    </row>
    <row r="1912" spans="1:12">
      <c r="A1912" s="23">
        <v>2844</v>
      </c>
      <c r="B1912" s="23">
        <v>1103</v>
      </c>
      <c r="C1912" s="23">
        <v>655</v>
      </c>
      <c r="E1912" s="23" t="s">
        <v>542</v>
      </c>
      <c r="F1912" s="23" t="s">
        <v>4095</v>
      </c>
      <c r="G1912" s="23">
        <v>2</v>
      </c>
      <c r="I1912" s="39" t="str">
        <f>IF($B1912="","",(VLOOKUP($B1912,所属・種目コード!$A$3:$B$68,2)))</f>
        <v>盛岡北</v>
      </c>
      <c r="K1912" s="41" t="e">
        <f>IF($B1912="","",(VLOOKUP($B1912,所属・種目コード!L1895:M1995,2)))</f>
        <v>#N/A</v>
      </c>
      <c r="L1912" s="38" t="e">
        <f>IF($B1912="","",(VLOOKUP($B1912,所属・種目コード!$I$3:$J$59,2)))</f>
        <v>#N/A</v>
      </c>
    </row>
    <row r="1913" spans="1:12">
      <c r="A1913" s="23">
        <v>2845</v>
      </c>
      <c r="B1913" s="23">
        <v>1103</v>
      </c>
      <c r="C1913" s="23">
        <v>656</v>
      </c>
      <c r="E1913" s="23" t="s">
        <v>4096</v>
      </c>
      <c r="F1913" s="23" t="s">
        <v>4097</v>
      </c>
      <c r="G1913" s="23">
        <v>2</v>
      </c>
      <c r="I1913" s="39" t="str">
        <f>IF($B1913="","",(VLOOKUP($B1913,所属・種目コード!$A$3:$B$68,2)))</f>
        <v>盛岡北</v>
      </c>
      <c r="K1913" s="41" t="e">
        <f>IF($B1913="","",(VLOOKUP($B1913,所属・種目コード!L1896:M1996,2)))</f>
        <v>#N/A</v>
      </c>
      <c r="L1913" s="38" t="e">
        <f>IF($B1913="","",(VLOOKUP($B1913,所属・種目コード!$I$3:$J$59,2)))</f>
        <v>#N/A</v>
      </c>
    </row>
    <row r="1914" spans="1:12">
      <c r="A1914" s="23">
        <v>2846</v>
      </c>
      <c r="B1914" s="23">
        <v>1103</v>
      </c>
      <c r="C1914" s="23">
        <v>657</v>
      </c>
      <c r="E1914" s="23" t="s">
        <v>543</v>
      </c>
      <c r="F1914" s="23" t="s">
        <v>4098</v>
      </c>
      <c r="G1914" s="23">
        <v>2</v>
      </c>
      <c r="I1914" s="39" t="str">
        <f>IF($B1914="","",(VLOOKUP($B1914,所属・種目コード!$A$3:$B$68,2)))</f>
        <v>盛岡北</v>
      </c>
      <c r="K1914" s="41" t="e">
        <f>IF($B1914="","",(VLOOKUP($B1914,所属・種目コード!L1897:M1997,2)))</f>
        <v>#N/A</v>
      </c>
      <c r="L1914" s="38" t="e">
        <f>IF($B1914="","",(VLOOKUP($B1914,所属・種目コード!$I$3:$J$59,2)))</f>
        <v>#N/A</v>
      </c>
    </row>
    <row r="1915" spans="1:12">
      <c r="A1915" s="23">
        <v>2847</v>
      </c>
      <c r="B1915" s="23">
        <v>1103</v>
      </c>
      <c r="C1915" s="23">
        <v>656</v>
      </c>
      <c r="E1915" s="23" t="s">
        <v>4099</v>
      </c>
      <c r="F1915" s="23" t="s">
        <v>3067</v>
      </c>
      <c r="G1915" s="23">
        <v>1</v>
      </c>
      <c r="I1915" s="39" t="str">
        <f>IF($B1915="","",(VLOOKUP($B1915,所属・種目コード!$A$3:$B$68,2)))</f>
        <v>盛岡北</v>
      </c>
      <c r="K1915" s="41" t="e">
        <f>IF($B1915="","",(VLOOKUP($B1915,所属・種目コード!L1898:M1998,2)))</f>
        <v>#N/A</v>
      </c>
      <c r="L1915" s="38" t="e">
        <f>IF($B1915="","",(VLOOKUP($B1915,所属・種目コード!$I$3:$J$59,2)))</f>
        <v>#N/A</v>
      </c>
    </row>
    <row r="1916" spans="1:12">
      <c r="A1916" s="23">
        <v>2848</v>
      </c>
      <c r="B1916" s="23">
        <v>1103</v>
      </c>
      <c r="C1916" s="23">
        <v>470</v>
      </c>
      <c r="E1916" s="23" t="s">
        <v>4100</v>
      </c>
      <c r="F1916" s="23" t="s">
        <v>4101</v>
      </c>
      <c r="G1916" s="23">
        <v>2</v>
      </c>
      <c r="I1916" s="39" t="str">
        <f>IF($B1916="","",(VLOOKUP($B1916,所属・種目コード!$A$3:$B$68,2)))</f>
        <v>盛岡北</v>
      </c>
      <c r="K1916" s="41" t="e">
        <f>IF($B1916="","",(VLOOKUP($B1916,所属・種目コード!L1899:M1999,2)))</f>
        <v>#N/A</v>
      </c>
      <c r="L1916" s="38" t="e">
        <f>IF($B1916="","",(VLOOKUP($B1916,所属・種目コード!$I$3:$J$59,2)))</f>
        <v>#N/A</v>
      </c>
    </row>
    <row r="1917" spans="1:12">
      <c r="A1917" s="23">
        <v>2849</v>
      </c>
      <c r="B1917" s="23">
        <v>1103</v>
      </c>
      <c r="C1917" s="23">
        <v>662</v>
      </c>
      <c r="E1917" s="23" t="s">
        <v>4102</v>
      </c>
      <c r="F1917" s="23" t="s">
        <v>3401</v>
      </c>
      <c r="G1917" s="23">
        <v>1</v>
      </c>
      <c r="I1917" s="39" t="str">
        <f>IF($B1917="","",(VLOOKUP($B1917,所属・種目コード!$A$3:$B$68,2)))</f>
        <v>盛岡北</v>
      </c>
      <c r="K1917" s="41" t="e">
        <f>IF($B1917="","",(VLOOKUP($B1917,所属・種目コード!L1900:M2000,2)))</f>
        <v>#N/A</v>
      </c>
      <c r="L1917" s="38" t="e">
        <f>IF($B1917="","",(VLOOKUP($B1917,所属・種目コード!$I$3:$J$59,2)))</f>
        <v>#N/A</v>
      </c>
    </row>
    <row r="1918" spans="1:12">
      <c r="A1918" s="23">
        <v>2850</v>
      </c>
      <c r="B1918" s="23">
        <v>1103</v>
      </c>
      <c r="C1918" s="23">
        <v>658</v>
      </c>
      <c r="E1918" s="23" t="s">
        <v>544</v>
      </c>
      <c r="F1918" s="23" t="s">
        <v>4103</v>
      </c>
      <c r="G1918" s="23">
        <v>2</v>
      </c>
      <c r="I1918" s="39" t="str">
        <f>IF($B1918="","",(VLOOKUP($B1918,所属・種目コード!$A$3:$B$68,2)))</f>
        <v>盛岡北</v>
      </c>
      <c r="K1918" s="41" t="e">
        <f>IF($B1918="","",(VLOOKUP($B1918,所属・種目コード!L1901:M2001,2)))</f>
        <v>#N/A</v>
      </c>
      <c r="L1918" s="38" t="e">
        <f>IF($B1918="","",(VLOOKUP($B1918,所属・種目コード!$I$3:$J$59,2)))</f>
        <v>#N/A</v>
      </c>
    </row>
    <row r="1919" spans="1:12">
      <c r="A1919" s="23">
        <v>2851</v>
      </c>
      <c r="B1919" s="23">
        <v>1103</v>
      </c>
      <c r="C1919" s="23">
        <v>899</v>
      </c>
      <c r="E1919" s="23" t="s">
        <v>4104</v>
      </c>
      <c r="F1919" s="23" t="s">
        <v>4105</v>
      </c>
      <c r="G1919" s="23">
        <v>1</v>
      </c>
      <c r="I1919" s="39" t="str">
        <f>IF($B1919="","",(VLOOKUP($B1919,所属・種目コード!$A$3:$B$68,2)))</f>
        <v>盛岡北</v>
      </c>
      <c r="K1919" s="41" t="e">
        <f>IF($B1919="","",(VLOOKUP($B1919,所属・種目コード!L1902:M2002,2)))</f>
        <v>#N/A</v>
      </c>
      <c r="L1919" s="38" t="e">
        <f>IF($B1919="","",(VLOOKUP($B1919,所属・種目コード!$I$3:$J$59,2)))</f>
        <v>#N/A</v>
      </c>
    </row>
    <row r="1920" spans="1:12">
      <c r="A1920" s="23">
        <v>2852</v>
      </c>
      <c r="B1920" s="23">
        <v>1103</v>
      </c>
      <c r="C1920" s="23">
        <v>663</v>
      </c>
      <c r="E1920" s="23" t="s">
        <v>4106</v>
      </c>
      <c r="F1920" s="23" t="s">
        <v>4107</v>
      </c>
      <c r="G1920" s="23">
        <v>1</v>
      </c>
      <c r="I1920" s="39" t="str">
        <f>IF($B1920="","",(VLOOKUP($B1920,所属・種目コード!$A$3:$B$68,2)))</f>
        <v>盛岡北</v>
      </c>
      <c r="K1920" s="41" t="e">
        <f>IF($B1920="","",(VLOOKUP($B1920,所属・種目コード!L1903:M2003,2)))</f>
        <v>#N/A</v>
      </c>
      <c r="L1920" s="38" t="e">
        <f>IF($B1920="","",(VLOOKUP($B1920,所属・種目コード!$I$3:$J$59,2)))</f>
        <v>#N/A</v>
      </c>
    </row>
    <row r="1921" spans="1:12">
      <c r="A1921" s="23">
        <v>2853</v>
      </c>
      <c r="B1921" s="23">
        <v>1103</v>
      </c>
      <c r="C1921" s="23">
        <v>657</v>
      </c>
      <c r="E1921" s="23" t="s">
        <v>4108</v>
      </c>
      <c r="F1921" s="23" t="s">
        <v>4109</v>
      </c>
      <c r="G1921" s="23">
        <v>1</v>
      </c>
      <c r="I1921" s="39" t="str">
        <f>IF($B1921="","",(VLOOKUP($B1921,所属・種目コード!$A$3:$B$68,2)))</f>
        <v>盛岡北</v>
      </c>
      <c r="K1921" s="41" t="e">
        <f>IF($B1921="","",(VLOOKUP($B1921,所属・種目コード!L1904:M2004,2)))</f>
        <v>#N/A</v>
      </c>
      <c r="L1921" s="38" t="e">
        <f>IF($B1921="","",(VLOOKUP($B1921,所属・種目コード!$I$3:$J$59,2)))</f>
        <v>#N/A</v>
      </c>
    </row>
    <row r="1922" spans="1:12">
      <c r="A1922" s="23">
        <v>2854</v>
      </c>
      <c r="B1922" s="23">
        <v>1103</v>
      </c>
      <c r="C1922" s="23">
        <v>474</v>
      </c>
      <c r="E1922" s="23" t="s">
        <v>4110</v>
      </c>
      <c r="F1922" s="23" t="s">
        <v>4111</v>
      </c>
      <c r="G1922" s="23">
        <v>2</v>
      </c>
      <c r="I1922" s="39" t="str">
        <f>IF($B1922="","",(VLOOKUP($B1922,所属・種目コード!$A$3:$B$68,2)))</f>
        <v>盛岡北</v>
      </c>
      <c r="K1922" s="41" t="e">
        <f>IF($B1922="","",(VLOOKUP($B1922,所属・種目コード!L1905:M2005,2)))</f>
        <v>#N/A</v>
      </c>
      <c r="L1922" s="38" t="e">
        <f>IF($B1922="","",(VLOOKUP($B1922,所属・種目コード!$I$3:$J$59,2)))</f>
        <v>#N/A</v>
      </c>
    </row>
    <row r="1923" spans="1:12">
      <c r="A1923" s="23">
        <v>2855</v>
      </c>
      <c r="B1923" s="23">
        <v>1103</v>
      </c>
      <c r="C1923" s="23">
        <v>471</v>
      </c>
      <c r="E1923" s="23" t="s">
        <v>4112</v>
      </c>
      <c r="F1923" s="23" t="s">
        <v>4113</v>
      </c>
      <c r="G1923" s="23">
        <v>2</v>
      </c>
      <c r="I1923" s="39" t="str">
        <f>IF($B1923="","",(VLOOKUP($B1923,所属・種目コード!$A$3:$B$68,2)))</f>
        <v>盛岡北</v>
      </c>
      <c r="K1923" s="41" t="e">
        <f>IF($B1923="","",(VLOOKUP($B1923,所属・種目コード!L1906:M2006,2)))</f>
        <v>#N/A</v>
      </c>
      <c r="L1923" s="38" t="e">
        <f>IF($B1923="","",(VLOOKUP($B1923,所属・種目コード!$I$3:$J$59,2)))</f>
        <v>#N/A</v>
      </c>
    </row>
    <row r="1924" spans="1:12">
      <c r="A1924" s="23">
        <v>2856</v>
      </c>
      <c r="B1924" s="23">
        <v>1103</v>
      </c>
      <c r="C1924" s="23">
        <v>658</v>
      </c>
      <c r="E1924" s="23" t="s">
        <v>4114</v>
      </c>
      <c r="F1924" s="23" t="s">
        <v>4115</v>
      </c>
      <c r="G1924" s="23">
        <v>1</v>
      </c>
      <c r="I1924" s="39" t="str">
        <f>IF($B1924="","",(VLOOKUP($B1924,所属・種目コード!$A$3:$B$68,2)))</f>
        <v>盛岡北</v>
      </c>
      <c r="K1924" s="41" t="e">
        <f>IF($B1924="","",(VLOOKUP($B1924,所属・種目コード!L1907:M2007,2)))</f>
        <v>#N/A</v>
      </c>
      <c r="L1924" s="38" t="e">
        <f>IF($B1924="","",(VLOOKUP($B1924,所属・種目コード!$I$3:$J$59,2)))</f>
        <v>#N/A</v>
      </c>
    </row>
    <row r="1925" spans="1:12">
      <c r="A1925" s="23">
        <v>2857</v>
      </c>
      <c r="B1925" s="23">
        <v>1103</v>
      </c>
      <c r="C1925" s="23">
        <v>664</v>
      </c>
      <c r="E1925" s="23" t="s">
        <v>4116</v>
      </c>
      <c r="F1925" s="23" t="s">
        <v>4117</v>
      </c>
      <c r="G1925" s="23">
        <v>1</v>
      </c>
      <c r="I1925" s="39" t="str">
        <f>IF($B1925="","",(VLOOKUP($B1925,所属・種目コード!$A$3:$B$68,2)))</f>
        <v>盛岡北</v>
      </c>
      <c r="K1925" s="41" t="e">
        <f>IF($B1925="","",(VLOOKUP($B1925,所属・種目コード!L1908:M2008,2)))</f>
        <v>#N/A</v>
      </c>
      <c r="L1925" s="38" t="e">
        <f>IF($B1925="","",(VLOOKUP($B1925,所属・種目コード!$I$3:$J$59,2)))</f>
        <v>#N/A</v>
      </c>
    </row>
    <row r="1926" spans="1:12">
      <c r="A1926" s="23">
        <v>2858</v>
      </c>
      <c r="B1926" s="23">
        <v>1103</v>
      </c>
      <c r="C1926" s="23">
        <v>475</v>
      </c>
      <c r="E1926" s="23" t="s">
        <v>4118</v>
      </c>
      <c r="F1926" s="23" t="s">
        <v>4119</v>
      </c>
      <c r="G1926" s="23">
        <v>2</v>
      </c>
      <c r="I1926" s="39" t="str">
        <f>IF($B1926="","",(VLOOKUP($B1926,所属・種目コード!$A$3:$B$68,2)))</f>
        <v>盛岡北</v>
      </c>
      <c r="K1926" s="41" t="e">
        <f>IF($B1926="","",(VLOOKUP($B1926,所属・種目コード!L1909:M2009,2)))</f>
        <v>#N/A</v>
      </c>
      <c r="L1926" s="38" t="e">
        <f>IF($B1926="","",(VLOOKUP($B1926,所属・種目コード!$I$3:$J$59,2)))</f>
        <v>#N/A</v>
      </c>
    </row>
    <row r="1927" spans="1:12">
      <c r="A1927" s="23">
        <v>2859</v>
      </c>
      <c r="B1927" s="23">
        <v>1103</v>
      </c>
      <c r="C1927" s="23">
        <v>900</v>
      </c>
      <c r="E1927" s="23" t="s">
        <v>4120</v>
      </c>
      <c r="F1927" s="23" t="s">
        <v>4121</v>
      </c>
      <c r="G1927" s="23">
        <v>1</v>
      </c>
      <c r="I1927" s="39" t="str">
        <f>IF($B1927="","",(VLOOKUP($B1927,所属・種目コード!$A$3:$B$68,2)))</f>
        <v>盛岡北</v>
      </c>
      <c r="K1927" s="41" t="e">
        <f>IF($B1927="","",(VLOOKUP($B1927,所属・種目コード!L1910:M2010,2)))</f>
        <v>#N/A</v>
      </c>
      <c r="L1927" s="38" t="e">
        <f>IF($B1927="","",(VLOOKUP($B1927,所属・種目コード!$I$3:$J$59,2)))</f>
        <v>#N/A</v>
      </c>
    </row>
    <row r="1928" spans="1:12">
      <c r="A1928" s="23">
        <v>2860</v>
      </c>
      <c r="B1928" s="23">
        <v>1103</v>
      </c>
      <c r="C1928" s="23">
        <v>659</v>
      </c>
      <c r="E1928" s="23" t="s">
        <v>545</v>
      </c>
      <c r="F1928" s="23" t="s">
        <v>4122</v>
      </c>
      <c r="G1928" s="23">
        <v>2</v>
      </c>
      <c r="I1928" s="39" t="str">
        <f>IF($B1928="","",(VLOOKUP($B1928,所属・種目コード!$A$3:$B$68,2)))</f>
        <v>盛岡北</v>
      </c>
      <c r="K1928" s="41" t="e">
        <f>IF($B1928="","",(VLOOKUP($B1928,所属・種目コード!L1911:M2011,2)))</f>
        <v>#N/A</v>
      </c>
      <c r="L1928" s="38" t="e">
        <f>IF($B1928="","",(VLOOKUP($B1928,所属・種目コード!$I$3:$J$59,2)))</f>
        <v>#N/A</v>
      </c>
    </row>
    <row r="1929" spans="1:12">
      <c r="A1929" s="23">
        <v>2861</v>
      </c>
      <c r="B1929" s="23">
        <v>1103</v>
      </c>
      <c r="C1929" s="23">
        <v>472</v>
      </c>
      <c r="E1929" s="23" t="s">
        <v>4123</v>
      </c>
      <c r="F1929" s="23" t="s">
        <v>4124</v>
      </c>
      <c r="G1929" s="23">
        <v>2</v>
      </c>
      <c r="I1929" s="39" t="str">
        <f>IF($B1929="","",(VLOOKUP($B1929,所属・種目コード!$A$3:$B$68,2)))</f>
        <v>盛岡北</v>
      </c>
      <c r="K1929" s="41" t="e">
        <f>IF($B1929="","",(VLOOKUP($B1929,所属・種目コード!L1912:M2012,2)))</f>
        <v>#N/A</v>
      </c>
      <c r="L1929" s="38" t="e">
        <f>IF($B1929="","",(VLOOKUP($B1929,所属・種目コード!$I$3:$J$59,2)))</f>
        <v>#N/A</v>
      </c>
    </row>
    <row r="1930" spans="1:12">
      <c r="A1930" s="23">
        <v>2862</v>
      </c>
      <c r="B1930" s="23">
        <v>1103</v>
      </c>
      <c r="C1930" s="23">
        <v>659</v>
      </c>
      <c r="E1930" s="23" t="s">
        <v>4125</v>
      </c>
      <c r="F1930" s="23" t="s">
        <v>4126</v>
      </c>
      <c r="G1930" s="23">
        <v>1</v>
      </c>
      <c r="I1930" s="39" t="str">
        <f>IF($B1930="","",(VLOOKUP($B1930,所属・種目コード!$A$3:$B$68,2)))</f>
        <v>盛岡北</v>
      </c>
      <c r="K1930" s="41" t="e">
        <f>IF($B1930="","",(VLOOKUP($B1930,所属・種目コード!L1913:M2013,2)))</f>
        <v>#N/A</v>
      </c>
      <c r="L1930" s="38" t="e">
        <f>IF($B1930="","",(VLOOKUP($B1930,所属・種目コード!$I$3:$J$59,2)))</f>
        <v>#N/A</v>
      </c>
    </row>
    <row r="1931" spans="1:12">
      <c r="A1931" s="23">
        <v>2863</v>
      </c>
      <c r="B1931" s="23">
        <v>1103</v>
      </c>
      <c r="C1931" s="23">
        <v>476</v>
      </c>
      <c r="E1931" s="23" t="s">
        <v>541</v>
      </c>
      <c r="F1931" s="23" t="s">
        <v>4127</v>
      </c>
      <c r="G1931" s="23">
        <v>2</v>
      </c>
      <c r="I1931" s="39" t="str">
        <f>IF($B1931="","",(VLOOKUP($B1931,所属・種目コード!$A$3:$B$68,2)))</f>
        <v>盛岡北</v>
      </c>
      <c r="K1931" s="41" t="e">
        <f>IF($B1931="","",(VLOOKUP($B1931,所属・種目コード!L1914:M2014,2)))</f>
        <v>#N/A</v>
      </c>
      <c r="L1931" s="38" t="e">
        <f>IF($B1931="","",(VLOOKUP($B1931,所属・種目コード!$I$3:$J$59,2)))</f>
        <v>#N/A</v>
      </c>
    </row>
    <row r="1932" spans="1:12">
      <c r="A1932" s="23">
        <v>2864</v>
      </c>
      <c r="B1932" s="23">
        <v>1103</v>
      </c>
      <c r="C1932" s="23">
        <v>660</v>
      </c>
      <c r="E1932" s="23" t="s">
        <v>4128</v>
      </c>
      <c r="F1932" s="23" t="s">
        <v>4129</v>
      </c>
      <c r="G1932" s="23">
        <v>2</v>
      </c>
      <c r="I1932" s="39" t="str">
        <f>IF($B1932="","",(VLOOKUP($B1932,所属・種目コード!$A$3:$B$68,2)))</f>
        <v>盛岡北</v>
      </c>
      <c r="K1932" s="41" t="e">
        <f>IF($B1932="","",(VLOOKUP($B1932,所属・種目コード!L1915:M2015,2)))</f>
        <v>#N/A</v>
      </c>
      <c r="L1932" s="38" t="e">
        <f>IF($B1932="","",(VLOOKUP($B1932,所属・種目コード!$I$3:$J$59,2)))</f>
        <v>#N/A</v>
      </c>
    </row>
    <row r="1933" spans="1:12">
      <c r="A1933" s="23">
        <v>2865</v>
      </c>
      <c r="B1933" s="23">
        <v>1103</v>
      </c>
      <c r="C1933" s="23">
        <v>661</v>
      </c>
      <c r="E1933" s="23" t="s">
        <v>4130</v>
      </c>
      <c r="F1933" s="23" t="s">
        <v>4131</v>
      </c>
      <c r="G1933" s="23">
        <v>2</v>
      </c>
      <c r="I1933" s="39" t="str">
        <f>IF($B1933="","",(VLOOKUP($B1933,所属・種目コード!$A$3:$B$68,2)))</f>
        <v>盛岡北</v>
      </c>
      <c r="K1933" s="41" t="e">
        <f>IF($B1933="","",(VLOOKUP($B1933,所属・種目コード!L1916:M2016,2)))</f>
        <v>#N/A</v>
      </c>
      <c r="L1933" s="38" t="e">
        <f>IF($B1933="","",(VLOOKUP($B1933,所属・種目コード!$I$3:$J$59,2)))</f>
        <v>#N/A</v>
      </c>
    </row>
    <row r="1934" spans="1:12">
      <c r="A1934" s="23">
        <v>2866</v>
      </c>
      <c r="B1934" s="23">
        <v>1104</v>
      </c>
      <c r="C1934" s="23">
        <v>449</v>
      </c>
      <c r="E1934" s="23" t="s">
        <v>4132</v>
      </c>
      <c r="F1934" s="23" t="s">
        <v>4133</v>
      </c>
      <c r="G1934" s="23">
        <v>1</v>
      </c>
      <c r="I1934" s="39" t="str">
        <f>IF($B1934="","",(VLOOKUP($B1934,所属・種目コード!$A$3:$B$68,2)))</f>
        <v>盛岡工</v>
      </c>
      <c r="K1934" s="41" t="e">
        <f>IF($B1934="","",(VLOOKUP($B1934,所属・種目コード!L1917:M2017,2)))</f>
        <v>#N/A</v>
      </c>
      <c r="L1934" s="38" t="e">
        <f>IF($B1934="","",(VLOOKUP($B1934,所属・種目コード!$I$3:$J$59,2)))</f>
        <v>#N/A</v>
      </c>
    </row>
    <row r="1935" spans="1:12">
      <c r="A1935" s="23">
        <v>2867</v>
      </c>
      <c r="B1935" s="23">
        <v>1104</v>
      </c>
      <c r="C1935" s="23">
        <v>450</v>
      </c>
      <c r="E1935" s="23" t="s">
        <v>4134</v>
      </c>
      <c r="F1935" s="23" t="s">
        <v>3286</v>
      </c>
      <c r="G1935" s="23">
        <v>1</v>
      </c>
      <c r="I1935" s="39" t="str">
        <f>IF($B1935="","",(VLOOKUP($B1935,所属・種目コード!$A$3:$B$68,2)))</f>
        <v>盛岡工</v>
      </c>
      <c r="K1935" s="41" t="e">
        <f>IF($B1935="","",(VLOOKUP($B1935,所属・種目コード!L1918:M2018,2)))</f>
        <v>#N/A</v>
      </c>
      <c r="L1935" s="38" t="e">
        <f>IF($B1935="","",(VLOOKUP($B1935,所属・種目コード!$I$3:$J$59,2)))</f>
        <v>#N/A</v>
      </c>
    </row>
    <row r="1936" spans="1:12">
      <c r="A1936" s="23">
        <v>2868</v>
      </c>
      <c r="B1936" s="23">
        <v>1104</v>
      </c>
      <c r="C1936" s="23">
        <v>863</v>
      </c>
      <c r="E1936" s="23" t="s">
        <v>4135</v>
      </c>
      <c r="F1936" s="23" t="s">
        <v>4136</v>
      </c>
      <c r="G1936" s="23">
        <v>1</v>
      </c>
      <c r="I1936" s="39" t="str">
        <f>IF($B1936="","",(VLOOKUP($B1936,所属・種目コード!$A$3:$B$68,2)))</f>
        <v>盛岡工</v>
      </c>
      <c r="K1936" s="41" t="e">
        <f>IF($B1936="","",(VLOOKUP($B1936,所属・種目コード!L1919:M2019,2)))</f>
        <v>#N/A</v>
      </c>
      <c r="L1936" s="38" t="e">
        <f>IF($B1936="","",(VLOOKUP($B1936,所属・種目コード!$I$3:$J$59,2)))</f>
        <v>#N/A</v>
      </c>
    </row>
    <row r="1937" spans="1:12">
      <c r="A1937" s="23">
        <v>2869</v>
      </c>
      <c r="B1937" s="23">
        <v>1104</v>
      </c>
      <c r="C1937" s="23">
        <v>451</v>
      </c>
      <c r="E1937" s="23" t="s">
        <v>4137</v>
      </c>
      <c r="F1937" s="23" t="s">
        <v>4138</v>
      </c>
      <c r="G1937" s="23">
        <v>1</v>
      </c>
      <c r="I1937" s="39" t="str">
        <f>IF($B1937="","",(VLOOKUP($B1937,所属・種目コード!$A$3:$B$68,2)))</f>
        <v>盛岡工</v>
      </c>
      <c r="K1937" s="41" t="e">
        <f>IF($B1937="","",(VLOOKUP($B1937,所属・種目コード!L1920:M2020,2)))</f>
        <v>#N/A</v>
      </c>
      <c r="L1937" s="38" t="e">
        <f>IF($B1937="","",(VLOOKUP($B1937,所属・種目コード!$I$3:$J$59,2)))</f>
        <v>#N/A</v>
      </c>
    </row>
    <row r="1938" spans="1:12">
      <c r="A1938" s="23">
        <v>2870</v>
      </c>
      <c r="B1938" s="23">
        <v>1104</v>
      </c>
      <c r="C1938" s="23">
        <v>452</v>
      </c>
      <c r="E1938" s="23" t="s">
        <v>4139</v>
      </c>
      <c r="F1938" s="23" t="s">
        <v>4140</v>
      </c>
      <c r="G1938" s="23">
        <v>1</v>
      </c>
      <c r="I1938" s="39" t="str">
        <f>IF($B1938="","",(VLOOKUP($B1938,所属・種目コード!$A$3:$B$68,2)))</f>
        <v>盛岡工</v>
      </c>
      <c r="K1938" s="41" t="e">
        <f>IF($B1938="","",(VLOOKUP($B1938,所属・種目コード!L1921:M2021,2)))</f>
        <v>#N/A</v>
      </c>
      <c r="L1938" s="38" t="e">
        <f>IF($B1938="","",(VLOOKUP($B1938,所属・種目コード!$I$3:$J$59,2)))</f>
        <v>#N/A</v>
      </c>
    </row>
    <row r="1939" spans="1:12">
      <c r="A1939" s="23">
        <v>2871</v>
      </c>
      <c r="B1939" s="23">
        <v>1104</v>
      </c>
      <c r="C1939" s="23">
        <v>650</v>
      </c>
      <c r="E1939" s="23" t="s">
        <v>4141</v>
      </c>
      <c r="F1939" s="23" t="s">
        <v>4142</v>
      </c>
      <c r="G1939" s="23">
        <v>2</v>
      </c>
      <c r="I1939" s="39" t="str">
        <f>IF($B1939="","",(VLOOKUP($B1939,所属・種目コード!$A$3:$B$68,2)))</f>
        <v>盛岡工</v>
      </c>
      <c r="K1939" s="41" t="e">
        <f>IF($B1939="","",(VLOOKUP($B1939,所属・種目コード!L1922:M2022,2)))</f>
        <v>#N/A</v>
      </c>
      <c r="L1939" s="38" t="e">
        <f>IF($B1939="","",(VLOOKUP($B1939,所属・種目コード!$I$3:$J$59,2)))</f>
        <v>#N/A</v>
      </c>
    </row>
    <row r="1940" spans="1:12">
      <c r="A1940" s="23">
        <v>2872</v>
      </c>
      <c r="B1940" s="23">
        <v>1104</v>
      </c>
      <c r="C1940" s="23">
        <v>645</v>
      </c>
      <c r="E1940" s="23" t="s">
        <v>4143</v>
      </c>
      <c r="F1940" s="23" t="s">
        <v>4144</v>
      </c>
      <c r="G1940" s="23">
        <v>2</v>
      </c>
      <c r="I1940" s="39" t="str">
        <f>IF($B1940="","",(VLOOKUP($B1940,所属・種目コード!$A$3:$B$68,2)))</f>
        <v>盛岡工</v>
      </c>
      <c r="K1940" s="41" t="e">
        <f>IF($B1940="","",(VLOOKUP($B1940,所属・種目コード!L1923:M2023,2)))</f>
        <v>#N/A</v>
      </c>
      <c r="L1940" s="38" t="e">
        <f>IF($B1940="","",(VLOOKUP($B1940,所属・種目コード!$I$3:$J$59,2)))</f>
        <v>#N/A</v>
      </c>
    </row>
    <row r="1941" spans="1:12">
      <c r="A1941" s="23">
        <v>2873</v>
      </c>
      <c r="B1941" s="23">
        <v>1104</v>
      </c>
      <c r="C1941" s="23">
        <v>864</v>
      </c>
      <c r="E1941" s="23" t="s">
        <v>4145</v>
      </c>
      <c r="F1941" s="23" t="s">
        <v>4146</v>
      </c>
      <c r="G1941" s="23">
        <v>1</v>
      </c>
      <c r="I1941" s="39" t="str">
        <f>IF($B1941="","",(VLOOKUP($B1941,所属・種目コード!$A$3:$B$68,2)))</f>
        <v>盛岡工</v>
      </c>
      <c r="K1941" s="41" t="e">
        <f>IF($B1941="","",(VLOOKUP($B1941,所属・種目コード!L1924:M2024,2)))</f>
        <v>#N/A</v>
      </c>
      <c r="L1941" s="38" t="e">
        <f>IF($B1941="","",(VLOOKUP($B1941,所属・種目コード!$I$3:$J$59,2)))</f>
        <v>#N/A</v>
      </c>
    </row>
    <row r="1942" spans="1:12">
      <c r="A1942" s="23">
        <v>2874</v>
      </c>
      <c r="B1942" s="23">
        <v>1104</v>
      </c>
      <c r="C1942" s="23">
        <v>865</v>
      </c>
      <c r="E1942" s="23" t="s">
        <v>4147</v>
      </c>
      <c r="F1942" s="23" t="s">
        <v>4148</v>
      </c>
      <c r="G1942" s="23">
        <v>1</v>
      </c>
      <c r="I1942" s="39" t="str">
        <f>IF($B1942="","",(VLOOKUP($B1942,所属・種目コード!$A$3:$B$68,2)))</f>
        <v>盛岡工</v>
      </c>
      <c r="K1942" s="41" t="e">
        <f>IF($B1942="","",(VLOOKUP($B1942,所属・種目コード!L1925:M2025,2)))</f>
        <v>#N/A</v>
      </c>
      <c r="L1942" s="38" t="e">
        <f>IF($B1942="","",(VLOOKUP($B1942,所属・種目コード!$I$3:$J$59,2)))</f>
        <v>#N/A</v>
      </c>
    </row>
    <row r="1943" spans="1:12">
      <c r="A1943" s="23">
        <v>2875</v>
      </c>
      <c r="B1943" s="23">
        <v>1104</v>
      </c>
      <c r="C1943" s="23">
        <v>453</v>
      </c>
      <c r="E1943" s="23" t="s">
        <v>4149</v>
      </c>
      <c r="F1943" s="23" t="s">
        <v>4150</v>
      </c>
      <c r="G1943" s="23">
        <v>1</v>
      </c>
      <c r="I1943" s="39" t="str">
        <f>IF($B1943="","",(VLOOKUP($B1943,所属・種目コード!$A$3:$B$68,2)))</f>
        <v>盛岡工</v>
      </c>
      <c r="K1943" s="41" t="e">
        <f>IF($B1943="","",(VLOOKUP($B1943,所属・種目コード!L1926:M2026,2)))</f>
        <v>#N/A</v>
      </c>
      <c r="L1943" s="38" t="e">
        <f>IF($B1943="","",(VLOOKUP($B1943,所属・種目コード!$I$3:$J$59,2)))</f>
        <v>#N/A</v>
      </c>
    </row>
    <row r="1944" spans="1:12">
      <c r="A1944" s="23">
        <v>2876</v>
      </c>
      <c r="B1944" s="23">
        <v>1104</v>
      </c>
      <c r="C1944" s="23">
        <v>866</v>
      </c>
      <c r="E1944" s="23" t="s">
        <v>4151</v>
      </c>
      <c r="F1944" s="23" t="s">
        <v>4152</v>
      </c>
      <c r="G1944" s="23">
        <v>1</v>
      </c>
      <c r="I1944" s="39" t="str">
        <f>IF($B1944="","",(VLOOKUP($B1944,所属・種目コード!$A$3:$B$68,2)))</f>
        <v>盛岡工</v>
      </c>
      <c r="K1944" s="41" t="e">
        <f>IF($B1944="","",(VLOOKUP($B1944,所属・種目コード!L1927:M2027,2)))</f>
        <v>#N/A</v>
      </c>
      <c r="L1944" s="38" t="e">
        <f>IF($B1944="","",(VLOOKUP($B1944,所属・種目コード!$I$3:$J$59,2)))</f>
        <v>#N/A</v>
      </c>
    </row>
    <row r="1945" spans="1:12">
      <c r="A1945" s="23">
        <v>2877</v>
      </c>
      <c r="B1945" s="23">
        <v>1104</v>
      </c>
      <c r="C1945" s="23">
        <v>867</v>
      </c>
      <c r="E1945" s="23" t="s">
        <v>4153</v>
      </c>
      <c r="F1945" s="23" t="s">
        <v>4154</v>
      </c>
      <c r="G1945" s="23">
        <v>1</v>
      </c>
      <c r="I1945" s="39" t="str">
        <f>IF($B1945="","",(VLOOKUP($B1945,所属・種目コード!$A$3:$B$68,2)))</f>
        <v>盛岡工</v>
      </c>
      <c r="K1945" s="41" t="e">
        <f>IF($B1945="","",(VLOOKUP($B1945,所属・種目コード!L1928:M2028,2)))</f>
        <v>#N/A</v>
      </c>
      <c r="L1945" s="38" t="e">
        <f>IF($B1945="","",(VLOOKUP($B1945,所属・種目コード!$I$3:$J$59,2)))</f>
        <v>#N/A</v>
      </c>
    </row>
    <row r="1946" spans="1:12">
      <c r="A1946" s="23">
        <v>2878</v>
      </c>
      <c r="B1946" s="23">
        <v>1104</v>
      </c>
      <c r="C1946" s="23">
        <v>441</v>
      </c>
      <c r="E1946" s="23" t="s">
        <v>4155</v>
      </c>
      <c r="F1946" s="23" t="s">
        <v>4156</v>
      </c>
      <c r="G1946" s="23">
        <v>1</v>
      </c>
      <c r="I1946" s="39" t="str">
        <f>IF($B1946="","",(VLOOKUP($B1946,所属・種目コード!$A$3:$B$68,2)))</f>
        <v>盛岡工</v>
      </c>
      <c r="K1946" s="41" t="e">
        <f>IF($B1946="","",(VLOOKUP($B1946,所属・種目コード!L1929:M2029,2)))</f>
        <v>#N/A</v>
      </c>
      <c r="L1946" s="38" t="e">
        <f>IF($B1946="","",(VLOOKUP($B1946,所属・種目コード!$I$3:$J$59,2)))</f>
        <v>#N/A</v>
      </c>
    </row>
    <row r="1947" spans="1:12">
      <c r="A1947" s="23">
        <v>2879</v>
      </c>
      <c r="B1947" s="23">
        <v>1104</v>
      </c>
      <c r="C1947" s="23">
        <v>442</v>
      </c>
      <c r="E1947" s="23" t="s">
        <v>4157</v>
      </c>
      <c r="F1947" s="23" t="s">
        <v>4158</v>
      </c>
      <c r="G1947" s="23">
        <v>1</v>
      </c>
      <c r="I1947" s="39" t="str">
        <f>IF($B1947="","",(VLOOKUP($B1947,所属・種目コード!$A$3:$B$68,2)))</f>
        <v>盛岡工</v>
      </c>
      <c r="K1947" s="41" t="e">
        <f>IF($B1947="","",(VLOOKUP($B1947,所属・種目コード!L1930:M2030,2)))</f>
        <v>#N/A</v>
      </c>
      <c r="L1947" s="38" t="e">
        <f>IF($B1947="","",(VLOOKUP($B1947,所属・種目コード!$I$3:$J$59,2)))</f>
        <v>#N/A</v>
      </c>
    </row>
    <row r="1948" spans="1:12">
      <c r="A1948" s="23">
        <v>2880</v>
      </c>
      <c r="B1948" s="23">
        <v>1104</v>
      </c>
      <c r="C1948" s="23">
        <v>868</v>
      </c>
      <c r="E1948" s="23" t="s">
        <v>4159</v>
      </c>
      <c r="F1948" s="23" t="s">
        <v>4160</v>
      </c>
      <c r="G1948" s="23">
        <v>1</v>
      </c>
      <c r="I1948" s="39" t="str">
        <f>IF($B1948="","",(VLOOKUP($B1948,所属・種目コード!$A$3:$B$68,2)))</f>
        <v>盛岡工</v>
      </c>
      <c r="K1948" s="41" t="e">
        <f>IF($B1948="","",(VLOOKUP($B1948,所属・種目コード!L1931:M2031,2)))</f>
        <v>#N/A</v>
      </c>
      <c r="L1948" s="38" t="e">
        <f>IF($B1948="","",(VLOOKUP($B1948,所属・種目コード!$I$3:$J$59,2)))</f>
        <v>#N/A</v>
      </c>
    </row>
    <row r="1949" spans="1:12">
      <c r="A1949" s="23">
        <v>2881</v>
      </c>
      <c r="B1949" s="23">
        <v>1104</v>
      </c>
      <c r="C1949" s="23">
        <v>443</v>
      </c>
      <c r="E1949" s="23" t="s">
        <v>4161</v>
      </c>
      <c r="F1949" s="23" t="s">
        <v>4162</v>
      </c>
      <c r="G1949" s="23">
        <v>1</v>
      </c>
      <c r="I1949" s="39" t="str">
        <f>IF($B1949="","",(VLOOKUP($B1949,所属・種目コード!$A$3:$B$68,2)))</f>
        <v>盛岡工</v>
      </c>
      <c r="K1949" s="41" t="e">
        <f>IF($B1949="","",(VLOOKUP($B1949,所属・種目コード!L1932:M2032,2)))</f>
        <v>#N/A</v>
      </c>
      <c r="L1949" s="38" t="e">
        <f>IF($B1949="","",(VLOOKUP($B1949,所属・種目コード!$I$3:$J$59,2)))</f>
        <v>#N/A</v>
      </c>
    </row>
    <row r="1950" spans="1:12">
      <c r="A1950" s="23">
        <v>2882</v>
      </c>
      <c r="B1950" s="23">
        <v>1104</v>
      </c>
      <c r="C1950" s="23">
        <v>869</v>
      </c>
      <c r="E1950" s="23" t="s">
        <v>4163</v>
      </c>
      <c r="F1950" s="23" t="s">
        <v>4164</v>
      </c>
      <c r="G1950" s="23">
        <v>1</v>
      </c>
      <c r="I1950" s="39" t="str">
        <f>IF($B1950="","",(VLOOKUP($B1950,所属・種目コード!$A$3:$B$68,2)))</f>
        <v>盛岡工</v>
      </c>
      <c r="K1950" s="41" t="e">
        <f>IF($B1950="","",(VLOOKUP($B1950,所属・種目コード!L1933:M2033,2)))</f>
        <v>#N/A</v>
      </c>
      <c r="L1950" s="38" t="e">
        <f>IF($B1950="","",(VLOOKUP($B1950,所属・種目コード!$I$3:$J$59,2)))</f>
        <v>#N/A</v>
      </c>
    </row>
    <row r="1951" spans="1:12">
      <c r="A1951" s="23">
        <v>2883</v>
      </c>
      <c r="B1951" s="23">
        <v>1104</v>
      </c>
      <c r="C1951" s="23">
        <v>870</v>
      </c>
      <c r="E1951" s="23" t="s">
        <v>4165</v>
      </c>
      <c r="F1951" s="23" t="s">
        <v>4166</v>
      </c>
      <c r="G1951" s="23">
        <v>1</v>
      </c>
      <c r="I1951" s="39" t="str">
        <f>IF($B1951="","",(VLOOKUP($B1951,所属・種目コード!$A$3:$B$68,2)))</f>
        <v>盛岡工</v>
      </c>
      <c r="K1951" s="41" t="e">
        <f>IF($B1951="","",(VLOOKUP($B1951,所属・種目コード!L1934:M2034,2)))</f>
        <v>#N/A</v>
      </c>
      <c r="L1951" s="38" t="e">
        <f>IF($B1951="","",(VLOOKUP($B1951,所属・種目コード!$I$3:$J$59,2)))</f>
        <v>#N/A</v>
      </c>
    </row>
    <row r="1952" spans="1:12">
      <c r="A1952" s="23">
        <v>2884</v>
      </c>
      <c r="B1952" s="23">
        <v>1104</v>
      </c>
      <c r="C1952" s="23">
        <v>871</v>
      </c>
      <c r="E1952" s="23" t="s">
        <v>4167</v>
      </c>
      <c r="F1952" s="23" t="s">
        <v>4168</v>
      </c>
      <c r="G1952" s="23">
        <v>1</v>
      </c>
      <c r="I1952" s="39" t="str">
        <f>IF($B1952="","",(VLOOKUP($B1952,所属・種目コード!$A$3:$B$68,2)))</f>
        <v>盛岡工</v>
      </c>
      <c r="K1952" s="41" t="e">
        <f>IF($B1952="","",(VLOOKUP($B1952,所属・種目コード!L1935:M2035,2)))</f>
        <v>#N/A</v>
      </c>
      <c r="L1952" s="38" t="e">
        <f>IF($B1952="","",(VLOOKUP($B1952,所属・種目コード!$I$3:$J$59,2)))</f>
        <v>#N/A</v>
      </c>
    </row>
    <row r="1953" spans="1:12">
      <c r="A1953" s="23">
        <v>2885</v>
      </c>
      <c r="B1953" s="23">
        <v>1104</v>
      </c>
      <c r="C1953" s="23">
        <v>454</v>
      </c>
      <c r="E1953" s="23" t="s">
        <v>4169</v>
      </c>
      <c r="F1953" s="23" t="s">
        <v>4170</v>
      </c>
      <c r="G1953" s="23">
        <v>1</v>
      </c>
      <c r="I1953" s="39" t="str">
        <f>IF($B1953="","",(VLOOKUP($B1953,所属・種目コード!$A$3:$B$68,2)))</f>
        <v>盛岡工</v>
      </c>
      <c r="K1953" s="41" t="e">
        <f>IF($B1953="","",(VLOOKUP($B1953,所属・種目コード!L1936:M2036,2)))</f>
        <v>#N/A</v>
      </c>
      <c r="L1953" s="38" t="e">
        <f>IF($B1953="","",(VLOOKUP($B1953,所属・種目コード!$I$3:$J$59,2)))</f>
        <v>#N/A</v>
      </c>
    </row>
    <row r="1954" spans="1:12">
      <c r="A1954" s="23">
        <v>2886</v>
      </c>
      <c r="B1954" s="23">
        <v>1104</v>
      </c>
      <c r="C1954" s="23">
        <v>872</v>
      </c>
      <c r="E1954" s="23" t="s">
        <v>4171</v>
      </c>
      <c r="F1954" s="23" t="s">
        <v>4172</v>
      </c>
      <c r="G1954" s="23">
        <v>1</v>
      </c>
      <c r="I1954" s="39" t="str">
        <f>IF($B1954="","",(VLOOKUP($B1954,所属・種目コード!$A$3:$B$68,2)))</f>
        <v>盛岡工</v>
      </c>
      <c r="K1954" s="41" t="e">
        <f>IF($B1954="","",(VLOOKUP($B1954,所属・種目コード!L1937:M2037,2)))</f>
        <v>#N/A</v>
      </c>
      <c r="L1954" s="38" t="e">
        <f>IF($B1954="","",(VLOOKUP($B1954,所属・種目コード!$I$3:$J$59,2)))</f>
        <v>#N/A</v>
      </c>
    </row>
    <row r="1955" spans="1:12">
      <c r="A1955" s="23">
        <v>2887</v>
      </c>
      <c r="B1955" s="23">
        <v>1104</v>
      </c>
      <c r="C1955" s="23">
        <v>455</v>
      </c>
      <c r="E1955" s="23" t="s">
        <v>4173</v>
      </c>
      <c r="F1955" s="23" t="s">
        <v>4174</v>
      </c>
      <c r="G1955" s="23">
        <v>1</v>
      </c>
      <c r="I1955" s="39" t="str">
        <f>IF($B1955="","",(VLOOKUP($B1955,所属・種目コード!$A$3:$B$68,2)))</f>
        <v>盛岡工</v>
      </c>
      <c r="K1955" s="41" t="e">
        <f>IF($B1955="","",(VLOOKUP($B1955,所属・種目コード!L1938:M2038,2)))</f>
        <v>#N/A</v>
      </c>
      <c r="L1955" s="38" t="e">
        <f>IF($B1955="","",(VLOOKUP($B1955,所属・種目コード!$I$3:$J$59,2)))</f>
        <v>#N/A</v>
      </c>
    </row>
    <row r="1956" spans="1:12">
      <c r="A1956" s="23">
        <v>2888</v>
      </c>
      <c r="B1956" s="23">
        <v>1104</v>
      </c>
      <c r="C1956" s="23">
        <v>873</v>
      </c>
      <c r="E1956" s="23" t="s">
        <v>4175</v>
      </c>
      <c r="F1956" s="23" t="s">
        <v>4176</v>
      </c>
      <c r="G1956" s="23">
        <v>1</v>
      </c>
      <c r="I1956" s="39" t="str">
        <f>IF($B1956="","",(VLOOKUP($B1956,所属・種目コード!$A$3:$B$68,2)))</f>
        <v>盛岡工</v>
      </c>
      <c r="K1956" s="41" t="e">
        <f>IF($B1956="","",(VLOOKUP($B1956,所属・種目コード!L1939:M2039,2)))</f>
        <v>#N/A</v>
      </c>
      <c r="L1956" s="38" t="e">
        <f>IF($B1956="","",(VLOOKUP($B1956,所属・種目コード!$I$3:$J$59,2)))</f>
        <v>#N/A</v>
      </c>
    </row>
    <row r="1957" spans="1:12">
      <c r="A1957" s="23">
        <v>2889</v>
      </c>
      <c r="B1957" s="23">
        <v>1104</v>
      </c>
      <c r="C1957" s="23">
        <v>456</v>
      </c>
      <c r="E1957" s="23" t="s">
        <v>4177</v>
      </c>
      <c r="F1957" s="23" t="s">
        <v>4178</v>
      </c>
      <c r="G1957" s="23">
        <v>1</v>
      </c>
      <c r="I1957" s="39" t="str">
        <f>IF($B1957="","",(VLOOKUP($B1957,所属・種目コード!$A$3:$B$68,2)))</f>
        <v>盛岡工</v>
      </c>
      <c r="K1957" s="41" t="e">
        <f>IF($B1957="","",(VLOOKUP($B1957,所属・種目コード!L1940:M2040,2)))</f>
        <v>#N/A</v>
      </c>
      <c r="L1957" s="38" t="e">
        <f>IF($B1957="","",(VLOOKUP($B1957,所属・種目コード!$I$3:$J$59,2)))</f>
        <v>#N/A</v>
      </c>
    </row>
    <row r="1958" spans="1:12">
      <c r="A1958" s="23">
        <v>2890</v>
      </c>
      <c r="B1958" s="23">
        <v>1104</v>
      </c>
      <c r="C1958" s="23">
        <v>457</v>
      </c>
      <c r="E1958" s="23" t="s">
        <v>4179</v>
      </c>
      <c r="F1958" s="23" t="s">
        <v>4180</v>
      </c>
      <c r="G1958" s="23">
        <v>1</v>
      </c>
      <c r="I1958" s="39" t="str">
        <f>IF($B1958="","",(VLOOKUP($B1958,所属・種目コード!$A$3:$B$68,2)))</f>
        <v>盛岡工</v>
      </c>
      <c r="K1958" s="41" t="e">
        <f>IF($B1958="","",(VLOOKUP($B1958,所属・種目コード!L1941:M2041,2)))</f>
        <v>#N/A</v>
      </c>
      <c r="L1958" s="38" t="e">
        <f>IF($B1958="","",(VLOOKUP($B1958,所属・種目コード!$I$3:$J$59,2)))</f>
        <v>#N/A</v>
      </c>
    </row>
    <row r="1959" spans="1:12">
      <c r="A1959" s="23">
        <v>2891</v>
      </c>
      <c r="B1959" s="23">
        <v>1104</v>
      </c>
      <c r="C1959" s="23">
        <v>874</v>
      </c>
      <c r="E1959" s="23" t="s">
        <v>4181</v>
      </c>
      <c r="F1959" s="23" t="s">
        <v>4182</v>
      </c>
      <c r="G1959" s="23">
        <v>1</v>
      </c>
      <c r="I1959" s="39" t="str">
        <f>IF($B1959="","",(VLOOKUP($B1959,所属・種目コード!$A$3:$B$68,2)))</f>
        <v>盛岡工</v>
      </c>
      <c r="K1959" s="41" t="e">
        <f>IF($B1959="","",(VLOOKUP($B1959,所属・種目コード!L1942:M2042,2)))</f>
        <v>#N/A</v>
      </c>
      <c r="L1959" s="38" t="e">
        <f>IF($B1959="","",(VLOOKUP($B1959,所属・種目コード!$I$3:$J$59,2)))</f>
        <v>#N/A</v>
      </c>
    </row>
    <row r="1960" spans="1:12">
      <c r="A1960" s="23">
        <v>2892</v>
      </c>
      <c r="B1960" s="23">
        <v>1104</v>
      </c>
      <c r="C1960" s="23">
        <v>444</v>
      </c>
      <c r="E1960" s="23" t="s">
        <v>4183</v>
      </c>
      <c r="F1960" s="23" t="s">
        <v>4184</v>
      </c>
      <c r="G1960" s="23">
        <v>1</v>
      </c>
      <c r="I1960" s="39" t="str">
        <f>IF($B1960="","",(VLOOKUP($B1960,所属・種目コード!$A$3:$B$68,2)))</f>
        <v>盛岡工</v>
      </c>
      <c r="K1960" s="41" t="e">
        <f>IF($B1960="","",(VLOOKUP($B1960,所属・種目コード!L1943:M2043,2)))</f>
        <v>#N/A</v>
      </c>
      <c r="L1960" s="38" t="e">
        <f>IF($B1960="","",(VLOOKUP($B1960,所属・種目コード!$I$3:$J$59,2)))</f>
        <v>#N/A</v>
      </c>
    </row>
    <row r="1961" spans="1:12">
      <c r="A1961" s="23">
        <v>2893</v>
      </c>
      <c r="B1961" s="23">
        <v>1104</v>
      </c>
      <c r="C1961" s="23">
        <v>458</v>
      </c>
      <c r="E1961" s="23" t="s">
        <v>4185</v>
      </c>
      <c r="F1961" s="23" t="s">
        <v>4186</v>
      </c>
      <c r="G1961" s="23">
        <v>1</v>
      </c>
      <c r="I1961" s="39" t="str">
        <f>IF($B1961="","",(VLOOKUP($B1961,所属・種目コード!$A$3:$B$68,2)))</f>
        <v>盛岡工</v>
      </c>
      <c r="K1961" s="41" t="e">
        <f>IF($B1961="","",(VLOOKUP($B1961,所属・種目コード!L1944:M2044,2)))</f>
        <v>#N/A</v>
      </c>
      <c r="L1961" s="38" t="e">
        <f>IF($B1961="","",(VLOOKUP($B1961,所属・種目コード!$I$3:$J$59,2)))</f>
        <v>#N/A</v>
      </c>
    </row>
    <row r="1962" spans="1:12">
      <c r="A1962" s="23">
        <v>2894</v>
      </c>
      <c r="B1962" s="23">
        <v>1104</v>
      </c>
      <c r="C1962" s="23">
        <v>459</v>
      </c>
      <c r="E1962" s="23" t="s">
        <v>4187</v>
      </c>
      <c r="F1962" s="23" t="s">
        <v>4188</v>
      </c>
      <c r="G1962" s="23">
        <v>1</v>
      </c>
      <c r="I1962" s="39" t="str">
        <f>IF($B1962="","",(VLOOKUP($B1962,所属・種目コード!$A$3:$B$68,2)))</f>
        <v>盛岡工</v>
      </c>
      <c r="K1962" s="41" t="e">
        <f>IF($B1962="","",(VLOOKUP($B1962,所属・種目コード!L1945:M2045,2)))</f>
        <v>#N/A</v>
      </c>
      <c r="L1962" s="38" t="e">
        <f>IF($B1962="","",(VLOOKUP($B1962,所属・種目コード!$I$3:$J$59,2)))</f>
        <v>#N/A</v>
      </c>
    </row>
    <row r="1963" spans="1:12">
      <c r="A1963" s="23">
        <v>2895</v>
      </c>
      <c r="B1963" s="23">
        <v>1104</v>
      </c>
      <c r="C1963" s="23">
        <v>646</v>
      </c>
      <c r="E1963" s="23" t="s">
        <v>4189</v>
      </c>
      <c r="F1963" s="23" t="s">
        <v>4190</v>
      </c>
      <c r="G1963" s="23">
        <v>2</v>
      </c>
      <c r="I1963" s="39" t="str">
        <f>IF($B1963="","",(VLOOKUP($B1963,所属・種目コード!$A$3:$B$68,2)))</f>
        <v>盛岡工</v>
      </c>
      <c r="K1963" s="41" t="e">
        <f>IF($B1963="","",(VLOOKUP($B1963,所属・種目コード!L1946:M2046,2)))</f>
        <v>#N/A</v>
      </c>
      <c r="L1963" s="38" t="e">
        <f>IF($B1963="","",(VLOOKUP($B1963,所属・種目コード!$I$3:$J$59,2)))</f>
        <v>#N/A</v>
      </c>
    </row>
    <row r="1964" spans="1:12">
      <c r="A1964" s="23">
        <v>2896</v>
      </c>
      <c r="B1964" s="23">
        <v>1104</v>
      </c>
      <c r="C1964" s="23">
        <v>647</v>
      </c>
      <c r="E1964" s="23" t="s">
        <v>4191</v>
      </c>
      <c r="F1964" s="23" t="s">
        <v>4192</v>
      </c>
      <c r="G1964" s="23">
        <v>2</v>
      </c>
      <c r="I1964" s="39" t="str">
        <f>IF($B1964="","",(VLOOKUP($B1964,所属・種目コード!$A$3:$B$68,2)))</f>
        <v>盛岡工</v>
      </c>
      <c r="K1964" s="41" t="e">
        <f>IF($B1964="","",(VLOOKUP($B1964,所属・種目コード!L1947:M2047,2)))</f>
        <v>#N/A</v>
      </c>
      <c r="L1964" s="38" t="e">
        <f>IF($B1964="","",(VLOOKUP($B1964,所属・種目コード!$I$3:$J$59,2)))</f>
        <v>#N/A</v>
      </c>
    </row>
    <row r="1965" spans="1:12">
      <c r="A1965" s="23">
        <v>2897</v>
      </c>
      <c r="B1965" s="23">
        <v>1104</v>
      </c>
      <c r="C1965" s="23">
        <v>460</v>
      </c>
      <c r="E1965" s="23" t="s">
        <v>4193</v>
      </c>
      <c r="F1965" s="23" t="s">
        <v>4194</v>
      </c>
      <c r="G1965" s="23">
        <v>1</v>
      </c>
      <c r="I1965" s="39" t="str">
        <f>IF($B1965="","",(VLOOKUP($B1965,所属・種目コード!$A$3:$B$68,2)))</f>
        <v>盛岡工</v>
      </c>
      <c r="K1965" s="41" t="e">
        <f>IF($B1965="","",(VLOOKUP($B1965,所属・種目コード!L1948:M2048,2)))</f>
        <v>#N/A</v>
      </c>
      <c r="L1965" s="38" t="e">
        <f>IF($B1965="","",(VLOOKUP($B1965,所属・種目コード!$I$3:$J$59,2)))</f>
        <v>#N/A</v>
      </c>
    </row>
    <row r="1966" spans="1:12">
      <c r="A1966" s="23">
        <v>2898</v>
      </c>
      <c r="B1966" s="23">
        <v>1104</v>
      </c>
      <c r="C1966" s="23">
        <v>461</v>
      </c>
      <c r="E1966" s="23" t="s">
        <v>4195</v>
      </c>
      <c r="F1966" s="23" t="s">
        <v>4196</v>
      </c>
      <c r="G1966" s="23">
        <v>1</v>
      </c>
      <c r="I1966" s="39" t="str">
        <f>IF($B1966="","",(VLOOKUP($B1966,所属・種目コード!$A$3:$B$68,2)))</f>
        <v>盛岡工</v>
      </c>
      <c r="K1966" s="41" t="e">
        <f>IF($B1966="","",(VLOOKUP($B1966,所属・種目コード!L1949:M2049,2)))</f>
        <v>#N/A</v>
      </c>
      <c r="L1966" s="38" t="e">
        <f>IF($B1966="","",(VLOOKUP($B1966,所属・種目コード!$I$3:$J$59,2)))</f>
        <v>#N/A</v>
      </c>
    </row>
    <row r="1967" spans="1:12">
      <c r="A1967" s="23">
        <v>2899</v>
      </c>
      <c r="B1967" s="23">
        <v>1104</v>
      </c>
      <c r="C1967" s="23">
        <v>462</v>
      </c>
      <c r="E1967" s="23" t="s">
        <v>4197</v>
      </c>
      <c r="F1967" s="23" t="s">
        <v>2102</v>
      </c>
      <c r="G1967" s="23">
        <v>1</v>
      </c>
      <c r="I1967" s="39" t="str">
        <f>IF($B1967="","",(VLOOKUP($B1967,所属・種目コード!$A$3:$B$68,2)))</f>
        <v>盛岡工</v>
      </c>
      <c r="K1967" s="41" t="e">
        <f>IF($B1967="","",(VLOOKUP($B1967,所属・種目コード!L1950:M2050,2)))</f>
        <v>#N/A</v>
      </c>
      <c r="L1967" s="38" t="e">
        <f>IF($B1967="","",(VLOOKUP($B1967,所属・種目コード!$I$3:$J$59,2)))</f>
        <v>#N/A</v>
      </c>
    </row>
    <row r="1968" spans="1:12">
      <c r="A1968" s="23">
        <v>2900</v>
      </c>
      <c r="B1968" s="23">
        <v>1104</v>
      </c>
      <c r="C1968" s="23">
        <v>875</v>
      </c>
      <c r="E1968" s="23" t="s">
        <v>4198</v>
      </c>
      <c r="F1968" s="23" t="s">
        <v>777</v>
      </c>
      <c r="G1968" s="23">
        <v>1</v>
      </c>
      <c r="I1968" s="39" t="str">
        <f>IF($B1968="","",(VLOOKUP($B1968,所属・種目コード!$A$3:$B$68,2)))</f>
        <v>盛岡工</v>
      </c>
      <c r="K1968" s="41" t="e">
        <f>IF($B1968="","",(VLOOKUP($B1968,所属・種目コード!L1951:M2051,2)))</f>
        <v>#N/A</v>
      </c>
      <c r="L1968" s="38" t="e">
        <f>IF($B1968="","",(VLOOKUP($B1968,所属・種目コード!$I$3:$J$59,2)))</f>
        <v>#N/A</v>
      </c>
    </row>
    <row r="1969" spans="1:12">
      <c r="A1969" s="23">
        <v>2901</v>
      </c>
      <c r="B1969" s="23">
        <v>1104</v>
      </c>
      <c r="C1969" s="23">
        <v>648</v>
      </c>
      <c r="E1969" s="23" t="s">
        <v>4199</v>
      </c>
      <c r="F1969" s="23" t="s">
        <v>4200</v>
      </c>
      <c r="G1969" s="23">
        <v>2</v>
      </c>
      <c r="I1969" s="39" t="str">
        <f>IF($B1969="","",(VLOOKUP($B1969,所属・種目コード!$A$3:$B$68,2)))</f>
        <v>盛岡工</v>
      </c>
      <c r="K1969" s="41" t="e">
        <f>IF($B1969="","",(VLOOKUP($B1969,所属・種目コード!L1952:M2052,2)))</f>
        <v>#N/A</v>
      </c>
      <c r="L1969" s="38" t="e">
        <f>IF($B1969="","",(VLOOKUP($B1969,所属・種目コード!$I$3:$J$59,2)))</f>
        <v>#N/A</v>
      </c>
    </row>
    <row r="1970" spans="1:12">
      <c r="A1970" s="23">
        <v>2902</v>
      </c>
      <c r="B1970" s="23">
        <v>1104</v>
      </c>
      <c r="C1970" s="23">
        <v>876</v>
      </c>
      <c r="E1970" s="23" t="s">
        <v>4201</v>
      </c>
      <c r="F1970" s="23" t="s">
        <v>4202</v>
      </c>
      <c r="G1970" s="23">
        <v>1</v>
      </c>
      <c r="I1970" s="39" t="str">
        <f>IF($B1970="","",(VLOOKUP($B1970,所属・種目コード!$A$3:$B$68,2)))</f>
        <v>盛岡工</v>
      </c>
      <c r="K1970" s="41" t="e">
        <f>IF($B1970="","",(VLOOKUP($B1970,所属・種目コード!L1953:M2053,2)))</f>
        <v>#N/A</v>
      </c>
      <c r="L1970" s="38" t="e">
        <f>IF($B1970="","",(VLOOKUP($B1970,所属・種目コード!$I$3:$J$59,2)))</f>
        <v>#N/A</v>
      </c>
    </row>
    <row r="1971" spans="1:12">
      <c r="A1971" s="23">
        <v>2903</v>
      </c>
      <c r="B1971" s="23">
        <v>1104</v>
      </c>
      <c r="C1971" s="23">
        <v>877</v>
      </c>
      <c r="E1971" s="23" t="s">
        <v>4203</v>
      </c>
      <c r="F1971" s="23" t="s">
        <v>4204</v>
      </c>
      <c r="G1971" s="23">
        <v>1</v>
      </c>
      <c r="I1971" s="39" t="str">
        <f>IF($B1971="","",(VLOOKUP($B1971,所属・種目コード!$A$3:$B$68,2)))</f>
        <v>盛岡工</v>
      </c>
      <c r="K1971" s="41" t="e">
        <f>IF($B1971="","",(VLOOKUP($B1971,所属・種目コード!L1954:M2054,2)))</f>
        <v>#N/A</v>
      </c>
      <c r="L1971" s="38" t="e">
        <f>IF($B1971="","",(VLOOKUP($B1971,所属・種目コード!$I$3:$J$59,2)))</f>
        <v>#N/A</v>
      </c>
    </row>
    <row r="1972" spans="1:12">
      <c r="A1972" s="23">
        <v>2904</v>
      </c>
      <c r="B1972" s="23">
        <v>1104</v>
      </c>
      <c r="C1972" s="23">
        <v>878</v>
      </c>
      <c r="E1972" s="23" t="s">
        <v>4205</v>
      </c>
      <c r="F1972" s="23" t="s">
        <v>4206</v>
      </c>
      <c r="G1972" s="23">
        <v>1</v>
      </c>
      <c r="I1972" s="39" t="str">
        <f>IF($B1972="","",(VLOOKUP($B1972,所属・種目コード!$A$3:$B$68,2)))</f>
        <v>盛岡工</v>
      </c>
      <c r="K1972" s="41" t="e">
        <f>IF($B1972="","",(VLOOKUP($B1972,所属・種目コード!L1955:M2055,2)))</f>
        <v>#N/A</v>
      </c>
      <c r="L1972" s="38" t="e">
        <f>IF($B1972="","",(VLOOKUP($B1972,所属・種目コード!$I$3:$J$59,2)))</f>
        <v>#N/A</v>
      </c>
    </row>
    <row r="1973" spans="1:12">
      <c r="A1973" s="23">
        <v>2905</v>
      </c>
      <c r="B1973" s="23">
        <v>1104</v>
      </c>
      <c r="C1973" s="23">
        <v>879</v>
      </c>
      <c r="E1973" s="23" t="s">
        <v>4207</v>
      </c>
      <c r="F1973" s="23" t="s">
        <v>4208</v>
      </c>
      <c r="G1973" s="23">
        <v>1</v>
      </c>
      <c r="I1973" s="39" t="str">
        <f>IF($B1973="","",(VLOOKUP($B1973,所属・種目コード!$A$3:$B$68,2)))</f>
        <v>盛岡工</v>
      </c>
      <c r="K1973" s="41" t="e">
        <f>IF($B1973="","",(VLOOKUP($B1973,所属・種目コード!L1956:M2056,2)))</f>
        <v>#N/A</v>
      </c>
      <c r="L1973" s="38" t="e">
        <f>IF($B1973="","",(VLOOKUP($B1973,所属・種目コード!$I$3:$J$59,2)))</f>
        <v>#N/A</v>
      </c>
    </row>
    <row r="1974" spans="1:12">
      <c r="A1974" s="23">
        <v>2906</v>
      </c>
      <c r="B1974" s="23">
        <v>1104</v>
      </c>
      <c r="C1974" s="23">
        <v>463</v>
      </c>
      <c r="E1974" s="23" t="s">
        <v>4209</v>
      </c>
      <c r="F1974" s="23" t="s">
        <v>4210</v>
      </c>
      <c r="G1974" s="23">
        <v>1</v>
      </c>
      <c r="I1974" s="39" t="str">
        <f>IF($B1974="","",(VLOOKUP($B1974,所属・種目コード!$A$3:$B$68,2)))</f>
        <v>盛岡工</v>
      </c>
      <c r="K1974" s="41" t="e">
        <f>IF($B1974="","",(VLOOKUP($B1974,所属・種目コード!L1957:M2057,2)))</f>
        <v>#N/A</v>
      </c>
      <c r="L1974" s="38" t="e">
        <f>IF($B1974="","",(VLOOKUP($B1974,所属・種目コード!$I$3:$J$59,2)))</f>
        <v>#N/A</v>
      </c>
    </row>
    <row r="1975" spans="1:12">
      <c r="A1975" s="23">
        <v>2907</v>
      </c>
      <c r="B1975" s="23">
        <v>1104</v>
      </c>
      <c r="C1975" s="23">
        <v>651</v>
      </c>
      <c r="E1975" s="23" t="s">
        <v>4211</v>
      </c>
      <c r="F1975" s="23" t="s">
        <v>4212</v>
      </c>
      <c r="G1975" s="23">
        <v>2</v>
      </c>
      <c r="I1975" s="39" t="str">
        <f>IF($B1975="","",(VLOOKUP($B1975,所属・種目コード!$A$3:$B$68,2)))</f>
        <v>盛岡工</v>
      </c>
      <c r="K1975" s="41" t="e">
        <f>IF($B1975="","",(VLOOKUP($B1975,所属・種目コード!L1958:M2058,2)))</f>
        <v>#N/A</v>
      </c>
      <c r="L1975" s="38" t="e">
        <f>IF($B1975="","",(VLOOKUP($B1975,所属・種目コード!$I$3:$J$59,2)))</f>
        <v>#N/A</v>
      </c>
    </row>
    <row r="1976" spans="1:12">
      <c r="A1976" s="23">
        <v>2908</v>
      </c>
      <c r="B1976" s="23">
        <v>1104</v>
      </c>
      <c r="C1976" s="23">
        <v>464</v>
      </c>
      <c r="E1976" s="23" t="s">
        <v>4213</v>
      </c>
      <c r="F1976" s="23" t="s">
        <v>4214</v>
      </c>
      <c r="G1976" s="23">
        <v>1</v>
      </c>
      <c r="I1976" s="39" t="str">
        <f>IF($B1976="","",(VLOOKUP($B1976,所属・種目コード!$A$3:$B$68,2)))</f>
        <v>盛岡工</v>
      </c>
      <c r="K1976" s="41" t="e">
        <f>IF($B1976="","",(VLOOKUP($B1976,所属・種目コード!L1959:M2059,2)))</f>
        <v>#N/A</v>
      </c>
      <c r="L1976" s="38" t="e">
        <f>IF($B1976="","",(VLOOKUP($B1976,所属・種目コード!$I$3:$J$59,2)))</f>
        <v>#N/A</v>
      </c>
    </row>
    <row r="1977" spans="1:12">
      <c r="A1977" s="23">
        <v>2909</v>
      </c>
      <c r="B1977" s="23">
        <v>1104</v>
      </c>
      <c r="C1977" s="23">
        <v>880</v>
      </c>
      <c r="E1977" s="23" t="s">
        <v>4215</v>
      </c>
      <c r="F1977" s="23" t="s">
        <v>4216</v>
      </c>
      <c r="G1977" s="23">
        <v>1</v>
      </c>
      <c r="I1977" s="39" t="str">
        <f>IF($B1977="","",(VLOOKUP($B1977,所属・種目コード!$A$3:$B$68,2)))</f>
        <v>盛岡工</v>
      </c>
      <c r="K1977" s="41" t="e">
        <f>IF($B1977="","",(VLOOKUP($B1977,所属・種目コード!L1960:M2060,2)))</f>
        <v>#N/A</v>
      </c>
      <c r="L1977" s="38" t="e">
        <f>IF($B1977="","",(VLOOKUP($B1977,所属・種目コード!$I$3:$J$59,2)))</f>
        <v>#N/A</v>
      </c>
    </row>
    <row r="1978" spans="1:12">
      <c r="A1978" s="23">
        <v>2910</v>
      </c>
      <c r="B1978" s="23">
        <v>1104</v>
      </c>
      <c r="C1978" s="23">
        <v>881</v>
      </c>
      <c r="E1978" s="23" t="s">
        <v>4217</v>
      </c>
      <c r="F1978" s="23" t="s">
        <v>4218</v>
      </c>
      <c r="G1978" s="23">
        <v>1</v>
      </c>
      <c r="I1978" s="39" t="str">
        <f>IF($B1978="","",(VLOOKUP($B1978,所属・種目コード!$A$3:$B$68,2)))</f>
        <v>盛岡工</v>
      </c>
      <c r="K1978" s="41" t="e">
        <f>IF($B1978="","",(VLOOKUP($B1978,所属・種目コード!L1961:M2061,2)))</f>
        <v>#N/A</v>
      </c>
      <c r="L1978" s="38" t="e">
        <f>IF($B1978="","",(VLOOKUP($B1978,所属・種目コード!$I$3:$J$59,2)))</f>
        <v>#N/A</v>
      </c>
    </row>
    <row r="1979" spans="1:12">
      <c r="A1979" s="23">
        <v>2911</v>
      </c>
      <c r="B1979" s="23">
        <v>1104</v>
      </c>
      <c r="C1979" s="23">
        <v>465</v>
      </c>
      <c r="E1979" s="23" t="s">
        <v>4219</v>
      </c>
      <c r="F1979" s="23" t="s">
        <v>4220</v>
      </c>
      <c r="G1979" s="23">
        <v>1</v>
      </c>
      <c r="I1979" s="39" t="str">
        <f>IF($B1979="","",(VLOOKUP($B1979,所属・種目コード!$A$3:$B$68,2)))</f>
        <v>盛岡工</v>
      </c>
      <c r="K1979" s="41" t="e">
        <f>IF($B1979="","",(VLOOKUP($B1979,所属・種目コード!L1962:M2062,2)))</f>
        <v>#N/A</v>
      </c>
      <c r="L1979" s="38" t="e">
        <f>IF($B1979="","",(VLOOKUP($B1979,所属・種目コード!$I$3:$J$59,2)))</f>
        <v>#N/A</v>
      </c>
    </row>
    <row r="1980" spans="1:12">
      <c r="A1980" s="23">
        <v>2912</v>
      </c>
      <c r="B1980" s="23">
        <v>1104</v>
      </c>
      <c r="C1980" s="23">
        <v>466</v>
      </c>
      <c r="E1980" s="23" t="s">
        <v>4221</v>
      </c>
      <c r="F1980" s="23" t="s">
        <v>4222</v>
      </c>
      <c r="G1980" s="23">
        <v>1</v>
      </c>
      <c r="I1980" s="39" t="str">
        <f>IF($B1980="","",(VLOOKUP($B1980,所属・種目コード!$A$3:$B$68,2)))</f>
        <v>盛岡工</v>
      </c>
      <c r="K1980" s="41" t="e">
        <f>IF($B1980="","",(VLOOKUP($B1980,所属・種目コード!L1963:M2063,2)))</f>
        <v>#N/A</v>
      </c>
      <c r="L1980" s="38" t="e">
        <f>IF($B1980="","",(VLOOKUP($B1980,所属・種目コード!$I$3:$J$59,2)))</f>
        <v>#N/A</v>
      </c>
    </row>
    <row r="1981" spans="1:12">
      <c r="A1981" s="23">
        <v>2913</v>
      </c>
      <c r="B1981" s="23">
        <v>1104</v>
      </c>
      <c r="C1981" s="23">
        <v>882</v>
      </c>
      <c r="E1981" s="23" t="s">
        <v>4223</v>
      </c>
      <c r="F1981" s="23" t="s">
        <v>4224</v>
      </c>
      <c r="G1981" s="23">
        <v>1</v>
      </c>
      <c r="I1981" s="39" t="str">
        <f>IF($B1981="","",(VLOOKUP($B1981,所属・種目コード!$A$3:$B$68,2)))</f>
        <v>盛岡工</v>
      </c>
      <c r="K1981" s="41" t="e">
        <f>IF($B1981="","",(VLOOKUP($B1981,所属・種目コード!L1964:M2064,2)))</f>
        <v>#N/A</v>
      </c>
      <c r="L1981" s="38" t="e">
        <f>IF($B1981="","",(VLOOKUP($B1981,所属・種目コード!$I$3:$J$59,2)))</f>
        <v>#N/A</v>
      </c>
    </row>
    <row r="1982" spans="1:12">
      <c r="A1982" s="23">
        <v>2914</v>
      </c>
      <c r="B1982" s="23">
        <v>1104</v>
      </c>
      <c r="C1982" s="23">
        <v>649</v>
      </c>
      <c r="E1982" s="23" t="s">
        <v>4225</v>
      </c>
      <c r="F1982" s="23" t="s">
        <v>4226</v>
      </c>
      <c r="G1982" s="23">
        <v>2</v>
      </c>
      <c r="I1982" s="39" t="str">
        <f>IF($B1982="","",(VLOOKUP($B1982,所属・種目コード!$A$3:$B$68,2)))</f>
        <v>盛岡工</v>
      </c>
      <c r="K1982" s="41" t="e">
        <f>IF($B1982="","",(VLOOKUP($B1982,所属・種目コード!L1965:M2065,2)))</f>
        <v>#N/A</v>
      </c>
      <c r="L1982" s="38" t="e">
        <f>IF($B1982="","",(VLOOKUP($B1982,所属・種目コード!$I$3:$J$59,2)))</f>
        <v>#N/A</v>
      </c>
    </row>
    <row r="1983" spans="1:12">
      <c r="A1983" s="23">
        <v>2915</v>
      </c>
      <c r="B1983" s="23">
        <v>1104</v>
      </c>
      <c r="C1983" s="23">
        <v>883</v>
      </c>
      <c r="E1983" s="23" t="s">
        <v>4227</v>
      </c>
      <c r="F1983" s="23" t="s">
        <v>4228</v>
      </c>
      <c r="G1983" s="23">
        <v>1</v>
      </c>
      <c r="I1983" s="39" t="str">
        <f>IF($B1983="","",(VLOOKUP($B1983,所属・種目コード!$A$3:$B$68,2)))</f>
        <v>盛岡工</v>
      </c>
      <c r="K1983" s="41" t="e">
        <f>IF($B1983="","",(VLOOKUP($B1983,所属・種目コード!L1966:M2066,2)))</f>
        <v>#N/A</v>
      </c>
      <c r="L1983" s="38" t="e">
        <f>IF($B1983="","",(VLOOKUP($B1983,所属・種目コード!$I$3:$J$59,2)))</f>
        <v>#N/A</v>
      </c>
    </row>
    <row r="1984" spans="1:12">
      <c r="A1984" s="23">
        <v>2916</v>
      </c>
      <c r="B1984" s="23">
        <v>1104</v>
      </c>
      <c r="C1984" s="23">
        <v>467</v>
      </c>
      <c r="E1984" s="23" t="s">
        <v>4229</v>
      </c>
      <c r="F1984" s="23" t="s">
        <v>4230</v>
      </c>
      <c r="G1984" s="23">
        <v>1</v>
      </c>
      <c r="I1984" s="39" t="str">
        <f>IF($B1984="","",(VLOOKUP($B1984,所属・種目コード!$A$3:$B$68,2)))</f>
        <v>盛岡工</v>
      </c>
      <c r="K1984" s="41" t="e">
        <f>IF($B1984="","",(VLOOKUP($B1984,所属・種目コード!L1967:M2067,2)))</f>
        <v>#N/A</v>
      </c>
      <c r="L1984" s="38" t="e">
        <f>IF($B1984="","",(VLOOKUP($B1984,所属・種目コード!$I$3:$J$59,2)))</f>
        <v>#N/A</v>
      </c>
    </row>
    <row r="1985" spans="1:12">
      <c r="A1985" s="23">
        <v>2917</v>
      </c>
      <c r="B1985" s="23">
        <v>1104</v>
      </c>
      <c r="C1985" s="23">
        <v>884</v>
      </c>
      <c r="E1985" s="23" t="s">
        <v>4231</v>
      </c>
      <c r="F1985" s="23" t="s">
        <v>4232</v>
      </c>
      <c r="G1985" s="23">
        <v>1</v>
      </c>
      <c r="I1985" s="39" t="str">
        <f>IF($B1985="","",(VLOOKUP($B1985,所属・種目コード!$A$3:$B$68,2)))</f>
        <v>盛岡工</v>
      </c>
      <c r="K1985" s="41" t="e">
        <f>IF($B1985="","",(VLOOKUP($B1985,所属・種目コード!L1968:M2068,2)))</f>
        <v>#N/A</v>
      </c>
      <c r="L1985" s="38" t="e">
        <f>IF($B1985="","",(VLOOKUP($B1985,所属・種目コード!$I$3:$J$59,2)))</f>
        <v>#N/A</v>
      </c>
    </row>
    <row r="1986" spans="1:12">
      <c r="A1986" s="23">
        <v>2918</v>
      </c>
      <c r="B1986" s="23">
        <v>1104</v>
      </c>
      <c r="C1986" s="23">
        <v>468</v>
      </c>
      <c r="E1986" s="23" t="s">
        <v>4233</v>
      </c>
      <c r="F1986" s="23" t="s">
        <v>4234</v>
      </c>
      <c r="G1986" s="23">
        <v>1</v>
      </c>
      <c r="I1986" s="39" t="str">
        <f>IF($B1986="","",(VLOOKUP($B1986,所属・種目コード!$A$3:$B$68,2)))</f>
        <v>盛岡工</v>
      </c>
      <c r="K1986" s="41" t="e">
        <f>IF($B1986="","",(VLOOKUP($B1986,所属・種目コード!L1969:M2069,2)))</f>
        <v>#N/A</v>
      </c>
      <c r="L1986" s="38" t="e">
        <f>IF($B1986="","",(VLOOKUP($B1986,所属・種目コード!$I$3:$J$59,2)))</f>
        <v>#N/A</v>
      </c>
    </row>
    <row r="1987" spans="1:12">
      <c r="A1987" s="23">
        <v>2919</v>
      </c>
      <c r="B1987" s="23">
        <v>1104</v>
      </c>
      <c r="C1987" s="23">
        <v>469</v>
      </c>
      <c r="E1987" s="23" t="s">
        <v>4235</v>
      </c>
      <c r="F1987" s="23" t="s">
        <v>4236</v>
      </c>
      <c r="G1987" s="23">
        <v>1</v>
      </c>
      <c r="I1987" s="39" t="str">
        <f>IF($B1987="","",(VLOOKUP($B1987,所属・種目コード!$A$3:$B$68,2)))</f>
        <v>盛岡工</v>
      </c>
      <c r="K1987" s="41" t="e">
        <f>IF($B1987="","",(VLOOKUP($B1987,所属・種目コード!L1970:M2070,2)))</f>
        <v>#N/A</v>
      </c>
      <c r="L1987" s="38" t="e">
        <f>IF($B1987="","",(VLOOKUP($B1987,所属・種目コード!$I$3:$J$59,2)))</f>
        <v>#N/A</v>
      </c>
    </row>
    <row r="1988" spans="1:12">
      <c r="A1988" s="23">
        <v>2920</v>
      </c>
      <c r="B1988" s="23">
        <v>1104</v>
      </c>
      <c r="C1988" s="23">
        <v>470</v>
      </c>
      <c r="E1988" s="23" t="s">
        <v>4237</v>
      </c>
      <c r="F1988" s="23" t="s">
        <v>4238</v>
      </c>
      <c r="G1988" s="23">
        <v>1</v>
      </c>
      <c r="I1988" s="39" t="str">
        <f>IF($B1988="","",(VLOOKUP($B1988,所属・種目コード!$A$3:$B$68,2)))</f>
        <v>盛岡工</v>
      </c>
      <c r="K1988" s="41" t="e">
        <f>IF($B1988="","",(VLOOKUP($B1988,所属・種目コード!L1971:M2071,2)))</f>
        <v>#N/A</v>
      </c>
      <c r="L1988" s="38" t="e">
        <f>IF($B1988="","",(VLOOKUP($B1988,所属・種目コード!$I$3:$J$59,2)))</f>
        <v>#N/A</v>
      </c>
    </row>
    <row r="1989" spans="1:12">
      <c r="A1989" s="23">
        <v>2921</v>
      </c>
      <c r="B1989" s="23">
        <v>1104</v>
      </c>
      <c r="C1989" s="23">
        <v>471</v>
      </c>
      <c r="E1989" s="23" t="s">
        <v>4239</v>
      </c>
      <c r="F1989" s="23" t="s">
        <v>4240</v>
      </c>
      <c r="G1989" s="23">
        <v>1</v>
      </c>
      <c r="I1989" s="39" t="str">
        <f>IF($B1989="","",(VLOOKUP($B1989,所属・種目コード!$A$3:$B$68,2)))</f>
        <v>盛岡工</v>
      </c>
      <c r="K1989" s="41" t="e">
        <f>IF($B1989="","",(VLOOKUP($B1989,所属・種目コード!L1972:M2072,2)))</f>
        <v>#N/A</v>
      </c>
      <c r="L1989" s="38" t="e">
        <f>IF($B1989="","",(VLOOKUP($B1989,所属・種目コード!$I$3:$J$59,2)))</f>
        <v>#N/A</v>
      </c>
    </row>
    <row r="1990" spans="1:12">
      <c r="A1990" s="23">
        <v>2922</v>
      </c>
      <c r="B1990" s="23">
        <v>1104</v>
      </c>
      <c r="C1990" s="23">
        <v>885</v>
      </c>
      <c r="E1990" s="23" t="s">
        <v>4241</v>
      </c>
      <c r="F1990" s="23" t="s">
        <v>4242</v>
      </c>
      <c r="G1990" s="23">
        <v>1</v>
      </c>
      <c r="I1990" s="39" t="str">
        <f>IF($B1990="","",(VLOOKUP($B1990,所属・種目コード!$A$3:$B$68,2)))</f>
        <v>盛岡工</v>
      </c>
      <c r="K1990" s="41" t="e">
        <f>IF($B1990="","",(VLOOKUP($B1990,所属・種目コード!L1973:M2073,2)))</f>
        <v>#N/A</v>
      </c>
      <c r="L1990" s="38" t="e">
        <f>IF($B1990="","",(VLOOKUP($B1990,所属・種目コード!$I$3:$J$59,2)))</f>
        <v>#N/A</v>
      </c>
    </row>
    <row r="1991" spans="1:12">
      <c r="A1991" s="23">
        <v>2923</v>
      </c>
      <c r="B1991" s="23">
        <v>1104</v>
      </c>
      <c r="C1991" s="23">
        <v>445</v>
      </c>
      <c r="E1991" s="23" t="s">
        <v>4243</v>
      </c>
      <c r="F1991" s="23" t="s">
        <v>4244</v>
      </c>
      <c r="G1991" s="23">
        <v>1</v>
      </c>
      <c r="I1991" s="39" t="str">
        <f>IF($B1991="","",(VLOOKUP($B1991,所属・種目コード!$A$3:$B$68,2)))</f>
        <v>盛岡工</v>
      </c>
      <c r="K1991" s="41" t="e">
        <f>IF($B1991="","",(VLOOKUP($B1991,所属・種目コード!L1974:M2074,2)))</f>
        <v>#N/A</v>
      </c>
      <c r="L1991" s="38" t="e">
        <f>IF($B1991="","",(VLOOKUP($B1991,所属・種目コード!$I$3:$J$59,2)))</f>
        <v>#N/A</v>
      </c>
    </row>
    <row r="1992" spans="1:12">
      <c r="A1992" s="23">
        <v>2924</v>
      </c>
      <c r="B1992" s="23">
        <v>1104</v>
      </c>
      <c r="C1992" s="23">
        <v>472</v>
      </c>
      <c r="E1992" s="23" t="s">
        <v>4245</v>
      </c>
      <c r="F1992" s="23" t="s">
        <v>4246</v>
      </c>
      <c r="G1992" s="23">
        <v>1</v>
      </c>
      <c r="I1992" s="39" t="str">
        <f>IF($B1992="","",(VLOOKUP($B1992,所属・種目コード!$A$3:$B$68,2)))</f>
        <v>盛岡工</v>
      </c>
      <c r="K1992" s="41" t="e">
        <f>IF($B1992="","",(VLOOKUP($B1992,所属・種目コード!L1975:M2075,2)))</f>
        <v>#N/A</v>
      </c>
      <c r="L1992" s="38" t="e">
        <f>IF($B1992="","",(VLOOKUP($B1992,所属・種目コード!$I$3:$J$59,2)))</f>
        <v>#N/A</v>
      </c>
    </row>
    <row r="1993" spans="1:12">
      <c r="A1993" s="23">
        <v>2925</v>
      </c>
      <c r="B1993" s="23">
        <v>1104</v>
      </c>
      <c r="C1993" s="23">
        <v>473</v>
      </c>
      <c r="E1993" s="23" t="s">
        <v>4247</v>
      </c>
      <c r="F1993" s="23" t="s">
        <v>4248</v>
      </c>
      <c r="G1993" s="23">
        <v>1</v>
      </c>
      <c r="I1993" s="39" t="str">
        <f>IF($B1993="","",(VLOOKUP($B1993,所属・種目コード!$A$3:$B$68,2)))</f>
        <v>盛岡工</v>
      </c>
      <c r="K1993" s="41" t="e">
        <f>IF($B1993="","",(VLOOKUP($B1993,所属・種目コード!L1976:M2076,2)))</f>
        <v>#N/A</v>
      </c>
      <c r="L1993" s="38" t="e">
        <f>IF($B1993="","",(VLOOKUP($B1993,所属・種目コード!$I$3:$J$59,2)))</f>
        <v>#N/A</v>
      </c>
    </row>
    <row r="1994" spans="1:12">
      <c r="A1994" s="23">
        <v>2926</v>
      </c>
      <c r="B1994" s="23">
        <v>1104</v>
      </c>
      <c r="C1994" s="23">
        <v>474</v>
      </c>
      <c r="E1994" s="23" t="s">
        <v>4249</v>
      </c>
      <c r="F1994" s="23" t="s">
        <v>4250</v>
      </c>
      <c r="G1994" s="23">
        <v>1</v>
      </c>
      <c r="I1994" s="39" t="str">
        <f>IF($B1994="","",(VLOOKUP($B1994,所属・種目コード!$A$3:$B$68,2)))</f>
        <v>盛岡工</v>
      </c>
      <c r="K1994" s="41" t="e">
        <f>IF($B1994="","",(VLOOKUP($B1994,所属・種目コード!L1977:M2077,2)))</f>
        <v>#N/A</v>
      </c>
      <c r="L1994" s="38" t="e">
        <f>IF($B1994="","",(VLOOKUP($B1994,所属・種目コード!$I$3:$J$59,2)))</f>
        <v>#N/A</v>
      </c>
    </row>
    <row r="1995" spans="1:12">
      <c r="A1995" s="23">
        <v>2927</v>
      </c>
      <c r="B1995" s="23">
        <v>1104</v>
      </c>
      <c r="C1995" s="23">
        <v>475</v>
      </c>
      <c r="E1995" s="23" t="s">
        <v>4251</v>
      </c>
      <c r="F1995" s="23" t="s">
        <v>4252</v>
      </c>
      <c r="G1995" s="23">
        <v>1</v>
      </c>
      <c r="I1995" s="39" t="str">
        <f>IF($B1995="","",(VLOOKUP($B1995,所属・種目コード!$A$3:$B$68,2)))</f>
        <v>盛岡工</v>
      </c>
      <c r="K1995" s="41" t="e">
        <f>IF($B1995="","",(VLOOKUP($B1995,所属・種目コード!L1978:M2078,2)))</f>
        <v>#N/A</v>
      </c>
      <c r="L1995" s="38" t="e">
        <f>IF($B1995="","",(VLOOKUP($B1995,所属・種目コード!$I$3:$J$59,2)))</f>
        <v>#N/A</v>
      </c>
    </row>
    <row r="1996" spans="1:12">
      <c r="A1996" s="23">
        <v>2928</v>
      </c>
      <c r="B1996" s="23">
        <v>1104</v>
      </c>
      <c r="C1996" s="23">
        <v>886</v>
      </c>
      <c r="E1996" s="23" t="s">
        <v>4253</v>
      </c>
      <c r="F1996" s="23" t="s">
        <v>4254</v>
      </c>
      <c r="G1996" s="23">
        <v>1</v>
      </c>
      <c r="I1996" s="39" t="str">
        <f>IF($B1996="","",(VLOOKUP($B1996,所属・種目コード!$A$3:$B$68,2)))</f>
        <v>盛岡工</v>
      </c>
      <c r="K1996" s="41" t="e">
        <f>IF($B1996="","",(VLOOKUP($B1996,所属・種目コード!L1979:M2079,2)))</f>
        <v>#N/A</v>
      </c>
      <c r="L1996" s="38" t="e">
        <f>IF($B1996="","",(VLOOKUP($B1996,所属・種目コード!$I$3:$J$59,2)))</f>
        <v>#N/A</v>
      </c>
    </row>
    <row r="1997" spans="1:12">
      <c r="A1997" s="23">
        <v>2929</v>
      </c>
      <c r="B1997" s="23">
        <v>1104</v>
      </c>
      <c r="C1997" s="23">
        <v>476</v>
      </c>
      <c r="E1997" s="23" t="s">
        <v>4255</v>
      </c>
      <c r="F1997" s="23" t="s">
        <v>4256</v>
      </c>
      <c r="G1997" s="23">
        <v>1</v>
      </c>
      <c r="I1997" s="39" t="str">
        <f>IF($B1997="","",(VLOOKUP($B1997,所属・種目コード!$A$3:$B$68,2)))</f>
        <v>盛岡工</v>
      </c>
      <c r="K1997" s="41" t="e">
        <f>IF($B1997="","",(VLOOKUP($B1997,所属・種目コード!L1980:M2080,2)))</f>
        <v>#N/A</v>
      </c>
      <c r="L1997" s="38" t="e">
        <f>IF($B1997="","",(VLOOKUP($B1997,所属・種目コード!$I$3:$J$59,2)))</f>
        <v>#N/A</v>
      </c>
    </row>
    <row r="1998" spans="1:12">
      <c r="A1998" s="23">
        <v>2930</v>
      </c>
      <c r="B1998" s="23">
        <v>1104</v>
      </c>
      <c r="C1998" s="23">
        <v>477</v>
      </c>
      <c r="E1998" s="23" t="s">
        <v>4257</v>
      </c>
      <c r="F1998" s="23" t="s">
        <v>4258</v>
      </c>
      <c r="G1998" s="23">
        <v>1</v>
      </c>
      <c r="I1998" s="39" t="str">
        <f>IF($B1998="","",(VLOOKUP($B1998,所属・種目コード!$A$3:$B$68,2)))</f>
        <v>盛岡工</v>
      </c>
      <c r="K1998" s="41" t="e">
        <f>IF($B1998="","",(VLOOKUP($B1998,所属・種目コード!L1981:M2081,2)))</f>
        <v>#N/A</v>
      </c>
      <c r="L1998" s="38" t="e">
        <f>IF($B1998="","",(VLOOKUP($B1998,所属・種目コード!$I$3:$J$59,2)))</f>
        <v>#N/A</v>
      </c>
    </row>
    <row r="1999" spans="1:12">
      <c r="A1999" s="23">
        <v>2931</v>
      </c>
      <c r="B1999" s="23">
        <v>1104</v>
      </c>
      <c r="C1999" s="23">
        <v>887</v>
      </c>
      <c r="E1999" s="23" t="s">
        <v>4259</v>
      </c>
      <c r="F1999" s="23" t="s">
        <v>4260</v>
      </c>
      <c r="G1999" s="23">
        <v>1</v>
      </c>
      <c r="I1999" s="39" t="str">
        <f>IF($B1999="","",(VLOOKUP($B1999,所属・種目コード!$A$3:$B$68,2)))</f>
        <v>盛岡工</v>
      </c>
      <c r="K1999" s="41" t="e">
        <f>IF($B1999="","",(VLOOKUP($B1999,所属・種目コード!L1982:M2082,2)))</f>
        <v>#N/A</v>
      </c>
      <c r="L1999" s="38" t="e">
        <f>IF($B1999="","",(VLOOKUP($B1999,所属・種目コード!$I$3:$J$59,2)))</f>
        <v>#N/A</v>
      </c>
    </row>
    <row r="2000" spans="1:12">
      <c r="A2000" s="23">
        <v>2932</v>
      </c>
      <c r="B2000" s="23">
        <v>1104</v>
      </c>
      <c r="C2000" s="23">
        <v>478</v>
      </c>
      <c r="E2000" s="23" t="s">
        <v>4261</v>
      </c>
      <c r="F2000" s="23" t="s">
        <v>4262</v>
      </c>
      <c r="G2000" s="23">
        <v>1</v>
      </c>
      <c r="I2000" s="39" t="str">
        <f>IF($B2000="","",(VLOOKUP($B2000,所属・種目コード!$A$3:$B$68,2)))</f>
        <v>盛岡工</v>
      </c>
      <c r="K2000" s="41" t="e">
        <f>IF($B2000="","",(VLOOKUP($B2000,所属・種目コード!L1983:M2083,2)))</f>
        <v>#N/A</v>
      </c>
      <c r="L2000" s="38" t="e">
        <f>IF($B2000="","",(VLOOKUP($B2000,所属・種目コード!$I$3:$J$59,2)))</f>
        <v>#N/A</v>
      </c>
    </row>
    <row r="2001" spans="1:12">
      <c r="A2001" s="23">
        <v>2933</v>
      </c>
      <c r="B2001" s="23">
        <v>1104</v>
      </c>
      <c r="C2001" s="23">
        <v>446</v>
      </c>
      <c r="E2001" s="23" t="s">
        <v>4263</v>
      </c>
      <c r="F2001" s="23" t="s">
        <v>4264</v>
      </c>
      <c r="G2001" s="23">
        <v>1</v>
      </c>
      <c r="I2001" s="39" t="str">
        <f>IF($B2001="","",(VLOOKUP($B2001,所属・種目コード!$A$3:$B$68,2)))</f>
        <v>盛岡工</v>
      </c>
      <c r="K2001" s="41" t="e">
        <f>IF($B2001="","",(VLOOKUP($B2001,所属・種目コード!L1984:M2084,2)))</f>
        <v>#N/A</v>
      </c>
      <c r="L2001" s="38" t="e">
        <f>IF($B2001="","",(VLOOKUP($B2001,所属・種目コード!$I$3:$J$59,2)))</f>
        <v>#N/A</v>
      </c>
    </row>
    <row r="2002" spans="1:12">
      <c r="A2002" s="23">
        <v>2934</v>
      </c>
      <c r="B2002" s="23">
        <v>1104</v>
      </c>
      <c r="C2002" s="23">
        <v>479</v>
      </c>
      <c r="E2002" s="23" t="s">
        <v>4265</v>
      </c>
      <c r="F2002" s="23" t="s">
        <v>4266</v>
      </c>
      <c r="G2002" s="23">
        <v>1</v>
      </c>
      <c r="I2002" s="39" t="str">
        <f>IF($B2002="","",(VLOOKUP($B2002,所属・種目コード!$A$3:$B$68,2)))</f>
        <v>盛岡工</v>
      </c>
      <c r="K2002" s="41" t="e">
        <f>IF($B2002="","",(VLOOKUP($B2002,所属・種目コード!L1985:M2085,2)))</f>
        <v>#N/A</v>
      </c>
      <c r="L2002" s="38" t="e">
        <f>IF($B2002="","",(VLOOKUP($B2002,所属・種目コード!$I$3:$J$59,2)))</f>
        <v>#N/A</v>
      </c>
    </row>
    <row r="2003" spans="1:12">
      <c r="A2003" s="23">
        <v>2935</v>
      </c>
      <c r="B2003" s="23">
        <v>1104</v>
      </c>
      <c r="C2003" s="23">
        <v>644</v>
      </c>
      <c r="E2003" s="23" t="s">
        <v>4267</v>
      </c>
      <c r="F2003" s="23" t="s">
        <v>4268</v>
      </c>
      <c r="G2003" s="23">
        <v>2</v>
      </c>
      <c r="I2003" s="39" t="str">
        <f>IF($B2003="","",(VLOOKUP($B2003,所属・種目コード!$A$3:$B$68,2)))</f>
        <v>盛岡工</v>
      </c>
      <c r="K2003" s="41" t="e">
        <f>IF($B2003="","",(VLOOKUP($B2003,所属・種目コード!L1986:M2086,2)))</f>
        <v>#N/A</v>
      </c>
      <c r="L2003" s="38" t="e">
        <f>IF($B2003="","",(VLOOKUP($B2003,所属・種目コード!$I$3:$J$59,2)))</f>
        <v>#N/A</v>
      </c>
    </row>
    <row r="2004" spans="1:12">
      <c r="A2004" s="23">
        <v>2936</v>
      </c>
      <c r="B2004" s="23">
        <v>1104</v>
      </c>
      <c r="C2004" s="23">
        <v>888</v>
      </c>
      <c r="E2004" s="23" t="s">
        <v>4269</v>
      </c>
      <c r="F2004" s="23" t="s">
        <v>4270</v>
      </c>
      <c r="G2004" s="23">
        <v>1</v>
      </c>
      <c r="I2004" s="39" t="str">
        <f>IF($B2004="","",(VLOOKUP($B2004,所属・種目コード!$A$3:$B$68,2)))</f>
        <v>盛岡工</v>
      </c>
      <c r="K2004" s="41" t="e">
        <f>IF($B2004="","",(VLOOKUP($B2004,所属・種目コード!L1987:M2087,2)))</f>
        <v>#N/A</v>
      </c>
      <c r="L2004" s="38" t="e">
        <f>IF($B2004="","",(VLOOKUP($B2004,所属・種目コード!$I$3:$J$59,2)))</f>
        <v>#N/A</v>
      </c>
    </row>
    <row r="2005" spans="1:12">
      <c r="A2005" s="23">
        <v>2937</v>
      </c>
      <c r="B2005" s="23">
        <v>1104</v>
      </c>
      <c r="C2005" s="23">
        <v>447</v>
      </c>
      <c r="E2005" s="23" t="s">
        <v>4271</v>
      </c>
      <c r="F2005" s="23" t="s">
        <v>4272</v>
      </c>
      <c r="G2005" s="23">
        <v>1</v>
      </c>
      <c r="I2005" s="39" t="str">
        <f>IF($B2005="","",(VLOOKUP($B2005,所属・種目コード!$A$3:$B$68,2)))</f>
        <v>盛岡工</v>
      </c>
      <c r="K2005" s="41" t="e">
        <f>IF($B2005="","",(VLOOKUP($B2005,所属・種目コード!L1988:M2088,2)))</f>
        <v>#N/A</v>
      </c>
      <c r="L2005" s="38" t="e">
        <f>IF($B2005="","",(VLOOKUP($B2005,所属・種目コード!$I$3:$J$59,2)))</f>
        <v>#N/A</v>
      </c>
    </row>
    <row r="2006" spans="1:12">
      <c r="A2006" s="23">
        <v>2938</v>
      </c>
      <c r="B2006" s="23">
        <v>1104</v>
      </c>
      <c r="C2006" s="23">
        <v>889</v>
      </c>
      <c r="E2006" s="23" t="s">
        <v>4273</v>
      </c>
      <c r="F2006" s="23" t="s">
        <v>4274</v>
      </c>
      <c r="G2006" s="23">
        <v>1</v>
      </c>
      <c r="I2006" s="39" t="str">
        <f>IF($B2006="","",(VLOOKUP($B2006,所属・種目コード!$A$3:$B$68,2)))</f>
        <v>盛岡工</v>
      </c>
      <c r="K2006" s="41" t="e">
        <f>IF($B2006="","",(VLOOKUP($B2006,所属・種目コード!L1989:M2089,2)))</f>
        <v>#N/A</v>
      </c>
      <c r="L2006" s="38" t="e">
        <f>IF($B2006="","",(VLOOKUP($B2006,所属・種目コード!$I$3:$J$59,2)))</f>
        <v>#N/A</v>
      </c>
    </row>
    <row r="2007" spans="1:12">
      <c r="A2007" s="23">
        <v>2939</v>
      </c>
      <c r="B2007" s="23">
        <v>1104</v>
      </c>
      <c r="C2007" s="23">
        <v>448</v>
      </c>
      <c r="E2007" s="23" t="s">
        <v>4275</v>
      </c>
      <c r="F2007" s="23" t="s">
        <v>4276</v>
      </c>
      <c r="G2007" s="23">
        <v>1</v>
      </c>
      <c r="I2007" s="39" t="str">
        <f>IF($B2007="","",(VLOOKUP($B2007,所属・種目コード!$A$3:$B$68,2)))</f>
        <v>盛岡工</v>
      </c>
      <c r="K2007" s="41" t="e">
        <f>IF($B2007="","",(VLOOKUP($B2007,所属・種目コード!L1990:M2090,2)))</f>
        <v>#N/A</v>
      </c>
      <c r="L2007" s="38" t="e">
        <f>IF($B2007="","",(VLOOKUP($B2007,所属・種目コード!$I$3:$J$59,2)))</f>
        <v>#N/A</v>
      </c>
    </row>
    <row r="2008" spans="1:12">
      <c r="A2008" s="23">
        <v>2940</v>
      </c>
      <c r="B2008" s="23">
        <v>1104</v>
      </c>
      <c r="C2008" s="23">
        <v>480</v>
      </c>
      <c r="E2008" s="23" t="s">
        <v>629</v>
      </c>
      <c r="F2008" s="23" t="s">
        <v>630</v>
      </c>
      <c r="G2008" s="23">
        <v>1</v>
      </c>
      <c r="I2008" s="39" t="str">
        <f>IF($B2008="","",(VLOOKUP($B2008,所属・種目コード!$A$3:$B$68,2)))</f>
        <v>盛岡工</v>
      </c>
      <c r="K2008" s="41" t="e">
        <f>IF($B2008="","",(VLOOKUP($B2008,所属・種目コード!L1991:M2091,2)))</f>
        <v>#N/A</v>
      </c>
      <c r="L2008" s="38" t="e">
        <f>IF($B2008="","",(VLOOKUP($B2008,所属・種目コード!$I$3:$J$59,2)))</f>
        <v>#N/A</v>
      </c>
    </row>
    <row r="2009" spans="1:12">
      <c r="A2009" s="23">
        <v>2941</v>
      </c>
      <c r="B2009" s="23">
        <v>1104</v>
      </c>
      <c r="C2009" s="23">
        <v>481</v>
      </c>
      <c r="E2009" s="23" t="s">
        <v>4277</v>
      </c>
      <c r="F2009" s="23" t="s">
        <v>4278</v>
      </c>
      <c r="G2009" s="23">
        <v>1</v>
      </c>
      <c r="I2009" s="39" t="str">
        <f>IF($B2009="","",(VLOOKUP($B2009,所属・種目コード!$A$3:$B$68,2)))</f>
        <v>盛岡工</v>
      </c>
      <c r="K2009" s="41" t="e">
        <f>IF($B2009="","",(VLOOKUP($B2009,所属・種目コード!L1992:M2092,2)))</f>
        <v>#N/A</v>
      </c>
      <c r="L2009" s="38" t="e">
        <f>IF($B2009="","",(VLOOKUP($B2009,所属・種目コード!$I$3:$J$59,2)))</f>
        <v>#N/A</v>
      </c>
    </row>
    <row r="2010" spans="1:12">
      <c r="A2010" s="23">
        <v>2942</v>
      </c>
      <c r="B2010" s="23">
        <v>1104</v>
      </c>
      <c r="C2010" s="23">
        <v>890</v>
      </c>
      <c r="E2010" s="23" t="s">
        <v>4279</v>
      </c>
      <c r="F2010" s="23" t="s">
        <v>4280</v>
      </c>
      <c r="G2010" s="23">
        <v>1</v>
      </c>
      <c r="I2010" s="39" t="str">
        <f>IF($B2010="","",(VLOOKUP($B2010,所属・種目コード!$A$3:$B$68,2)))</f>
        <v>盛岡工</v>
      </c>
      <c r="K2010" s="41" t="e">
        <f>IF($B2010="","",(VLOOKUP($B2010,所属・種目コード!L1993:M2093,2)))</f>
        <v>#N/A</v>
      </c>
      <c r="L2010" s="38" t="e">
        <f>IF($B2010="","",(VLOOKUP($B2010,所属・種目コード!$I$3:$J$59,2)))</f>
        <v>#N/A</v>
      </c>
    </row>
    <row r="2011" spans="1:12">
      <c r="A2011" s="23">
        <v>2943</v>
      </c>
      <c r="B2011" s="23">
        <v>1104</v>
      </c>
      <c r="C2011" s="23">
        <v>482</v>
      </c>
      <c r="E2011" s="23" t="s">
        <v>4281</v>
      </c>
      <c r="F2011" s="23" t="s">
        <v>4282</v>
      </c>
      <c r="G2011" s="23">
        <v>1</v>
      </c>
      <c r="I2011" s="39" t="str">
        <f>IF($B2011="","",(VLOOKUP($B2011,所属・種目コード!$A$3:$B$68,2)))</f>
        <v>盛岡工</v>
      </c>
      <c r="K2011" s="41" t="e">
        <f>IF($B2011="","",(VLOOKUP($B2011,所属・種目コード!L1994:M2094,2)))</f>
        <v>#N/A</v>
      </c>
      <c r="L2011" s="38" t="e">
        <f>IF($B2011="","",(VLOOKUP($B2011,所属・種目コード!$I$3:$J$59,2)))</f>
        <v>#N/A</v>
      </c>
    </row>
    <row r="2012" spans="1:12">
      <c r="A2012" s="23">
        <v>2944</v>
      </c>
      <c r="B2012" s="23">
        <v>1105</v>
      </c>
      <c r="C2012" s="23">
        <v>367</v>
      </c>
      <c r="E2012" s="23" t="s">
        <v>4283</v>
      </c>
      <c r="F2012" s="23" t="s">
        <v>4284</v>
      </c>
      <c r="G2012" s="23">
        <v>2</v>
      </c>
      <c r="I2012" s="39" t="str">
        <f>IF($B2012="","",(VLOOKUP($B2012,所属・種目コード!$A$3:$B$68,2)))</f>
        <v>盛岡商</v>
      </c>
      <c r="K2012" s="41" t="e">
        <f>IF($B2012="","",(VLOOKUP($B2012,所属・種目コード!L1995:M2095,2)))</f>
        <v>#N/A</v>
      </c>
      <c r="L2012" s="38" t="e">
        <f>IF($B2012="","",(VLOOKUP($B2012,所属・種目コード!$I$3:$J$59,2)))</f>
        <v>#N/A</v>
      </c>
    </row>
    <row r="2013" spans="1:12">
      <c r="A2013" s="23">
        <v>2945</v>
      </c>
      <c r="B2013" s="23">
        <v>1105</v>
      </c>
      <c r="C2013" s="23">
        <v>553</v>
      </c>
      <c r="E2013" s="23" t="s">
        <v>4285</v>
      </c>
      <c r="F2013" s="23" t="s">
        <v>4286</v>
      </c>
      <c r="G2013" s="23">
        <v>2</v>
      </c>
      <c r="I2013" s="39" t="str">
        <f>IF($B2013="","",(VLOOKUP($B2013,所属・種目コード!$A$3:$B$68,2)))</f>
        <v>盛岡商</v>
      </c>
      <c r="K2013" s="41" t="e">
        <f>IF($B2013="","",(VLOOKUP($B2013,所属・種目コード!L1996:M2096,2)))</f>
        <v>#N/A</v>
      </c>
      <c r="L2013" s="38" t="e">
        <f>IF($B2013="","",(VLOOKUP($B2013,所属・種目コード!$I$3:$J$59,2)))</f>
        <v>#N/A</v>
      </c>
    </row>
    <row r="2014" spans="1:12">
      <c r="A2014" s="23">
        <v>2946</v>
      </c>
      <c r="B2014" s="23">
        <v>1105</v>
      </c>
      <c r="C2014" s="23">
        <v>526</v>
      </c>
      <c r="E2014" s="23" t="s">
        <v>4287</v>
      </c>
      <c r="F2014" s="23" t="s">
        <v>4288</v>
      </c>
      <c r="G2014" s="23">
        <v>1</v>
      </c>
      <c r="I2014" s="39" t="str">
        <f>IF($B2014="","",(VLOOKUP($B2014,所属・種目コード!$A$3:$B$68,2)))</f>
        <v>盛岡商</v>
      </c>
      <c r="K2014" s="41" t="e">
        <f>IF($B2014="","",(VLOOKUP($B2014,所属・種目コード!L1997:M2097,2)))</f>
        <v>#N/A</v>
      </c>
      <c r="L2014" s="38" t="e">
        <f>IF($B2014="","",(VLOOKUP($B2014,所属・種目コード!$I$3:$J$59,2)))</f>
        <v>#N/A</v>
      </c>
    </row>
    <row r="2015" spans="1:12">
      <c r="A2015" s="23">
        <v>2947</v>
      </c>
      <c r="B2015" s="23">
        <v>1105</v>
      </c>
      <c r="C2015" s="23">
        <v>771</v>
      </c>
      <c r="E2015" s="23" t="s">
        <v>4289</v>
      </c>
      <c r="F2015" s="23" t="s">
        <v>4290</v>
      </c>
      <c r="G2015" s="23">
        <v>1</v>
      </c>
      <c r="I2015" s="39" t="str">
        <f>IF($B2015="","",(VLOOKUP($B2015,所属・種目コード!$A$3:$B$68,2)))</f>
        <v>盛岡商</v>
      </c>
      <c r="K2015" s="41" t="e">
        <f>IF($B2015="","",(VLOOKUP($B2015,所属・種目コード!L1998:M2098,2)))</f>
        <v>#N/A</v>
      </c>
      <c r="L2015" s="38" t="e">
        <f>IF($B2015="","",(VLOOKUP($B2015,所属・種目コード!$I$3:$J$59,2)))</f>
        <v>#N/A</v>
      </c>
    </row>
    <row r="2016" spans="1:12">
      <c r="A2016" s="23">
        <v>2948</v>
      </c>
      <c r="B2016" s="23">
        <v>1105</v>
      </c>
      <c r="C2016" s="23">
        <v>369</v>
      </c>
      <c r="E2016" s="23" t="s">
        <v>535</v>
      </c>
      <c r="F2016" s="23" t="s">
        <v>4291</v>
      </c>
      <c r="G2016" s="23">
        <v>2</v>
      </c>
      <c r="I2016" s="39" t="str">
        <f>IF($B2016="","",(VLOOKUP($B2016,所属・種目コード!$A$3:$B$68,2)))</f>
        <v>盛岡商</v>
      </c>
      <c r="K2016" s="41" t="e">
        <f>IF($B2016="","",(VLOOKUP($B2016,所属・種目コード!L1999:M2099,2)))</f>
        <v>#N/A</v>
      </c>
      <c r="L2016" s="38" t="e">
        <f>IF($B2016="","",(VLOOKUP($B2016,所属・種目コード!$I$3:$J$59,2)))</f>
        <v>#N/A</v>
      </c>
    </row>
    <row r="2017" spans="1:12">
      <c r="A2017" s="23">
        <v>2949</v>
      </c>
      <c r="B2017" s="23">
        <v>1105</v>
      </c>
      <c r="C2017" s="23">
        <v>554</v>
      </c>
      <c r="E2017" s="23" t="s">
        <v>4292</v>
      </c>
      <c r="F2017" s="23" t="s">
        <v>4293</v>
      </c>
      <c r="G2017" s="23">
        <v>2</v>
      </c>
      <c r="I2017" s="39" t="str">
        <f>IF($B2017="","",(VLOOKUP($B2017,所属・種目コード!$A$3:$B$68,2)))</f>
        <v>盛岡商</v>
      </c>
      <c r="K2017" s="41" t="e">
        <f>IF($B2017="","",(VLOOKUP($B2017,所属・種目コード!L2000:M2100,2)))</f>
        <v>#N/A</v>
      </c>
      <c r="L2017" s="38" t="e">
        <f>IF($B2017="","",(VLOOKUP($B2017,所属・種目コード!$I$3:$J$59,2)))</f>
        <v>#N/A</v>
      </c>
    </row>
    <row r="2018" spans="1:12">
      <c r="A2018" s="23">
        <v>2950</v>
      </c>
      <c r="B2018" s="23">
        <v>1105</v>
      </c>
      <c r="C2018" s="23">
        <v>772</v>
      </c>
      <c r="E2018" s="23" t="s">
        <v>4294</v>
      </c>
      <c r="F2018" s="23" t="s">
        <v>4295</v>
      </c>
      <c r="G2018" s="23">
        <v>1</v>
      </c>
      <c r="I2018" s="39" t="str">
        <f>IF($B2018="","",(VLOOKUP($B2018,所属・種目コード!$A$3:$B$68,2)))</f>
        <v>盛岡商</v>
      </c>
      <c r="K2018" s="41" t="e">
        <f>IF($B2018="","",(VLOOKUP($B2018,所属・種目コード!L2001:M2101,2)))</f>
        <v>#N/A</v>
      </c>
      <c r="L2018" s="38" t="e">
        <f>IF($B2018="","",(VLOOKUP($B2018,所属・種目コード!$I$3:$J$59,2)))</f>
        <v>#N/A</v>
      </c>
    </row>
    <row r="2019" spans="1:12">
      <c r="A2019" s="23">
        <v>2951</v>
      </c>
      <c r="B2019" s="23">
        <v>1105</v>
      </c>
      <c r="C2019" s="23">
        <v>370</v>
      </c>
      <c r="E2019" s="23" t="s">
        <v>536</v>
      </c>
      <c r="F2019" s="23" t="s">
        <v>4296</v>
      </c>
      <c r="G2019" s="23">
        <v>2</v>
      </c>
      <c r="I2019" s="39" t="str">
        <f>IF($B2019="","",(VLOOKUP($B2019,所属・種目コード!$A$3:$B$68,2)))</f>
        <v>盛岡商</v>
      </c>
      <c r="K2019" s="41" t="e">
        <f>IF($B2019="","",(VLOOKUP($B2019,所属・種目コード!L2002:M2102,2)))</f>
        <v>#N/A</v>
      </c>
      <c r="L2019" s="38" t="e">
        <f>IF($B2019="","",(VLOOKUP($B2019,所属・種目コード!$I$3:$J$59,2)))</f>
        <v>#N/A</v>
      </c>
    </row>
    <row r="2020" spans="1:12">
      <c r="A2020" s="23">
        <v>2952</v>
      </c>
      <c r="B2020" s="23">
        <v>1105</v>
      </c>
      <c r="C2020" s="23">
        <v>522</v>
      </c>
      <c r="E2020" s="23" t="s">
        <v>4297</v>
      </c>
      <c r="F2020" s="23" t="s">
        <v>4298</v>
      </c>
      <c r="G2020" s="23">
        <v>1</v>
      </c>
      <c r="I2020" s="39" t="str">
        <f>IF($B2020="","",(VLOOKUP($B2020,所属・種目コード!$A$3:$B$68,2)))</f>
        <v>盛岡商</v>
      </c>
      <c r="K2020" s="41" t="e">
        <f>IF($B2020="","",(VLOOKUP($B2020,所属・種目コード!L2003:M2103,2)))</f>
        <v>#N/A</v>
      </c>
      <c r="L2020" s="38" t="e">
        <f>IF($B2020="","",(VLOOKUP($B2020,所属・種目コード!$I$3:$J$59,2)))</f>
        <v>#N/A</v>
      </c>
    </row>
    <row r="2021" spans="1:12">
      <c r="A2021" s="23">
        <v>2953</v>
      </c>
      <c r="B2021" s="23">
        <v>1105</v>
      </c>
      <c r="C2021" s="23">
        <v>371</v>
      </c>
      <c r="E2021" s="23" t="s">
        <v>539</v>
      </c>
      <c r="F2021" s="23" t="s">
        <v>4299</v>
      </c>
      <c r="G2021" s="23">
        <v>2</v>
      </c>
      <c r="I2021" s="39" t="str">
        <f>IF($B2021="","",(VLOOKUP($B2021,所属・種目コード!$A$3:$B$68,2)))</f>
        <v>盛岡商</v>
      </c>
      <c r="K2021" s="41" t="e">
        <f>IF($B2021="","",(VLOOKUP($B2021,所属・種目コード!L2004:M2104,2)))</f>
        <v>#N/A</v>
      </c>
      <c r="L2021" s="38" t="e">
        <f>IF($B2021="","",(VLOOKUP($B2021,所属・種目コード!$I$3:$J$59,2)))</f>
        <v>#N/A</v>
      </c>
    </row>
    <row r="2022" spans="1:12">
      <c r="A2022" s="23">
        <v>2954</v>
      </c>
      <c r="B2022" s="23">
        <v>1105</v>
      </c>
      <c r="C2022" s="23">
        <v>372</v>
      </c>
      <c r="E2022" s="23" t="s">
        <v>4300</v>
      </c>
      <c r="F2022" s="23" t="s">
        <v>4301</v>
      </c>
      <c r="G2022" s="23">
        <v>2</v>
      </c>
      <c r="I2022" s="39" t="str">
        <f>IF($B2022="","",(VLOOKUP($B2022,所属・種目コード!$A$3:$B$68,2)))</f>
        <v>盛岡商</v>
      </c>
      <c r="K2022" s="41" t="e">
        <f>IF($B2022="","",(VLOOKUP($B2022,所属・種目コード!L2005:M2105,2)))</f>
        <v>#N/A</v>
      </c>
      <c r="L2022" s="38" t="e">
        <f>IF($B2022="","",(VLOOKUP($B2022,所属・種目コード!$I$3:$J$59,2)))</f>
        <v>#N/A</v>
      </c>
    </row>
    <row r="2023" spans="1:12">
      <c r="A2023" s="23">
        <v>2955</v>
      </c>
      <c r="B2023" s="23">
        <v>1105</v>
      </c>
      <c r="C2023" s="23">
        <v>773</v>
      </c>
      <c r="E2023" s="23" t="s">
        <v>4302</v>
      </c>
      <c r="F2023" s="23" t="s">
        <v>4303</v>
      </c>
      <c r="G2023" s="23">
        <v>1</v>
      </c>
      <c r="I2023" s="39" t="str">
        <f>IF($B2023="","",(VLOOKUP($B2023,所属・種目コード!$A$3:$B$68,2)))</f>
        <v>盛岡商</v>
      </c>
      <c r="K2023" s="41" t="e">
        <f>IF($B2023="","",(VLOOKUP($B2023,所属・種目コード!L2006:M2106,2)))</f>
        <v>#N/A</v>
      </c>
      <c r="L2023" s="38" t="e">
        <f>IF($B2023="","",(VLOOKUP($B2023,所属・種目コード!$I$3:$J$59,2)))</f>
        <v>#N/A</v>
      </c>
    </row>
    <row r="2024" spans="1:12">
      <c r="A2024" s="23">
        <v>2956</v>
      </c>
      <c r="B2024" s="23">
        <v>1105</v>
      </c>
      <c r="C2024" s="23">
        <v>774</v>
      </c>
      <c r="E2024" s="23" t="s">
        <v>4304</v>
      </c>
      <c r="F2024" s="23" t="s">
        <v>4305</v>
      </c>
      <c r="G2024" s="23">
        <v>1</v>
      </c>
      <c r="I2024" s="39" t="str">
        <f>IF($B2024="","",(VLOOKUP($B2024,所属・種目コード!$A$3:$B$68,2)))</f>
        <v>盛岡商</v>
      </c>
      <c r="K2024" s="41" t="e">
        <f>IF($B2024="","",(VLOOKUP($B2024,所属・種目コード!L2007:M2107,2)))</f>
        <v>#N/A</v>
      </c>
      <c r="L2024" s="38" t="e">
        <f>IF($B2024="","",(VLOOKUP($B2024,所属・種目コード!$I$3:$J$59,2)))</f>
        <v>#N/A</v>
      </c>
    </row>
    <row r="2025" spans="1:12">
      <c r="A2025" s="23">
        <v>2957</v>
      </c>
      <c r="B2025" s="23">
        <v>1105</v>
      </c>
      <c r="C2025" s="23">
        <v>373</v>
      </c>
      <c r="E2025" s="23" t="s">
        <v>4306</v>
      </c>
      <c r="F2025" s="23" t="s">
        <v>4307</v>
      </c>
      <c r="G2025" s="23">
        <v>2</v>
      </c>
      <c r="I2025" s="39" t="str">
        <f>IF($B2025="","",(VLOOKUP($B2025,所属・種目コード!$A$3:$B$68,2)))</f>
        <v>盛岡商</v>
      </c>
      <c r="K2025" s="41" t="e">
        <f>IF($B2025="","",(VLOOKUP($B2025,所属・種目コード!L2008:M2108,2)))</f>
        <v>#N/A</v>
      </c>
      <c r="L2025" s="38" t="e">
        <f>IF($B2025="","",(VLOOKUP($B2025,所属・種目コード!$I$3:$J$59,2)))</f>
        <v>#N/A</v>
      </c>
    </row>
    <row r="2026" spans="1:12">
      <c r="A2026" s="23">
        <v>2958</v>
      </c>
      <c r="B2026" s="23">
        <v>1105</v>
      </c>
      <c r="C2026" s="23">
        <v>527</v>
      </c>
      <c r="E2026" s="23" t="s">
        <v>4308</v>
      </c>
      <c r="F2026" s="23" t="s">
        <v>4309</v>
      </c>
      <c r="G2026" s="23">
        <v>1</v>
      </c>
      <c r="I2026" s="39" t="str">
        <f>IF($B2026="","",(VLOOKUP($B2026,所属・種目コード!$A$3:$B$68,2)))</f>
        <v>盛岡商</v>
      </c>
      <c r="K2026" s="41" t="e">
        <f>IF($B2026="","",(VLOOKUP($B2026,所属・種目コード!L2009:M2109,2)))</f>
        <v>#N/A</v>
      </c>
      <c r="L2026" s="38" t="e">
        <f>IF($B2026="","",(VLOOKUP($B2026,所属・種目コード!$I$3:$J$59,2)))</f>
        <v>#N/A</v>
      </c>
    </row>
    <row r="2027" spans="1:12">
      <c r="A2027" s="23">
        <v>2959</v>
      </c>
      <c r="B2027" s="23">
        <v>1105</v>
      </c>
      <c r="C2027" s="23">
        <v>775</v>
      </c>
      <c r="E2027" s="23" t="s">
        <v>4310</v>
      </c>
      <c r="F2027" s="23" t="s">
        <v>2984</v>
      </c>
      <c r="G2027" s="23">
        <v>1</v>
      </c>
      <c r="I2027" s="39" t="str">
        <f>IF($B2027="","",(VLOOKUP($B2027,所属・種目コード!$A$3:$B$68,2)))</f>
        <v>盛岡商</v>
      </c>
      <c r="K2027" s="41" t="e">
        <f>IF($B2027="","",(VLOOKUP($B2027,所属・種目コード!L2010:M2110,2)))</f>
        <v>#N/A</v>
      </c>
      <c r="L2027" s="38" t="e">
        <f>IF($B2027="","",(VLOOKUP($B2027,所属・種目コード!$I$3:$J$59,2)))</f>
        <v>#N/A</v>
      </c>
    </row>
    <row r="2028" spans="1:12">
      <c r="A2028" s="23">
        <v>2960</v>
      </c>
      <c r="B2028" s="23">
        <v>1105</v>
      </c>
      <c r="C2028" s="23">
        <v>528</v>
      </c>
      <c r="E2028" s="23" t="s">
        <v>4311</v>
      </c>
      <c r="F2028" s="23" t="s">
        <v>4312</v>
      </c>
      <c r="G2028" s="23">
        <v>1</v>
      </c>
      <c r="I2028" s="39" t="str">
        <f>IF($B2028="","",(VLOOKUP($B2028,所属・種目コード!$A$3:$B$68,2)))</f>
        <v>盛岡商</v>
      </c>
      <c r="K2028" s="41" t="e">
        <f>IF($B2028="","",(VLOOKUP($B2028,所属・種目コード!L2011:M2111,2)))</f>
        <v>#N/A</v>
      </c>
      <c r="L2028" s="38" t="e">
        <f>IF($B2028="","",(VLOOKUP($B2028,所属・種目コード!$I$3:$J$59,2)))</f>
        <v>#N/A</v>
      </c>
    </row>
    <row r="2029" spans="1:12">
      <c r="A2029" s="23">
        <v>2961</v>
      </c>
      <c r="B2029" s="23">
        <v>1105</v>
      </c>
      <c r="C2029" s="23">
        <v>374</v>
      </c>
      <c r="E2029" s="23" t="s">
        <v>4313</v>
      </c>
      <c r="F2029" s="23" t="s">
        <v>4314</v>
      </c>
      <c r="G2029" s="23">
        <v>2</v>
      </c>
      <c r="I2029" s="39" t="str">
        <f>IF($B2029="","",(VLOOKUP($B2029,所属・種目コード!$A$3:$B$68,2)))</f>
        <v>盛岡商</v>
      </c>
      <c r="K2029" s="41" t="e">
        <f>IF($B2029="","",(VLOOKUP($B2029,所属・種目コード!L2012:M2112,2)))</f>
        <v>#N/A</v>
      </c>
      <c r="L2029" s="38" t="e">
        <f>IF($B2029="","",(VLOOKUP($B2029,所属・種目コード!$I$3:$J$59,2)))</f>
        <v>#N/A</v>
      </c>
    </row>
    <row r="2030" spans="1:12">
      <c r="A2030" s="23">
        <v>2962</v>
      </c>
      <c r="B2030" s="23">
        <v>1105</v>
      </c>
      <c r="C2030" s="23">
        <v>375</v>
      </c>
      <c r="E2030" s="23" t="s">
        <v>538</v>
      </c>
      <c r="F2030" s="23" t="s">
        <v>4315</v>
      </c>
      <c r="G2030" s="23">
        <v>2</v>
      </c>
      <c r="I2030" s="39" t="str">
        <f>IF($B2030="","",(VLOOKUP($B2030,所属・種目コード!$A$3:$B$68,2)))</f>
        <v>盛岡商</v>
      </c>
      <c r="K2030" s="41" t="e">
        <f>IF($B2030="","",(VLOOKUP($B2030,所属・種目コード!L2013:M2113,2)))</f>
        <v>#N/A</v>
      </c>
      <c r="L2030" s="38" t="e">
        <f>IF($B2030="","",(VLOOKUP($B2030,所属・種目コード!$I$3:$J$59,2)))</f>
        <v>#N/A</v>
      </c>
    </row>
    <row r="2031" spans="1:12">
      <c r="A2031" s="23">
        <v>2963</v>
      </c>
      <c r="B2031" s="23">
        <v>1105</v>
      </c>
      <c r="C2031" s="23">
        <v>529</v>
      </c>
      <c r="E2031" s="23" t="s">
        <v>4316</v>
      </c>
      <c r="F2031" s="23" t="s">
        <v>4317</v>
      </c>
      <c r="G2031" s="23">
        <v>1</v>
      </c>
      <c r="I2031" s="39" t="str">
        <f>IF($B2031="","",(VLOOKUP($B2031,所属・種目コード!$A$3:$B$68,2)))</f>
        <v>盛岡商</v>
      </c>
      <c r="K2031" s="41" t="e">
        <f>IF($B2031="","",(VLOOKUP($B2031,所属・種目コード!L2014:M2114,2)))</f>
        <v>#N/A</v>
      </c>
      <c r="L2031" s="38" t="e">
        <f>IF($B2031="","",(VLOOKUP($B2031,所属・種目コード!$I$3:$J$59,2)))</f>
        <v>#N/A</v>
      </c>
    </row>
    <row r="2032" spans="1:12">
      <c r="A2032" s="23">
        <v>2964</v>
      </c>
      <c r="B2032" s="23">
        <v>1105</v>
      </c>
      <c r="C2032" s="23">
        <v>523</v>
      </c>
      <c r="E2032" s="23" t="s">
        <v>4318</v>
      </c>
      <c r="F2032" s="23" t="s">
        <v>4319</v>
      </c>
      <c r="G2032" s="23">
        <v>1</v>
      </c>
      <c r="I2032" s="39" t="str">
        <f>IF($B2032="","",(VLOOKUP($B2032,所属・種目コード!$A$3:$B$68,2)))</f>
        <v>盛岡商</v>
      </c>
      <c r="K2032" s="41" t="e">
        <f>IF($B2032="","",(VLOOKUP($B2032,所属・種目コード!L2015:M2115,2)))</f>
        <v>#N/A</v>
      </c>
      <c r="L2032" s="38" t="e">
        <f>IF($B2032="","",(VLOOKUP($B2032,所属・種目コード!$I$3:$J$59,2)))</f>
        <v>#N/A</v>
      </c>
    </row>
    <row r="2033" spans="1:12">
      <c r="A2033" s="23">
        <v>2965</v>
      </c>
      <c r="B2033" s="23">
        <v>1105</v>
      </c>
      <c r="C2033" s="23">
        <v>524</v>
      </c>
      <c r="E2033" s="23" t="s">
        <v>4320</v>
      </c>
      <c r="F2033" s="23" t="s">
        <v>4321</v>
      </c>
      <c r="G2033" s="23">
        <v>1</v>
      </c>
      <c r="I2033" s="39" t="str">
        <f>IF($B2033="","",(VLOOKUP($B2033,所属・種目コード!$A$3:$B$68,2)))</f>
        <v>盛岡商</v>
      </c>
      <c r="K2033" s="41" t="e">
        <f>IF($B2033="","",(VLOOKUP($B2033,所属・種目コード!L2016:M2116,2)))</f>
        <v>#N/A</v>
      </c>
      <c r="L2033" s="38" t="e">
        <f>IF($B2033="","",(VLOOKUP($B2033,所属・種目コード!$I$3:$J$59,2)))</f>
        <v>#N/A</v>
      </c>
    </row>
    <row r="2034" spans="1:12">
      <c r="A2034" s="23">
        <v>2966</v>
      </c>
      <c r="B2034" s="23">
        <v>1105</v>
      </c>
      <c r="C2034" s="23">
        <v>525</v>
      </c>
      <c r="E2034" s="23" t="s">
        <v>4322</v>
      </c>
      <c r="F2034" s="23" t="s">
        <v>4323</v>
      </c>
      <c r="G2034" s="23">
        <v>1</v>
      </c>
      <c r="I2034" s="39" t="str">
        <f>IF($B2034="","",(VLOOKUP($B2034,所属・種目コード!$A$3:$B$68,2)))</f>
        <v>盛岡商</v>
      </c>
      <c r="K2034" s="41" t="e">
        <f>IF($B2034="","",(VLOOKUP($B2034,所属・種目コード!L2017:M2117,2)))</f>
        <v>#N/A</v>
      </c>
      <c r="L2034" s="38" t="e">
        <f>IF($B2034="","",(VLOOKUP($B2034,所属・種目コード!$I$3:$J$59,2)))</f>
        <v>#N/A</v>
      </c>
    </row>
    <row r="2035" spans="1:12">
      <c r="A2035" s="23">
        <v>2967</v>
      </c>
      <c r="B2035" s="23">
        <v>1105</v>
      </c>
      <c r="C2035" s="23">
        <v>376</v>
      </c>
      <c r="E2035" s="23" t="s">
        <v>534</v>
      </c>
      <c r="F2035" s="23" t="s">
        <v>4324</v>
      </c>
      <c r="G2035" s="23">
        <v>2</v>
      </c>
      <c r="I2035" s="39" t="str">
        <f>IF($B2035="","",(VLOOKUP($B2035,所属・種目コード!$A$3:$B$68,2)))</f>
        <v>盛岡商</v>
      </c>
      <c r="K2035" s="41" t="e">
        <f>IF($B2035="","",(VLOOKUP($B2035,所属・種目コード!L2018:M2118,2)))</f>
        <v>#N/A</v>
      </c>
      <c r="L2035" s="38" t="e">
        <f>IF($B2035="","",(VLOOKUP($B2035,所属・種目コード!$I$3:$J$59,2)))</f>
        <v>#N/A</v>
      </c>
    </row>
    <row r="2036" spans="1:12">
      <c r="A2036" s="23">
        <v>2968</v>
      </c>
      <c r="B2036" s="23">
        <v>1105</v>
      </c>
      <c r="C2036" s="23">
        <v>368</v>
      </c>
      <c r="E2036" s="23" t="s">
        <v>4325</v>
      </c>
      <c r="F2036" s="23" t="s">
        <v>4324</v>
      </c>
      <c r="G2036" s="23">
        <v>2</v>
      </c>
      <c r="I2036" s="39" t="str">
        <f>IF($B2036="","",(VLOOKUP($B2036,所属・種目コード!$A$3:$B$68,2)))</f>
        <v>盛岡商</v>
      </c>
      <c r="K2036" s="41" t="e">
        <f>IF($B2036="","",(VLOOKUP($B2036,所属・種目コード!L2019:M2119,2)))</f>
        <v>#N/A</v>
      </c>
      <c r="L2036" s="38" t="e">
        <f>IF($B2036="","",(VLOOKUP($B2036,所属・種目コード!$I$3:$J$59,2)))</f>
        <v>#N/A</v>
      </c>
    </row>
    <row r="2037" spans="1:12">
      <c r="A2037" s="23">
        <v>2969</v>
      </c>
      <c r="B2037" s="23">
        <v>1105</v>
      </c>
      <c r="C2037" s="23">
        <v>555</v>
      </c>
      <c r="E2037" s="23" t="s">
        <v>4326</v>
      </c>
      <c r="F2037" s="23" t="s">
        <v>4327</v>
      </c>
      <c r="G2037" s="23">
        <v>2</v>
      </c>
      <c r="I2037" s="39" t="str">
        <f>IF($B2037="","",(VLOOKUP($B2037,所属・種目コード!$A$3:$B$68,2)))</f>
        <v>盛岡商</v>
      </c>
      <c r="K2037" s="41" t="e">
        <f>IF($B2037="","",(VLOOKUP($B2037,所属・種目コード!L2020:M2120,2)))</f>
        <v>#N/A</v>
      </c>
      <c r="L2037" s="38" t="e">
        <f>IF($B2037="","",(VLOOKUP($B2037,所属・種目コード!$I$3:$J$59,2)))</f>
        <v>#N/A</v>
      </c>
    </row>
    <row r="2038" spans="1:12">
      <c r="A2038" s="23">
        <v>2970</v>
      </c>
      <c r="B2038" s="23">
        <v>1105</v>
      </c>
      <c r="C2038" s="23">
        <v>377</v>
      </c>
      <c r="E2038" s="23" t="s">
        <v>537</v>
      </c>
      <c r="F2038" s="23" t="s">
        <v>4328</v>
      </c>
      <c r="G2038" s="23">
        <v>2</v>
      </c>
      <c r="I2038" s="39" t="str">
        <f>IF($B2038="","",(VLOOKUP($B2038,所属・種目コード!$A$3:$B$68,2)))</f>
        <v>盛岡商</v>
      </c>
      <c r="K2038" s="41" t="e">
        <f>IF($B2038="","",(VLOOKUP($B2038,所属・種目コード!L2021:M2121,2)))</f>
        <v>#N/A</v>
      </c>
      <c r="L2038" s="38" t="e">
        <f>IF($B2038="","",(VLOOKUP($B2038,所属・種目コード!$I$3:$J$59,2)))</f>
        <v>#N/A</v>
      </c>
    </row>
    <row r="2039" spans="1:12">
      <c r="A2039" s="23">
        <v>2971</v>
      </c>
      <c r="B2039" s="23">
        <v>1106</v>
      </c>
      <c r="C2039" s="23">
        <v>598</v>
      </c>
      <c r="E2039" s="23" t="s">
        <v>4329</v>
      </c>
      <c r="F2039" s="23" t="s">
        <v>4330</v>
      </c>
      <c r="G2039" s="23">
        <v>2</v>
      </c>
      <c r="I2039" s="39" t="str">
        <f>IF($B2039="","",(VLOOKUP($B2039,所属・種目コード!$A$3:$B$68,2)))</f>
        <v>盛岡白百合</v>
      </c>
      <c r="K2039" s="41" t="e">
        <f>IF($B2039="","",(VLOOKUP($B2039,所属・種目コード!L2022:M2122,2)))</f>
        <v>#N/A</v>
      </c>
      <c r="L2039" s="38" t="e">
        <f>IF($B2039="","",(VLOOKUP($B2039,所属・種目コード!$I$3:$J$59,2)))</f>
        <v>#N/A</v>
      </c>
    </row>
    <row r="2040" spans="1:12">
      <c r="A2040" s="23">
        <v>2972</v>
      </c>
      <c r="B2040" s="23">
        <v>1106</v>
      </c>
      <c r="C2040" s="23">
        <v>599</v>
      </c>
      <c r="E2040" s="23" t="s">
        <v>4331</v>
      </c>
      <c r="F2040" s="23" t="s">
        <v>4332</v>
      </c>
      <c r="G2040" s="23">
        <v>2</v>
      </c>
      <c r="I2040" s="39" t="str">
        <f>IF($B2040="","",(VLOOKUP($B2040,所属・種目コード!$A$3:$B$68,2)))</f>
        <v>盛岡白百合</v>
      </c>
      <c r="K2040" s="41" t="e">
        <f>IF($B2040="","",(VLOOKUP($B2040,所属・種目コード!L2023:M2123,2)))</f>
        <v>#N/A</v>
      </c>
      <c r="L2040" s="38" t="e">
        <f>IF($B2040="","",(VLOOKUP($B2040,所属・種目コード!$I$3:$J$59,2)))</f>
        <v>#N/A</v>
      </c>
    </row>
    <row r="2041" spans="1:12">
      <c r="A2041" s="23">
        <v>2973</v>
      </c>
      <c r="B2041" s="23">
        <v>1106</v>
      </c>
      <c r="C2041" s="23">
        <v>597</v>
      </c>
      <c r="E2041" s="23" t="s">
        <v>4333</v>
      </c>
      <c r="F2041" s="23" t="s">
        <v>4334</v>
      </c>
      <c r="G2041" s="23">
        <v>2</v>
      </c>
      <c r="I2041" s="39" t="str">
        <f>IF($B2041="","",(VLOOKUP($B2041,所属・種目コード!$A$3:$B$68,2)))</f>
        <v>盛岡白百合</v>
      </c>
      <c r="K2041" s="41" t="e">
        <f>IF($B2041="","",(VLOOKUP($B2041,所属・種目コード!L2024:M2124,2)))</f>
        <v>#N/A</v>
      </c>
      <c r="L2041" s="38" t="e">
        <f>IF($B2041="","",(VLOOKUP($B2041,所属・種目コード!$I$3:$J$59,2)))</f>
        <v>#N/A</v>
      </c>
    </row>
    <row r="2042" spans="1:12">
      <c r="A2042" s="23">
        <v>5113</v>
      </c>
      <c r="B2042" s="23">
        <v>1106</v>
      </c>
      <c r="C2042" s="23">
        <v>752</v>
      </c>
      <c r="E2042" s="23" t="s">
        <v>8410</v>
      </c>
      <c r="F2042" s="23" t="s">
        <v>8411</v>
      </c>
      <c r="G2042" s="23">
        <v>2</v>
      </c>
      <c r="I2042" s="39" t="str">
        <f>IF($B2042="","",(VLOOKUP($B2042,所属・種目コード!$A$3:$B$68,2)))</f>
        <v>盛岡白百合</v>
      </c>
      <c r="K2042" s="41" t="e">
        <f>IF($B2042="","",(VLOOKUP($B2042,所属・種目コード!L2025:M2125,2)))</f>
        <v>#N/A</v>
      </c>
      <c r="L2042" s="38" t="e">
        <f>IF($B2042="","",(VLOOKUP($B2042,所属・種目コード!$I$3:$J$59,2)))</f>
        <v>#N/A</v>
      </c>
    </row>
    <row r="2043" spans="1:12">
      <c r="A2043" s="23">
        <v>5114</v>
      </c>
      <c r="B2043" s="23">
        <v>1106</v>
      </c>
      <c r="C2043" s="23">
        <v>751</v>
      </c>
      <c r="E2043" s="23" t="s">
        <v>8412</v>
      </c>
      <c r="F2043" s="23" t="s">
        <v>8413</v>
      </c>
      <c r="G2043" s="23">
        <v>2</v>
      </c>
      <c r="I2043" s="39" t="str">
        <f>IF($B2043="","",(VLOOKUP($B2043,所属・種目コード!$A$3:$B$68,2)))</f>
        <v>盛岡白百合</v>
      </c>
      <c r="K2043" s="41" t="e">
        <f>IF($B2043="","",(VLOOKUP($B2043,所属・種目コード!L2026:M2126,2)))</f>
        <v>#N/A</v>
      </c>
      <c r="L2043" s="38" t="e">
        <f>IF($B2043="","",(VLOOKUP($B2043,所属・種目コード!$I$3:$J$59,2)))</f>
        <v>#N/A</v>
      </c>
    </row>
    <row r="2044" spans="1:12">
      <c r="A2044" s="23">
        <v>5121</v>
      </c>
      <c r="B2044" s="23">
        <v>1106</v>
      </c>
      <c r="C2044" s="23">
        <v>749</v>
      </c>
      <c r="E2044" s="23" t="s">
        <v>8414</v>
      </c>
      <c r="F2044" s="23" t="s">
        <v>8415</v>
      </c>
      <c r="G2044" s="23">
        <v>2</v>
      </c>
      <c r="I2044" s="39" t="str">
        <f>IF($B2044="","",(VLOOKUP($B2044,所属・種目コード!$A$3:$B$68,2)))</f>
        <v>盛岡白百合</v>
      </c>
      <c r="K2044" s="41" t="e">
        <f>IF($B2044="","",(VLOOKUP($B2044,所属・種目コード!L2027:M2127,2)))</f>
        <v>#N/A</v>
      </c>
      <c r="L2044" s="38" t="e">
        <f>IF($B2044="","",(VLOOKUP($B2044,所属・種目コード!$I$3:$J$59,2)))</f>
        <v>#N/A</v>
      </c>
    </row>
    <row r="2045" spans="1:12">
      <c r="A2045" s="23">
        <v>5124</v>
      </c>
      <c r="B2045" s="23">
        <v>1106</v>
      </c>
      <c r="C2045" s="23">
        <v>750</v>
      </c>
      <c r="E2045" s="23" t="s">
        <v>8416</v>
      </c>
      <c r="F2045" s="23" t="s">
        <v>8417</v>
      </c>
      <c r="G2045" s="23">
        <v>2</v>
      </c>
      <c r="I2045" s="39" t="str">
        <f>IF($B2045="","",(VLOOKUP($B2045,所属・種目コード!$A$3:$B$68,2)))</f>
        <v>盛岡白百合</v>
      </c>
      <c r="K2045" s="41" t="e">
        <f>IF($B2045="","",(VLOOKUP($B2045,所属・種目コード!L2028:M2128,2)))</f>
        <v>#N/A</v>
      </c>
      <c r="L2045" s="38" t="e">
        <f>IF($B2045="","",(VLOOKUP($B2045,所属・種目コード!$I$3:$J$59,2)))</f>
        <v>#N/A</v>
      </c>
    </row>
    <row r="2046" spans="1:12">
      <c r="A2046" s="23">
        <v>5131</v>
      </c>
      <c r="B2046" s="23">
        <v>1106</v>
      </c>
      <c r="C2046" s="23">
        <v>753</v>
      </c>
      <c r="E2046" s="23" t="s">
        <v>8418</v>
      </c>
      <c r="F2046" s="23" t="s">
        <v>8419</v>
      </c>
      <c r="G2046" s="23">
        <v>2</v>
      </c>
      <c r="I2046" s="39" t="str">
        <f>IF($B2046="","",(VLOOKUP($B2046,所属・種目コード!$A$3:$B$68,2)))</f>
        <v>盛岡白百合</v>
      </c>
      <c r="K2046" s="41" t="e">
        <f>IF($B2046="","",(VLOOKUP($B2046,所属・種目コード!L2029:M2129,2)))</f>
        <v>#N/A</v>
      </c>
      <c r="L2046" s="38" t="e">
        <f>IF($B2046="","",(VLOOKUP($B2046,所属・種目コード!$I$3:$J$59,2)))</f>
        <v>#N/A</v>
      </c>
    </row>
    <row r="2047" spans="1:12">
      <c r="A2047" s="23">
        <v>2974</v>
      </c>
      <c r="B2047" s="23">
        <v>1107</v>
      </c>
      <c r="C2047" s="23">
        <v>171</v>
      </c>
      <c r="E2047" s="23" t="s">
        <v>4335</v>
      </c>
      <c r="F2047" s="23" t="s">
        <v>4336</v>
      </c>
      <c r="G2047" s="23">
        <v>2</v>
      </c>
      <c r="I2047" s="39" t="str">
        <f>IF($B2047="","",(VLOOKUP($B2047,所属・種目コード!$A$3:$B$68,2)))</f>
        <v>盛岡市立</v>
      </c>
      <c r="K2047" s="41" t="e">
        <f>IF($B2047="","",(VLOOKUP($B2047,所属・種目コード!L2030:M2130,2)))</f>
        <v>#N/A</v>
      </c>
      <c r="L2047" s="38" t="e">
        <f>IF($B2047="","",(VLOOKUP($B2047,所属・種目コード!$I$3:$J$59,2)))</f>
        <v>#N/A</v>
      </c>
    </row>
    <row r="2048" spans="1:12">
      <c r="A2048" s="23">
        <v>2975</v>
      </c>
      <c r="B2048" s="23">
        <v>1107</v>
      </c>
      <c r="C2048" s="23">
        <v>172</v>
      </c>
      <c r="E2048" s="23" t="s">
        <v>4337</v>
      </c>
      <c r="F2048" s="23" t="s">
        <v>4338</v>
      </c>
      <c r="G2048" s="23">
        <v>2</v>
      </c>
      <c r="I2048" s="39" t="str">
        <f>IF($B2048="","",(VLOOKUP($B2048,所属・種目コード!$A$3:$B$68,2)))</f>
        <v>盛岡市立</v>
      </c>
      <c r="K2048" s="41" t="e">
        <f>IF($B2048="","",(VLOOKUP($B2048,所属・種目コード!L2031:M2131,2)))</f>
        <v>#N/A</v>
      </c>
      <c r="L2048" s="38" t="e">
        <f>IF($B2048="","",(VLOOKUP($B2048,所属・種目コード!$I$3:$J$59,2)))</f>
        <v>#N/A</v>
      </c>
    </row>
    <row r="2049" spans="1:12">
      <c r="A2049" s="23">
        <v>2976</v>
      </c>
      <c r="B2049" s="23">
        <v>1107</v>
      </c>
      <c r="C2049" s="23">
        <v>507</v>
      </c>
      <c r="E2049" s="23" t="s">
        <v>4339</v>
      </c>
      <c r="F2049" s="23" t="s">
        <v>4340</v>
      </c>
      <c r="G2049" s="23">
        <v>1</v>
      </c>
      <c r="I2049" s="39" t="str">
        <f>IF($B2049="","",(VLOOKUP($B2049,所属・種目コード!$A$3:$B$68,2)))</f>
        <v>盛岡市立</v>
      </c>
      <c r="K2049" s="41" t="e">
        <f>IF($B2049="","",(VLOOKUP($B2049,所属・種目コード!L2032:M2132,2)))</f>
        <v>#N/A</v>
      </c>
      <c r="L2049" s="38" t="e">
        <f>IF($B2049="","",(VLOOKUP($B2049,所属・種目コード!$I$3:$J$59,2)))</f>
        <v>#N/A</v>
      </c>
    </row>
    <row r="2050" spans="1:12">
      <c r="A2050" s="23">
        <v>2977</v>
      </c>
      <c r="B2050" s="23">
        <v>1107</v>
      </c>
      <c r="C2050" s="23">
        <v>750</v>
      </c>
      <c r="E2050" s="23" t="s">
        <v>4341</v>
      </c>
      <c r="F2050" s="23" t="s">
        <v>4342</v>
      </c>
      <c r="G2050" s="23">
        <v>1</v>
      </c>
      <c r="I2050" s="39" t="str">
        <f>IF($B2050="","",(VLOOKUP($B2050,所属・種目コード!$A$3:$B$68,2)))</f>
        <v>盛岡市立</v>
      </c>
      <c r="K2050" s="41" t="e">
        <f>IF($B2050="","",(VLOOKUP($B2050,所属・種目コード!L2033:M2133,2)))</f>
        <v>#N/A</v>
      </c>
      <c r="L2050" s="38" t="e">
        <f>IF($B2050="","",(VLOOKUP($B2050,所属・種目コード!$I$3:$J$59,2)))</f>
        <v>#N/A</v>
      </c>
    </row>
    <row r="2051" spans="1:12">
      <c r="A2051" s="23">
        <v>2978</v>
      </c>
      <c r="B2051" s="23">
        <v>1107</v>
      </c>
      <c r="C2051" s="23">
        <v>530</v>
      </c>
      <c r="E2051" s="23" t="s">
        <v>4343</v>
      </c>
      <c r="F2051" s="23" t="s">
        <v>4344</v>
      </c>
      <c r="G2051" s="23">
        <v>2</v>
      </c>
      <c r="I2051" s="39" t="str">
        <f>IF($B2051="","",(VLOOKUP($B2051,所属・種目コード!$A$3:$B$68,2)))</f>
        <v>盛岡市立</v>
      </c>
      <c r="K2051" s="41" t="e">
        <f>IF($B2051="","",(VLOOKUP($B2051,所属・種目コード!L2034:M2134,2)))</f>
        <v>#N/A</v>
      </c>
      <c r="L2051" s="38" t="e">
        <f>IF($B2051="","",(VLOOKUP($B2051,所属・種目コード!$I$3:$J$59,2)))</f>
        <v>#N/A</v>
      </c>
    </row>
    <row r="2052" spans="1:12">
      <c r="A2052" s="23">
        <v>2979</v>
      </c>
      <c r="B2052" s="23">
        <v>1107</v>
      </c>
      <c r="C2052" s="23">
        <v>508</v>
      </c>
      <c r="E2052" s="23" t="s">
        <v>4345</v>
      </c>
      <c r="F2052" s="23" t="s">
        <v>4346</v>
      </c>
      <c r="G2052" s="23">
        <v>1</v>
      </c>
      <c r="I2052" s="39" t="str">
        <f>IF($B2052="","",(VLOOKUP($B2052,所属・種目コード!$A$3:$B$68,2)))</f>
        <v>盛岡市立</v>
      </c>
      <c r="K2052" s="41" t="e">
        <f>IF($B2052="","",(VLOOKUP($B2052,所属・種目コード!L2035:M2135,2)))</f>
        <v>#N/A</v>
      </c>
      <c r="L2052" s="38" t="e">
        <f>IF($B2052="","",(VLOOKUP($B2052,所属・種目コード!$I$3:$J$59,2)))</f>
        <v>#N/A</v>
      </c>
    </row>
    <row r="2053" spans="1:12">
      <c r="A2053" s="23">
        <v>2980</v>
      </c>
      <c r="B2053" s="23">
        <v>1107</v>
      </c>
      <c r="C2053" s="23">
        <v>751</v>
      </c>
      <c r="E2053" s="23" t="s">
        <v>4347</v>
      </c>
      <c r="F2053" s="23" t="s">
        <v>4348</v>
      </c>
      <c r="G2053" s="23">
        <v>1</v>
      </c>
      <c r="I2053" s="39" t="str">
        <f>IF($B2053="","",(VLOOKUP($B2053,所属・種目コード!$A$3:$B$68,2)))</f>
        <v>盛岡市立</v>
      </c>
      <c r="K2053" s="41" t="e">
        <f>IF($B2053="","",(VLOOKUP($B2053,所属・種目コード!L2036:M2136,2)))</f>
        <v>#N/A</v>
      </c>
      <c r="L2053" s="38" t="e">
        <f>IF($B2053="","",(VLOOKUP($B2053,所属・種目コード!$I$3:$J$59,2)))</f>
        <v>#N/A</v>
      </c>
    </row>
    <row r="2054" spans="1:12">
      <c r="A2054" s="23">
        <v>2981</v>
      </c>
      <c r="B2054" s="23">
        <v>1107</v>
      </c>
      <c r="C2054" s="23">
        <v>178</v>
      </c>
      <c r="E2054" s="23" t="s">
        <v>4349</v>
      </c>
      <c r="F2054" s="23" t="s">
        <v>4350</v>
      </c>
      <c r="G2054" s="23">
        <v>2</v>
      </c>
      <c r="I2054" s="39" t="str">
        <f>IF($B2054="","",(VLOOKUP($B2054,所属・種目コード!$A$3:$B$68,2)))</f>
        <v>盛岡市立</v>
      </c>
      <c r="K2054" s="41" t="e">
        <f>IF($B2054="","",(VLOOKUP($B2054,所属・種目コード!L2037:M2137,2)))</f>
        <v>#N/A</v>
      </c>
      <c r="L2054" s="38" t="e">
        <f>IF($B2054="","",(VLOOKUP($B2054,所属・種目コード!$I$3:$J$59,2)))</f>
        <v>#N/A</v>
      </c>
    </row>
    <row r="2055" spans="1:12">
      <c r="A2055" s="23">
        <v>2982</v>
      </c>
      <c r="B2055" s="23">
        <v>1107</v>
      </c>
      <c r="C2055" s="23">
        <v>752</v>
      </c>
      <c r="E2055" s="23" t="s">
        <v>4351</v>
      </c>
      <c r="F2055" s="23" t="s">
        <v>4352</v>
      </c>
      <c r="G2055" s="23">
        <v>1</v>
      </c>
      <c r="I2055" s="39" t="str">
        <f>IF($B2055="","",(VLOOKUP($B2055,所属・種目コード!$A$3:$B$68,2)))</f>
        <v>盛岡市立</v>
      </c>
      <c r="K2055" s="41" t="e">
        <f>IF($B2055="","",(VLOOKUP($B2055,所属・種目コード!L2038:M2138,2)))</f>
        <v>#N/A</v>
      </c>
      <c r="L2055" s="38" t="e">
        <f>IF($B2055="","",(VLOOKUP($B2055,所属・種目コード!$I$3:$J$59,2)))</f>
        <v>#N/A</v>
      </c>
    </row>
    <row r="2056" spans="1:12">
      <c r="A2056" s="23">
        <v>2983</v>
      </c>
      <c r="B2056" s="23">
        <v>1107</v>
      </c>
      <c r="C2056" s="23">
        <v>361</v>
      </c>
      <c r="E2056" s="23" t="s">
        <v>4353</v>
      </c>
      <c r="F2056" s="23" t="s">
        <v>4354</v>
      </c>
      <c r="G2056" s="23">
        <v>2</v>
      </c>
      <c r="I2056" s="39" t="str">
        <f>IF($B2056="","",(VLOOKUP($B2056,所属・種目コード!$A$3:$B$68,2)))</f>
        <v>盛岡市立</v>
      </c>
      <c r="K2056" s="41" t="e">
        <f>IF($B2056="","",(VLOOKUP($B2056,所属・種目コード!L2039:M2139,2)))</f>
        <v>#N/A</v>
      </c>
      <c r="L2056" s="38" t="e">
        <f>IF($B2056="","",(VLOOKUP($B2056,所属・種目コード!$I$3:$J$59,2)))</f>
        <v>#N/A</v>
      </c>
    </row>
    <row r="2057" spans="1:12">
      <c r="A2057" s="23">
        <v>2984</v>
      </c>
      <c r="B2057" s="23">
        <v>1107</v>
      </c>
      <c r="C2057" s="23">
        <v>179</v>
      </c>
      <c r="E2057" s="23" t="s">
        <v>4355</v>
      </c>
      <c r="F2057" s="23" t="s">
        <v>4356</v>
      </c>
      <c r="G2057" s="23">
        <v>2</v>
      </c>
      <c r="I2057" s="39" t="str">
        <f>IF($B2057="","",(VLOOKUP($B2057,所属・種目コード!$A$3:$B$68,2)))</f>
        <v>盛岡市立</v>
      </c>
      <c r="K2057" s="41" t="e">
        <f>IF($B2057="","",(VLOOKUP($B2057,所属・種目コード!L2040:M2140,2)))</f>
        <v>#N/A</v>
      </c>
      <c r="L2057" s="38" t="e">
        <f>IF($B2057="","",(VLOOKUP($B2057,所属・種目コード!$I$3:$J$59,2)))</f>
        <v>#N/A</v>
      </c>
    </row>
    <row r="2058" spans="1:12">
      <c r="A2058" s="23">
        <v>2985</v>
      </c>
      <c r="B2058" s="23">
        <v>1107</v>
      </c>
      <c r="C2058" s="23">
        <v>173</v>
      </c>
      <c r="E2058" s="23" t="s">
        <v>4357</v>
      </c>
      <c r="F2058" s="23" t="s">
        <v>4358</v>
      </c>
      <c r="G2058" s="23">
        <v>2</v>
      </c>
      <c r="I2058" s="39" t="str">
        <f>IF($B2058="","",(VLOOKUP($B2058,所属・種目コード!$A$3:$B$68,2)))</f>
        <v>盛岡市立</v>
      </c>
      <c r="K2058" s="41" t="e">
        <f>IF($B2058="","",(VLOOKUP($B2058,所属・種目コード!L2041:M2141,2)))</f>
        <v>#N/A</v>
      </c>
      <c r="L2058" s="38" t="e">
        <f>IF($B2058="","",(VLOOKUP($B2058,所属・種目コード!$I$3:$J$59,2)))</f>
        <v>#N/A</v>
      </c>
    </row>
    <row r="2059" spans="1:12">
      <c r="A2059" s="23">
        <v>2986</v>
      </c>
      <c r="B2059" s="23">
        <v>1107</v>
      </c>
      <c r="C2059" s="23">
        <v>753</v>
      </c>
      <c r="E2059" s="23" t="s">
        <v>4359</v>
      </c>
      <c r="F2059" s="23" t="s">
        <v>4360</v>
      </c>
      <c r="G2059" s="23">
        <v>1</v>
      </c>
      <c r="I2059" s="39" t="str">
        <f>IF($B2059="","",(VLOOKUP($B2059,所属・種目コード!$A$3:$B$68,2)))</f>
        <v>盛岡市立</v>
      </c>
      <c r="K2059" s="41" t="e">
        <f>IF($B2059="","",(VLOOKUP($B2059,所属・種目コード!L2042:M2142,2)))</f>
        <v>#N/A</v>
      </c>
      <c r="L2059" s="38" t="e">
        <f>IF($B2059="","",(VLOOKUP($B2059,所属・種目コード!$I$3:$J$59,2)))</f>
        <v>#N/A</v>
      </c>
    </row>
    <row r="2060" spans="1:12">
      <c r="A2060" s="23">
        <v>2987</v>
      </c>
      <c r="B2060" s="23">
        <v>1107</v>
      </c>
      <c r="C2060" s="23">
        <v>196</v>
      </c>
      <c r="E2060" s="23" t="s">
        <v>4361</v>
      </c>
      <c r="F2060" s="23" t="s">
        <v>4362</v>
      </c>
      <c r="G2060" s="23">
        <v>1</v>
      </c>
      <c r="I2060" s="39" t="str">
        <f>IF($B2060="","",(VLOOKUP($B2060,所属・種目コード!$A$3:$B$68,2)))</f>
        <v>盛岡市立</v>
      </c>
      <c r="K2060" s="41" t="e">
        <f>IF($B2060="","",(VLOOKUP($B2060,所属・種目コード!L2043:M2143,2)))</f>
        <v>#N/A</v>
      </c>
      <c r="L2060" s="38" t="e">
        <f>IF($B2060="","",(VLOOKUP($B2060,所属・種目コード!$I$3:$J$59,2)))</f>
        <v>#N/A</v>
      </c>
    </row>
    <row r="2061" spans="1:12">
      <c r="A2061" s="23">
        <v>2988</v>
      </c>
      <c r="B2061" s="23">
        <v>1107</v>
      </c>
      <c r="C2061" s="23">
        <v>201</v>
      </c>
      <c r="E2061" s="23" t="s">
        <v>4363</v>
      </c>
      <c r="F2061" s="23" t="s">
        <v>4364</v>
      </c>
      <c r="G2061" s="23">
        <v>1</v>
      </c>
      <c r="I2061" s="39" t="str">
        <f>IF($B2061="","",(VLOOKUP($B2061,所属・種目コード!$A$3:$B$68,2)))</f>
        <v>盛岡市立</v>
      </c>
      <c r="K2061" s="41" t="e">
        <f>IF($B2061="","",(VLOOKUP($B2061,所属・種目コード!L2044:M2144,2)))</f>
        <v>#N/A</v>
      </c>
      <c r="L2061" s="38" t="e">
        <f>IF($B2061="","",(VLOOKUP($B2061,所属・種目コード!$I$3:$J$59,2)))</f>
        <v>#N/A</v>
      </c>
    </row>
    <row r="2062" spans="1:12">
      <c r="A2062" s="23">
        <v>2989</v>
      </c>
      <c r="B2062" s="23">
        <v>1107</v>
      </c>
      <c r="C2062" s="23">
        <v>180</v>
      </c>
      <c r="E2062" s="23" t="s">
        <v>4365</v>
      </c>
      <c r="F2062" s="23" t="s">
        <v>4366</v>
      </c>
      <c r="G2062" s="23">
        <v>2</v>
      </c>
      <c r="I2062" s="39" t="str">
        <f>IF($B2062="","",(VLOOKUP($B2062,所属・種目コード!$A$3:$B$68,2)))</f>
        <v>盛岡市立</v>
      </c>
      <c r="K2062" s="41" t="e">
        <f>IF($B2062="","",(VLOOKUP($B2062,所属・種目コード!L2045:M2145,2)))</f>
        <v>#N/A</v>
      </c>
      <c r="L2062" s="38" t="e">
        <f>IF($B2062="","",(VLOOKUP($B2062,所属・種目コード!$I$3:$J$59,2)))</f>
        <v>#N/A</v>
      </c>
    </row>
    <row r="2063" spans="1:12">
      <c r="A2063" s="23">
        <v>2990</v>
      </c>
      <c r="B2063" s="23">
        <v>1107</v>
      </c>
      <c r="C2063" s="23">
        <v>531</v>
      </c>
      <c r="E2063" s="23" t="s">
        <v>4367</v>
      </c>
      <c r="F2063" s="23" t="s">
        <v>4368</v>
      </c>
      <c r="G2063" s="23">
        <v>2</v>
      </c>
      <c r="I2063" s="39" t="str">
        <f>IF($B2063="","",(VLOOKUP($B2063,所属・種目コード!$A$3:$B$68,2)))</f>
        <v>盛岡市立</v>
      </c>
      <c r="K2063" s="41" t="e">
        <f>IF($B2063="","",(VLOOKUP($B2063,所属・種目コード!L2046:M2146,2)))</f>
        <v>#N/A</v>
      </c>
      <c r="L2063" s="38" t="e">
        <f>IF($B2063="","",(VLOOKUP($B2063,所属・種目コード!$I$3:$J$59,2)))</f>
        <v>#N/A</v>
      </c>
    </row>
    <row r="2064" spans="1:12">
      <c r="A2064" s="23">
        <v>2991</v>
      </c>
      <c r="B2064" s="23">
        <v>1107</v>
      </c>
      <c r="C2064" s="23">
        <v>181</v>
      </c>
      <c r="E2064" s="23" t="s">
        <v>4369</v>
      </c>
      <c r="F2064" s="23" t="s">
        <v>4370</v>
      </c>
      <c r="G2064" s="23">
        <v>2</v>
      </c>
      <c r="I2064" s="39" t="str">
        <f>IF($B2064="","",(VLOOKUP($B2064,所属・種目コード!$A$3:$B$68,2)))</f>
        <v>盛岡市立</v>
      </c>
      <c r="K2064" s="41" t="e">
        <f>IF($B2064="","",(VLOOKUP($B2064,所属・種目コード!L2047:M2147,2)))</f>
        <v>#N/A</v>
      </c>
      <c r="L2064" s="38" t="e">
        <f>IF($B2064="","",(VLOOKUP($B2064,所属・種目コード!$I$3:$J$59,2)))</f>
        <v>#N/A</v>
      </c>
    </row>
    <row r="2065" spans="1:12">
      <c r="A2065" s="23">
        <v>2992</v>
      </c>
      <c r="B2065" s="23">
        <v>1107</v>
      </c>
      <c r="C2065" s="23">
        <v>202</v>
      </c>
      <c r="E2065" s="23" t="s">
        <v>4371</v>
      </c>
      <c r="F2065" s="23" t="s">
        <v>4372</v>
      </c>
      <c r="G2065" s="23">
        <v>1</v>
      </c>
      <c r="I2065" s="39" t="str">
        <f>IF($B2065="","",(VLOOKUP($B2065,所属・種目コード!$A$3:$B$68,2)))</f>
        <v>盛岡市立</v>
      </c>
      <c r="K2065" s="41" t="e">
        <f>IF($B2065="","",(VLOOKUP($B2065,所属・種目コード!L2048:M2148,2)))</f>
        <v>#N/A</v>
      </c>
      <c r="L2065" s="38" t="e">
        <f>IF($B2065="","",(VLOOKUP($B2065,所属・種目コード!$I$3:$J$59,2)))</f>
        <v>#N/A</v>
      </c>
    </row>
    <row r="2066" spans="1:12">
      <c r="A2066" s="23">
        <v>2993</v>
      </c>
      <c r="B2066" s="23">
        <v>1107</v>
      </c>
      <c r="C2066" s="23">
        <v>509</v>
      </c>
      <c r="E2066" s="23" t="s">
        <v>4373</v>
      </c>
      <c r="F2066" s="23" t="s">
        <v>4374</v>
      </c>
      <c r="G2066" s="23">
        <v>1</v>
      </c>
      <c r="I2066" s="39" t="str">
        <f>IF($B2066="","",(VLOOKUP($B2066,所属・種目コード!$A$3:$B$68,2)))</f>
        <v>盛岡市立</v>
      </c>
      <c r="K2066" s="41" t="e">
        <f>IF($B2066="","",(VLOOKUP($B2066,所属・種目コード!L2049:M2149,2)))</f>
        <v>#N/A</v>
      </c>
      <c r="L2066" s="38" t="e">
        <f>IF($B2066="","",(VLOOKUP($B2066,所属・種目コード!$I$3:$J$59,2)))</f>
        <v>#N/A</v>
      </c>
    </row>
    <row r="2067" spans="1:12">
      <c r="A2067" s="23">
        <v>2994</v>
      </c>
      <c r="B2067" s="23">
        <v>1107</v>
      </c>
      <c r="C2067" s="23">
        <v>203</v>
      </c>
      <c r="E2067" s="23" t="s">
        <v>4375</v>
      </c>
      <c r="F2067" s="23" t="s">
        <v>4376</v>
      </c>
      <c r="G2067" s="23">
        <v>1</v>
      </c>
      <c r="I2067" s="39" t="str">
        <f>IF($B2067="","",(VLOOKUP($B2067,所属・種目コード!$A$3:$B$68,2)))</f>
        <v>盛岡市立</v>
      </c>
      <c r="K2067" s="41" t="e">
        <f>IF($B2067="","",(VLOOKUP($B2067,所属・種目コード!L2050:M2150,2)))</f>
        <v>#N/A</v>
      </c>
      <c r="L2067" s="38" t="e">
        <f>IF($B2067="","",(VLOOKUP($B2067,所属・種目コード!$I$3:$J$59,2)))</f>
        <v>#N/A</v>
      </c>
    </row>
    <row r="2068" spans="1:12">
      <c r="A2068" s="23">
        <v>2995</v>
      </c>
      <c r="B2068" s="23">
        <v>1107</v>
      </c>
      <c r="C2068" s="23">
        <v>362</v>
      </c>
      <c r="E2068" s="23" t="s">
        <v>4377</v>
      </c>
      <c r="F2068" s="23" t="s">
        <v>4378</v>
      </c>
      <c r="G2068" s="23">
        <v>2</v>
      </c>
      <c r="I2068" s="39" t="str">
        <f>IF($B2068="","",(VLOOKUP($B2068,所属・種目コード!$A$3:$B$68,2)))</f>
        <v>盛岡市立</v>
      </c>
      <c r="K2068" s="41" t="e">
        <f>IF($B2068="","",(VLOOKUP($B2068,所属・種目コード!L2051:M2151,2)))</f>
        <v>#N/A</v>
      </c>
      <c r="L2068" s="38" t="e">
        <f>IF($B2068="","",(VLOOKUP($B2068,所属・種目コード!$I$3:$J$59,2)))</f>
        <v>#N/A</v>
      </c>
    </row>
    <row r="2069" spans="1:12">
      <c r="A2069" s="23">
        <v>2996</v>
      </c>
      <c r="B2069" s="23">
        <v>1107</v>
      </c>
      <c r="C2069" s="23">
        <v>204</v>
      </c>
      <c r="E2069" s="23" t="s">
        <v>4379</v>
      </c>
      <c r="F2069" s="23" t="s">
        <v>4380</v>
      </c>
      <c r="G2069" s="23">
        <v>1</v>
      </c>
      <c r="I2069" s="39" t="str">
        <f>IF($B2069="","",(VLOOKUP($B2069,所属・種目コード!$A$3:$B$68,2)))</f>
        <v>盛岡市立</v>
      </c>
      <c r="K2069" s="41" t="e">
        <f>IF($B2069="","",(VLOOKUP($B2069,所属・種目コード!L2052:M2152,2)))</f>
        <v>#N/A</v>
      </c>
      <c r="L2069" s="38" t="e">
        <f>IF($B2069="","",(VLOOKUP($B2069,所属・種目コード!$I$3:$J$59,2)))</f>
        <v>#N/A</v>
      </c>
    </row>
    <row r="2070" spans="1:12">
      <c r="A2070" s="23">
        <v>2997</v>
      </c>
      <c r="B2070" s="23">
        <v>1107</v>
      </c>
      <c r="C2070" s="23">
        <v>182</v>
      </c>
      <c r="E2070" s="23" t="s">
        <v>4381</v>
      </c>
      <c r="F2070" s="23" t="s">
        <v>4382</v>
      </c>
      <c r="G2070" s="23">
        <v>2</v>
      </c>
      <c r="I2070" s="39" t="str">
        <f>IF($B2070="","",(VLOOKUP($B2070,所属・種目コード!$A$3:$B$68,2)))</f>
        <v>盛岡市立</v>
      </c>
      <c r="K2070" s="41" t="e">
        <f>IF($B2070="","",(VLOOKUP($B2070,所属・種目コード!L2053:M2153,2)))</f>
        <v>#N/A</v>
      </c>
      <c r="L2070" s="38" t="e">
        <f>IF($B2070="","",(VLOOKUP($B2070,所属・種目コード!$I$3:$J$59,2)))</f>
        <v>#N/A</v>
      </c>
    </row>
    <row r="2071" spans="1:12">
      <c r="A2071" s="23">
        <v>2998</v>
      </c>
      <c r="B2071" s="23">
        <v>1107</v>
      </c>
      <c r="C2071" s="23">
        <v>205</v>
      </c>
      <c r="E2071" s="23" t="s">
        <v>4383</v>
      </c>
      <c r="F2071" s="23" t="s">
        <v>4384</v>
      </c>
      <c r="G2071" s="23">
        <v>1</v>
      </c>
      <c r="I2071" s="39" t="str">
        <f>IF($B2071="","",(VLOOKUP($B2071,所属・種目コード!$A$3:$B$68,2)))</f>
        <v>盛岡市立</v>
      </c>
      <c r="K2071" s="41" t="e">
        <f>IF($B2071="","",(VLOOKUP($B2071,所属・種目コード!L2054:M2154,2)))</f>
        <v>#N/A</v>
      </c>
      <c r="L2071" s="38" t="e">
        <f>IF($B2071="","",(VLOOKUP($B2071,所属・種目コード!$I$3:$J$59,2)))</f>
        <v>#N/A</v>
      </c>
    </row>
    <row r="2072" spans="1:12">
      <c r="A2072" s="23">
        <v>2999</v>
      </c>
      <c r="B2072" s="23">
        <v>1107</v>
      </c>
      <c r="C2072" s="23">
        <v>510</v>
      </c>
      <c r="E2072" s="23" t="s">
        <v>4385</v>
      </c>
      <c r="F2072" s="23" t="s">
        <v>4386</v>
      </c>
      <c r="G2072" s="23">
        <v>1</v>
      </c>
      <c r="I2072" s="39" t="str">
        <f>IF($B2072="","",(VLOOKUP($B2072,所属・種目コード!$A$3:$B$68,2)))</f>
        <v>盛岡市立</v>
      </c>
      <c r="K2072" s="41" t="e">
        <f>IF($B2072="","",(VLOOKUP($B2072,所属・種目コード!L2055:M2155,2)))</f>
        <v>#N/A</v>
      </c>
      <c r="L2072" s="38" t="e">
        <f>IF($B2072="","",(VLOOKUP($B2072,所属・種目コード!$I$3:$J$59,2)))</f>
        <v>#N/A</v>
      </c>
    </row>
    <row r="2073" spans="1:12">
      <c r="A2073" s="23">
        <v>3000</v>
      </c>
      <c r="B2073" s="23">
        <v>1107</v>
      </c>
      <c r="C2073" s="23">
        <v>183</v>
      </c>
      <c r="E2073" s="23" t="s">
        <v>4387</v>
      </c>
      <c r="F2073" s="23" t="s">
        <v>4388</v>
      </c>
      <c r="G2073" s="23">
        <v>2</v>
      </c>
      <c r="I2073" s="39" t="str">
        <f>IF($B2073="","",(VLOOKUP($B2073,所属・種目コード!$A$3:$B$68,2)))</f>
        <v>盛岡市立</v>
      </c>
      <c r="K2073" s="41" t="e">
        <f>IF($B2073="","",(VLOOKUP($B2073,所属・種目コード!L2056:M2156,2)))</f>
        <v>#N/A</v>
      </c>
      <c r="L2073" s="38" t="e">
        <f>IF($B2073="","",(VLOOKUP($B2073,所属・種目コード!$I$3:$J$59,2)))</f>
        <v>#N/A</v>
      </c>
    </row>
    <row r="2074" spans="1:12">
      <c r="A2074" s="23">
        <v>3001</v>
      </c>
      <c r="B2074" s="23">
        <v>1107</v>
      </c>
      <c r="C2074" s="23">
        <v>197</v>
      </c>
      <c r="E2074" s="23" t="s">
        <v>4389</v>
      </c>
      <c r="F2074" s="23" t="s">
        <v>735</v>
      </c>
      <c r="G2074" s="23">
        <v>1</v>
      </c>
      <c r="I2074" s="39" t="str">
        <f>IF($B2074="","",(VLOOKUP($B2074,所属・種目コード!$A$3:$B$68,2)))</f>
        <v>盛岡市立</v>
      </c>
      <c r="K2074" s="41" t="e">
        <f>IF($B2074="","",(VLOOKUP($B2074,所属・種目コード!L2057:M2157,2)))</f>
        <v>#N/A</v>
      </c>
      <c r="L2074" s="38" t="e">
        <f>IF($B2074="","",(VLOOKUP($B2074,所属・種目コード!$I$3:$J$59,2)))</f>
        <v>#N/A</v>
      </c>
    </row>
    <row r="2075" spans="1:12">
      <c r="A2075" s="23">
        <v>3002</v>
      </c>
      <c r="B2075" s="23">
        <v>1107</v>
      </c>
      <c r="C2075" s="23">
        <v>184</v>
      </c>
      <c r="E2075" s="23" t="s">
        <v>4390</v>
      </c>
      <c r="F2075" s="23" t="s">
        <v>4391</v>
      </c>
      <c r="G2075" s="23">
        <v>2</v>
      </c>
      <c r="I2075" s="39" t="str">
        <f>IF($B2075="","",(VLOOKUP($B2075,所属・種目コード!$A$3:$B$68,2)))</f>
        <v>盛岡市立</v>
      </c>
      <c r="K2075" s="41" t="e">
        <f>IF($B2075="","",(VLOOKUP($B2075,所属・種目コード!L2058:M2158,2)))</f>
        <v>#N/A</v>
      </c>
      <c r="L2075" s="38" t="e">
        <f>IF($B2075="","",(VLOOKUP($B2075,所属・種目コード!$I$3:$J$59,2)))</f>
        <v>#N/A</v>
      </c>
    </row>
    <row r="2076" spans="1:12">
      <c r="A2076" s="23">
        <v>3003</v>
      </c>
      <c r="B2076" s="23">
        <v>1107</v>
      </c>
      <c r="C2076" s="23">
        <v>511</v>
      </c>
      <c r="E2076" s="23" t="s">
        <v>4392</v>
      </c>
      <c r="F2076" s="23" t="s">
        <v>4393</v>
      </c>
      <c r="G2076" s="23">
        <v>1</v>
      </c>
      <c r="I2076" s="39" t="str">
        <f>IF($B2076="","",(VLOOKUP($B2076,所属・種目コード!$A$3:$B$68,2)))</f>
        <v>盛岡市立</v>
      </c>
      <c r="K2076" s="41" t="e">
        <f>IF($B2076="","",(VLOOKUP($B2076,所属・種目コード!L2059:M2159,2)))</f>
        <v>#N/A</v>
      </c>
      <c r="L2076" s="38" t="e">
        <f>IF($B2076="","",(VLOOKUP($B2076,所属・種目コード!$I$3:$J$59,2)))</f>
        <v>#N/A</v>
      </c>
    </row>
    <row r="2077" spans="1:12">
      <c r="A2077" s="23">
        <v>3004</v>
      </c>
      <c r="B2077" s="23">
        <v>1107</v>
      </c>
      <c r="C2077" s="23">
        <v>754</v>
      </c>
      <c r="E2077" s="23" t="s">
        <v>4394</v>
      </c>
      <c r="F2077" s="23" t="s">
        <v>4395</v>
      </c>
      <c r="G2077" s="23">
        <v>1</v>
      </c>
      <c r="I2077" s="39" t="str">
        <f>IF($B2077="","",(VLOOKUP($B2077,所属・種目コード!$A$3:$B$68,2)))</f>
        <v>盛岡市立</v>
      </c>
      <c r="K2077" s="41" t="e">
        <f>IF($B2077="","",(VLOOKUP($B2077,所属・種目コード!L2060:M2160,2)))</f>
        <v>#N/A</v>
      </c>
      <c r="L2077" s="38" t="e">
        <f>IF($B2077="","",(VLOOKUP($B2077,所属・種目コード!$I$3:$J$59,2)))</f>
        <v>#N/A</v>
      </c>
    </row>
    <row r="2078" spans="1:12">
      <c r="A2078" s="23">
        <v>3005</v>
      </c>
      <c r="B2078" s="23">
        <v>1107</v>
      </c>
      <c r="C2078" s="23">
        <v>206</v>
      </c>
      <c r="E2078" s="23" t="s">
        <v>4396</v>
      </c>
      <c r="F2078" s="23" t="s">
        <v>4397</v>
      </c>
      <c r="G2078" s="23">
        <v>1</v>
      </c>
      <c r="I2078" s="39" t="str">
        <f>IF($B2078="","",(VLOOKUP($B2078,所属・種目コード!$A$3:$B$68,2)))</f>
        <v>盛岡市立</v>
      </c>
      <c r="K2078" s="41" t="e">
        <f>IF($B2078="","",(VLOOKUP($B2078,所属・種目コード!L2061:M2161,2)))</f>
        <v>#N/A</v>
      </c>
      <c r="L2078" s="38" t="e">
        <f>IF($B2078="","",(VLOOKUP($B2078,所属・種目コード!$I$3:$J$59,2)))</f>
        <v>#N/A</v>
      </c>
    </row>
    <row r="2079" spans="1:12">
      <c r="A2079" s="23">
        <v>3006</v>
      </c>
      <c r="B2079" s="23">
        <v>1107</v>
      </c>
      <c r="C2079" s="23">
        <v>532</v>
      </c>
      <c r="E2079" s="23" t="s">
        <v>4398</v>
      </c>
      <c r="F2079" s="23" t="s">
        <v>4399</v>
      </c>
      <c r="G2079" s="23">
        <v>2</v>
      </c>
      <c r="I2079" s="39" t="str">
        <f>IF($B2079="","",(VLOOKUP($B2079,所属・種目コード!$A$3:$B$68,2)))</f>
        <v>盛岡市立</v>
      </c>
      <c r="K2079" s="41" t="e">
        <f>IF($B2079="","",(VLOOKUP($B2079,所属・種目コード!L2062:M2162,2)))</f>
        <v>#N/A</v>
      </c>
      <c r="L2079" s="38" t="e">
        <f>IF($B2079="","",(VLOOKUP($B2079,所属・種目コード!$I$3:$J$59,2)))</f>
        <v>#N/A</v>
      </c>
    </row>
    <row r="2080" spans="1:12">
      <c r="A2080" s="23">
        <v>3007</v>
      </c>
      <c r="B2080" s="23">
        <v>1107</v>
      </c>
      <c r="C2080" s="23">
        <v>755</v>
      </c>
      <c r="E2080" s="23" t="s">
        <v>4400</v>
      </c>
      <c r="F2080" s="23" t="s">
        <v>4401</v>
      </c>
      <c r="G2080" s="23">
        <v>1</v>
      </c>
      <c r="I2080" s="39" t="str">
        <f>IF($B2080="","",(VLOOKUP($B2080,所属・種目コード!$A$3:$B$68,2)))</f>
        <v>盛岡市立</v>
      </c>
      <c r="K2080" s="41" t="e">
        <f>IF($B2080="","",(VLOOKUP($B2080,所属・種目コード!L2063:M2163,2)))</f>
        <v>#N/A</v>
      </c>
      <c r="L2080" s="38" t="e">
        <f>IF($B2080="","",(VLOOKUP($B2080,所属・種目コード!$I$3:$J$59,2)))</f>
        <v>#N/A</v>
      </c>
    </row>
    <row r="2081" spans="1:12">
      <c r="A2081" s="23">
        <v>3008</v>
      </c>
      <c r="B2081" s="23">
        <v>1107</v>
      </c>
      <c r="C2081" s="23">
        <v>756</v>
      </c>
      <c r="E2081" s="23" t="s">
        <v>4402</v>
      </c>
      <c r="F2081" s="23" t="s">
        <v>4403</v>
      </c>
      <c r="G2081" s="23">
        <v>1</v>
      </c>
      <c r="I2081" s="39" t="str">
        <f>IF($B2081="","",(VLOOKUP($B2081,所属・種目コード!$A$3:$B$68,2)))</f>
        <v>盛岡市立</v>
      </c>
      <c r="K2081" s="41" t="e">
        <f>IF($B2081="","",(VLOOKUP($B2081,所属・種目コード!L2064:M2164,2)))</f>
        <v>#N/A</v>
      </c>
      <c r="L2081" s="38" t="e">
        <f>IF($B2081="","",(VLOOKUP($B2081,所属・種目コード!$I$3:$J$59,2)))</f>
        <v>#N/A</v>
      </c>
    </row>
    <row r="2082" spans="1:12">
      <c r="A2082" s="23">
        <v>3009</v>
      </c>
      <c r="B2082" s="23">
        <v>1107</v>
      </c>
      <c r="C2082" s="23">
        <v>198</v>
      </c>
      <c r="E2082" s="23" t="s">
        <v>4404</v>
      </c>
      <c r="F2082" s="23" t="s">
        <v>4405</v>
      </c>
      <c r="G2082" s="23">
        <v>1</v>
      </c>
      <c r="I2082" s="39" t="str">
        <f>IF($B2082="","",(VLOOKUP($B2082,所属・種目コード!$A$3:$B$68,2)))</f>
        <v>盛岡市立</v>
      </c>
      <c r="K2082" s="41" t="e">
        <f>IF($B2082="","",(VLOOKUP($B2082,所属・種目コード!L2065:M2165,2)))</f>
        <v>#N/A</v>
      </c>
      <c r="L2082" s="38" t="e">
        <f>IF($B2082="","",(VLOOKUP($B2082,所属・種目コード!$I$3:$J$59,2)))</f>
        <v>#N/A</v>
      </c>
    </row>
    <row r="2083" spans="1:12">
      <c r="A2083" s="23">
        <v>3010</v>
      </c>
      <c r="B2083" s="23">
        <v>1107</v>
      </c>
      <c r="C2083" s="23">
        <v>185</v>
      </c>
      <c r="E2083" s="23" t="s">
        <v>4406</v>
      </c>
      <c r="F2083" s="23" t="s">
        <v>4407</v>
      </c>
      <c r="G2083" s="23">
        <v>2</v>
      </c>
      <c r="I2083" s="39" t="str">
        <f>IF($B2083="","",(VLOOKUP($B2083,所属・種目コード!$A$3:$B$68,2)))</f>
        <v>盛岡市立</v>
      </c>
      <c r="K2083" s="41" t="e">
        <f>IF($B2083="","",(VLOOKUP($B2083,所属・種目コード!L2066:M2166,2)))</f>
        <v>#N/A</v>
      </c>
      <c r="L2083" s="38" t="e">
        <f>IF($B2083="","",(VLOOKUP($B2083,所属・種目コード!$I$3:$J$59,2)))</f>
        <v>#N/A</v>
      </c>
    </row>
    <row r="2084" spans="1:12">
      <c r="A2084" s="23">
        <v>3011</v>
      </c>
      <c r="B2084" s="23">
        <v>1107</v>
      </c>
      <c r="C2084" s="23">
        <v>199</v>
      </c>
      <c r="E2084" s="23" t="s">
        <v>4408</v>
      </c>
      <c r="F2084" s="23" t="s">
        <v>4409</v>
      </c>
      <c r="G2084" s="23">
        <v>1</v>
      </c>
      <c r="I2084" s="39" t="str">
        <f>IF($B2084="","",(VLOOKUP($B2084,所属・種目コード!$A$3:$B$68,2)))</f>
        <v>盛岡市立</v>
      </c>
      <c r="K2084" s="41" t="e">
        <f>IF($B2084="","",(VLOOKUP($B2084,所属・種目コード!L2067:M2167,2)))</f>
        <v>#N/A</v>
      </c>
      <c r="L2084" s="38" t="e">
        <f>IF($B2084="","",(VLOOKUP($B2084,所属・種目コード!$I$3:$J$59,2)))</f>
        <v>#N/A</v>
      </c>
    </row>
    <row r="2085" spans="1:12">
      <c r="A2085" s="23">
        <v>3012</v>
      </c>
      <c r="B2085" s="23">
        <v>1107</v>
      </c>
      <c r="C2085" s="23">
        <v>363</v>
      </c>
      <c r="E2085" s="23" t="s">
        <v>496</v>
      </c>
      <c r="F2085" s="23" t="s">
        <v>4410</v>
      </c>
      <c r="G2085" s="23">
        <v>2</v>
      </c>
      <c r="I2085" s="39" t="str">
        <f>IF($B2085="","",(VLOOKUP($B2085,所属・種目コード!$A$3:$B$68,2)))</f>
        <v>盛岡市立</v>
      </c>
      <c r="K2085" s="41" t="e">
        <f>IF($B2085="","",(VLOOKUP($B2085,所属・種目コード!L2068:M2168,2)))</f>
        <v>#N/A</v>
      </c>
      <c r="L2085" s="38" t="e">
        <f>IF($B2085="","",(VLOOKUP($B2085,所属・種目コード!$I$3:$J$59,2)))</f>
        <v>#N/A</v>
      </c>
    </row>
    <row r="2086" spans="1:12">
      <c r="A2086" s="23">
        <v>3013</v>
      </c>
      <c r="B2086" s="23">
        <v>1107</v>
      </c>
      <c r="C2086" s="23">
        <v>200</v>
      </c>
      <c r="E2086" s="23" t="s">
        <v>4411</v>
      </c>
      <c r="F2086" s="23" t="s">
        <v>4412</v>
      </c>
      <c r="G2086" s="23">
        <v>1</v>
      </c>
      <c r="I2086" s="39" t="str">
        <f>IF($B2086="","",(VLOOKUP($B2086,所属・種目コード!$A$3:$B$68,2)))</f>
        <v>盛岡市立</v>
      </c>
      <c r="K2086" s="41" t="e">
        <f>IF($B2086="","",(VLOOKUP($B2086,所属・種目コード!L2069:M2169,2)))</f>
        <v>#N/A</v>
      </c>
      <c r="L2086" s="38" t="e">
        <f>IF($B2086="","",(VLOOKUP($B2086,所属・種目コード!$I$3:$J$59,2)))</f>
        <v>#N/A</v>
      </c>
    </row>
    <row r="2087" spans="1:12">
      <c r="A2087" s="23">
        <v>3014</v>
      </c>
      <c r="B2087" s="23">
        <v>1107</v>
      </c>
      <c r="C2087" s="23">
        <v>364</v>
      </c>
      <c r="E2087" s="23" t="s">
        <v>497</v>
      </c>
      <c r="F2087" s="23" t="s">
        <v>4413</v>
      </c>
      <c r="G2087" s="23">
        <v>2</v>
      </c>
      <c r="I2087" s="39" t="str">
        <f>IF($B2087="","",(VLOOKUP($B2087,所属・種目コード!$A$3:$B$68,2)))</f>
        <v>盛岡市立</v>
      </c>
      <c r="K2087" s="41" t="e">
        <f>IF($B2087="","",(VLOOKUP($B2087,所属・種目コード!L2070:M2170,2)))</f>
        <v>#N/A</v>
      </c>
      <c r="L2087" s="38" t="e">
        <f>IF($B2087="","",(VLOOKUP($B2087,所属・種目コード!$I$3:$J$59,2)))</f>
        <v>#N/A</v>
      </c>
    </row>
    <row r="2088" spans="1:12">
      <c r="A2088" s="23">
        <v>3015</v>
      </c>
      <c r="B2088" s="23">
        <v>1107</v>
      </c>
      <c r="C2088" s="23">
        <v>186</v>
      </c>
      <c r="E2088" s="23" t="s">
        <v>494</v>
      </c>
      <c r="F2088" s="23" t="s">
        <v>4414</v>
      </c>
      <c r="G2088" s="23">
        <v>2</v>
      </c>
      <c r="I2088" s="39" t="str">
        <f>IF($B2088="","",(VLOOKUP($B2088,所属・種目コード!$A$3:$B$68,2)))</f>
        <v>盛岡市立</v>
      </c>
      <c r="K2088" s="41" t="e">
        <f>IF($B2088="","",(VLOOKUP($B2088,所属・種目コード!L2071:M2171,2)))</f>
        <v>#N/A</v>
      </c>
      <c r="L2088" s="38" t="e">
        <f>IF($B2088="","",(VLOOKUP($B2088,所属・種目コード!$I$3:$J$59,2)))</f>
        <v>#N/A</v>
      </c>
    </row>
    <row r="2089" spans="1:12">
      <c r="A2089" s="23">
        <v>3016</v>
      </c>
      <c r="B2089" s="23">
        <v>1107</v>
      </c>
      <c r="C2089" s="23">
        <v>207</v>
      </c>
      <c r="E2089" s="23" t="s">
        <v>4415</v>
      </c>
      <c r="F2089" s="23" t="s">
        <v>4416</v>
      </c>
      <c r="G2089" s="23">
        <v>1</v>
      </c>
      <c r="I2089" s="39" t="str">
        <f>IF($B2089="","",(VLOOKUP($B2089,所属・種目コード!$A$3:$B$68,2)))</f>
        <v>盛岡市立</v>
      </c>
      <c r="K2089" s="41" t="e">
        <f>IF($B2089="","",(VLOOKUP($B2089,所属・種目コード!L2072:M2172,2)))</f>
        <v>#N/A</v>
      </c>
      <c r="L2089" s="38" t="e">
        <f>IF($B2089="","",(VLOOKUP($B2089,所属・種目コード!$I$3:$J$59,2)))</f>
        <v>#N/A</v>
      </c>
    </row>
    <row r="2090" spans="1:12">
      <c r="A2090" s="23">
        <v>3017</v>
      </c>
      <c r="B2090" s="23">
        <v>1107</v>
      </c>
      <c r="C2090" s="23">
        <v>208</v>
      </c>
      <c r="E2090" s="23" t="s">
        <v>4417</v>
      </c>
      <c r="F2090" s="23" t="s">
        <v>4418</v>
      </c>
      <c r="G2090" s="23">
        <v>1</v>
      </c>
      <c r="I2090" s="39" t="str">
        <f>IF($B2090="","",(VLOOKUP($B2090,所属・種目コード!$A$3:$B$68,2)))</f>
        <v>盛岡市立</v>
      </c>
      <c r="K2090" s="41" t="e">
        <f>IF($B2090="","",(VLOOKUP($B2090,所属・種目コード!L2073:M2173,2)))</f>
        <v>#N/A</v>
      </c>
      <c r="L2090" s="38" t="e">
        <f>IF($B2090="","",(VLOOKUP($B2090,所属・種目コード!$I$3:$J$59,2)))</f>
        <v>#N/A</v>
      </c>
    </row>
    <row r="2091" spans="1:12">
      <c r="A2091" s="23">
        <v>3018</v>
      </c>
      <c r="B2091" s="23">
        <v>1107</v>
      </c>
      <c r="C2091" s="23">
        <v>533</v>
      </c>
      <c r="E2091" s="23" t="s">
        <v>4419</v>
      </c>
      <c r="F2091" s="23" t="s">
        <v>4420</v>
      </c>
      <c r="G2091" s="23">
        <v>2</v>
      </c>
      <c r="I2091" s="39" t="str">
        <f>IF($B2091="","",(VLOOKUP($B2091,所属・種目コード!$A$3:$B$68,2)))</f>
        <v>盛岡市立</v>
      </c>
      <c r="K2091" s="41" t="e">
        <f>IF($B2091="","",(VLOOKUP($B2091,所属・種目コード!L2074:M2174,2)))</f>
        <v>#N/A</v>
      </c>
      <c r="L2091" s="38" t="e">
        <f>IF($B2091="","",(VLOOKUP($B2091,所属・種目コード!$I$3:$J$59,2)))</f>
        <v>#N/A</v>
      </c>
    </row>
    <row r="2092" spans="1:12">
      <c r="A2092" s="23">
        <v>3019</v>
      </c>
      <c r="B2092" s="23">
        <v>1107</v>
      </c>
      <c r="C2092" s="23">
        <v>512</v>
      </c>
      <c r="E2092" s="23" t="s">
        <v>4421</v>
      </c>
      <c r="F2092" s="23" t="s">
        <v>4422</v>
      </c>
      <c r="G2092" s="23">
        <v>1</v>
      </c>
      <c r="I2092" s="39" t="str">
        <f>IF($B2092="","",(VLOOKUP($B2092,所属・種目コード!$A$3:$B$68,2)))</f>
        <v>盛岡市立</v>
      </c>
      <c r="K2092" s="41" t="e">
        <f>IF($B2092="","",(VLOOKUP($B2092,所属・種目コード!L2075:M2175,2)))</f>
        <v>#N/A</v>
      </c>
      <c r="L2092" s="38" t="e">
        <f>IF($B2092="","",(VLOOKUP($B2092,所属・種目コード!$I$3:$J$59,2)))</f>
        <v>#N/A</v>
      </c>
    </row>
    <row r="2093" spans="1:12">
      <c r="A2093" s="23">
        <v>3020</v>
      </c>
      <c r="B2093" s="23">
        <v>1107</v>
      </c>
      <c r="C2093" s="23">
        <v>174</v>
      </c>
      <c r="E2093" s="23" t="s">
        <v>4423</v>
      </c>
      <c r="F2093" s="23" t="s">
        <v>4424</v>
      </c>
      <c r="G2093" s="23">
        <v>2</v>
      </c>
      <c r="I2093" s="39" t="str">
        <f>IF($B2093="","",(VLOOKUP($B2093,所属・種目コード!$A$3:$B$68,2)))</f>
        <v>盛岡市立</v>
      </c>
      <c r="K2093" s="41" t="e">
        <f>IF($B2093="","",(VLOOKUP($B2093,所属・種目コード!L2076:M2176,2)))</f>
        <v>#N/A</v>
      </c>
      <c r="L2093" s="38" t="e">
        <f>IF($B2093="","",(VLOOKUP($B2093,所属・種目コード!$I$3:$J$59,2)))</f>
        <v>#N/A</v>
      </c>
    </row>
    <row r="2094" spans="1:12">
      <c r="A2094" s="23">
        <v>3021</v>
      </c>
      <c r="B2094" s="23">
        <v>1107</v>
      </c>
      <c r="C2094" s="23">
        <v>187</v>
      </c>
      <c r="E2094" s="23" t="s">
        <v>4425</v>
      </c>
      <c r="F2094" s="23" t="s">
        <v>4426</v>
      </c>
      <c r="G2094" s="23">
        <v>2</v>
      </c>
      <c r="I2094" s="39" t="str">
        <f>IF($B2094="","",(VLOOKUP($B2094,所属・種目コード!$A$3:$B$68,2)))</f>
        <v>盛岡市立</v>
      </c>
      <c r="K2094" s="41" t="e">
        <f>IF($B2094="","",(VLOOKUP($B2094,所属・種目コード!L2077:M2177,2)))</f>
        <v>#N/A</v>
      </c>
      <c r="L2094" s="38" t="e">
        <f>IF($B2094="","",(VLOOKUP($B2094,所属・種目コード!$I$3:$J$59,2)))</f>
        <v>#N/A</v>
      </c>
    </row>
    <row r="2095" spans="1:12">
      <c r="A2095" s="23">
        <v>3022</v>
      </c>
      <c r="B2095" s="23">
        <v>1107</v>
      </c>
      <c r="C2095" s="23">
        <v>534</v>
      </c>
      <c r="E2095" s="23" t="s">
        <v>4427</v>
      </c>
      <c r="F2095" s="23" t="s">
        <v>4428</v>
      </c>
      <c r="G2095" s="23">
        <v>2</v>
      </c>
      <c r="I2095" s="39" t="str">
        <f>IF($B2095="","",(VLOOKUP($B2095,所属・種目コード!$A$3:$B$68,2)))</f>
        <v>盛岡市立</v>
      </c>
      <c r="K2095" s="41" t="e">
        <f>IF($B2095="","",(VLOOKUP($B2095,所属・種目コード!L2078:M2178,2)))</f>
        <v>#N/A</v>
      </c>
      <c r="L2095" s="38" t="e">
        <f>IF($B2095="","",(VLOOKUP($B2095,所属・種目コード!$I$3:$J$59,2)))</f>
        <v>#N/A</v>
      </c>
    </row>
    <row r="2096" spans="1:12">
      <c r="A2096" s="23">
        <v>3023</v>
      </c>
      <c r="B2096" s="23">
        <v>1107</v>
      </c>
      <c r="C2096" s="23">
        <v>757</v>
      </c>
      <c r="E2096" s="23" t="s">
        <v>4429</v>
      </c>
      <c r="F2096" s="23" t="s">
        <v>4430</v>
      </c>
      <c r="G2096" s="23">
        <v>1</v>
      </c>
      <c r="I2096" s="39" t="str">
        <f>IF($B2096="","",(VLOOKUP($B2096,所属・種目コード!$A$3:$B$68,2)))</f>
        <v>盛岡市立</v>
      </c>
      <c r="K2096" s="41" t="e">
        <f>IF($B2096="","",(VLOOKUP($B2096,所属・種目コード!L2079:M2179,2)))</f>
        <v>#N/A</v>
      </c>
      <c r="L2096" s="38" t="e">
        <f>IF($B2096="","",(VLOOKUP($B2096,所属・種目コード!$I$3:$J$59,2)))</f>
        <v>#N/A</v>
      </c>
    </row>
    <row r="2097" spans="1:12">
      <c r="A2097" s="23">
        <v>3024</v>
      </c>
      <c r="B2097" s="23">
        <v>1107</v>
      </c>
      <c r="C2097" s="23">
        <v>513</v>
      </c>
      <c r="E2097" s="23" t="s">
        <v>4431</v>
      </c>
      <c r="F2097" s="23" t="s">
        <v>4432</v>
      </c>
      <c r="G2097" s="23">
        <v>1</v>
      </c>
      <c r="I2097" s="39" t="str">
        <f>IF($B2097="","",(VLOOKUP($B2097,所属・種目コード!$A$3:$B$68,2)))</f>
        <v>盛岡市立</v>
      </c>
      <c r="K2097" s="41" t="e">
        <f>IF($B2097="","",(VLOOKUP($B2097,所属・種目コード!L2080:M2180,2)))</f>
        <v>#N/A</v>
      </c>
      <c r="L2097" s="38" t="e">
        <f>IF($B2097="","",(VLOOKUP($B2097,所属・種目コード!$I$3:$J$59,2)))</f>
        <v>#N/A</v>
      </c>
    </row>
    <row r="2098" spans="1:12">
      <c r="A2098" s="23">
        <v>3025</v>
      </c>
      <c r="B2098" s="23">
        <v>1107</v>
      </c>
      <c r="C2098" s="23">
        <v>188</v>
      </c>
      <c r="E2098" s="23" t="s">
        <v>4433</v>
      </c>
      <c r="F2098" s="23" t="s">
        <v>4434</v>
      </c>
      <c r="G2098" s="23">
        <v>2</v>
      </c>
      <c r="I2098" s="39" t="str">
        <f>IF($B2098="","",(VLOOKUP($B2098,所属・種目コード!$A$3:$B$68,2)))</f>
        <v>盛岡市立</v>
      </c>
      <c r="K2098" s="41" t="e">
        <f>IF($B2098="","",(VLOOKUP($B2098,所属・種目コード!L2081:M2181,2)))</f>
        <v>#N/A</v>
      </c>
      <c r="L2098" s="38" t="e">
        <f>IF($B2098="","",(VLOOKUP($B2098,所属・種目コード!$I$3:$J$59,2)))</f>
        <v>#N/A</v>
      </c>
    </row>
    <row r="2099" spans="1:12">
      <c r="A2099" s="23">
        <v>3026</v>
      </c>
      <c r="B2099" s="23">
        <v>1107</v>
      </c>
      <c r="C2099" s="23">
        <v>758</v>
      </c>
      <c r="E2099" s="23" t="s">
        <v>4435</v>
      </c>
      <c r="F2099" s="23" t="s">
        <v>4436</v>
      </c>
      <c r="G2099" s="23">
        <v>1</v>
      </c>
      <c r="I2099" s="39" t="str">
        <f>IF($B2099="","",(VLOOKUP($B2099,所属・種目コード!$A$3:$B$68,2)))</f>
        <v>盛岡市立</v>
      </c>
      <c r="K2099" s="41" t="e">
        <f>IF($B2099="","",(VLOOKUP($B2099,所属・種目コード!L2082:M2182,2)))</f>
        <v>#N/A</v>
      </c>
      <c r="L2099" s="38" t="e">
        <f>IF($B2099="","",(VLOOKUP($B2099,所属・種目コード!$I$3:$J$59,2)))</f>
        <v>#N/A</v>
      </c>
    </row>
    <row r="2100" spans="1:12">
      <c r="A2100" s="23">
        <v>3027</v>
      </c>
      <c r="B2100" s="23">
        <v>1107</v>
      </c>
      <c r="C2100" s="23">
        <v>365</v>
      </c>
      <c r="E2100" s="23" t="s">
        <v>498</v>
      </c>
      <c r="F2100" s="23" t="s">
        <v>4437</v>
      </c>
      <c r="G2100" s="23">
        <v>2</v>
      </c>
      <c r="I2100" s="39" t="str">
        <f>IF($B2100="","",(VLOOKUP($B2100,所属・種目コード!$A$3:$B$68,2)))</f>
        <v>盛岡市立</v>
      </c>
      <c r="K2100" s="41" t="e">
        <f>IF($B2100="","",(VLOOKUP($B2100,所属・種目コード!L2083:M2183,2)))</f>
        <v>#N/A</v>
      </c>
      <c r="L2100" s="38" t="e">
        <f>IF($B2100="","",(VLOOKUP($B2100,所属・種目コード!$I$3:$J$59,2)))</f>
        <v>#N/A</v>
      </c>
    </row>
    <row r="2101" spans="1:12">
      <c r="A2101" s="23">
        <v>3028</v>
      </c>
      <c r="B2101" s="23">
        <v>1107</v>
      </c>
      <c r="C2101" s="23">
        <v>189</v>
      </c>
      <c r="E2101" s="23" t="s">
        <v>495</v>
      </c>
      <c r="F2101" s="23" t="s">
        <v>4438</v>
      </c>
      <c r="G2101" s="23">
        <v>2</v>
      </c>
      <c r="I2101" s="39" t="str">
        <f>IF($B2101="","",(VLOOKUP($B2101,所属・種目コード!$A$3:$B$68,2)))</f>
        <v>盛岡市立</v>
      </c>
      <c r="K2101" s="41" t="e">
        <f>IF($B2101="","",(VLOOKUP($B2101,所属・種目コード!L2084:M2184,2)))</f>
        <v>#N/A</v>
      </c>
      <c r="L2101" s="38" t="e">
        <f>IF($B2101="","",(VLOOKUP($B2101,所属・種目コード!$I$3:$J$59,2)))</f>
        <v>#N/A</v>
      </c>
    </row>
    <row r="2102" spans="1:12">
      <c r="A2102" s="23">
        <v>3029</v>
      </c>
      <c r="B2102" s="23">
        <v>1107</v>
      </c>
      <c r="C2102" s="23">
        <v>209</v>
      </c>
      <c r="E2102" s="23" t="s">
        <v>4439</v>
      </c>
      <c r="F2102" s="23" t="s">
        <v>4440</v>
      </c>
      <c r="G2102" s="23">
        <v>1</v>
      </c>
      <c r="I2102" s="39" t="str">
        <f>IF($B2102="","",(VLOOKUP($B2102,所属・種目コード!$A$3:$B$68,2)))</f>
        <v>盛岡市立</v>
      </c>
      <c r="K2102" s="41" t="e">
        <f>IF($B2102="","",(VLOOKUP($B2102,所属・種目コード!L2085:M2185,2)))</f>
        <v>#N/A</v>
      </c>
      <c r="L2102" s="38" t="e">
        <f>IF($B2102="","",(VLOOKUP($B2102,所属・種目コード!$I$3:$J$59,2)))</f>
        <v>#N/A</v>
      </c>
    </row>
    <row r="2103" spans="1:12">
      <c r="A2103" s="23">
        <v>3030</v>
      </c>
      <c r="B2103" s="23">
        <v>1107</v>
      </c>
      <c r="C2103" s="23">
        <v>210</v>
      </c>
      <c r="E2103" s="23" t="s">
        <v>4441</v>
      </c>
      <c r="F2103" s="23" t="s">
        <v>4442</v>
      </c>
      <c r="G2103" s="23">
        <v>1</v>
      </c>
      <c r="I2103" s="39" t="str">
        <f>IF($B2103="","",(VLOOKUP($B2103,所属・種目コード!$A$3:$B$68,2)))</f>
        <v>盛岡市立</v>
      </c>
      <c r="K2103" s="41" t="e">
        <f>IF($B2103="","",(VLOOKUP($B2103,所属・種目コード!L2086:M2186,2)))</f>
        <v>#N/A</v>
      </c>
      <c r="L2103" s="38" t="e">
        <f>IF($B2103="","",(VLOOKUP($B2103,所属・種目コード!$I$3:$J$59,2)))</f>
        <v>#N/A</v>
      </c>
    </row>
    <row r="2104" spans="1:12">
      <c r="A2104" s="23">
        <v>3031</v>
      </c>
      <c r="B2104" s="23">
        <v>1107</v>
      </c>
      <c r="C2104" s="23">
        <v>175</v>
      </c>
      <c r="E2104" s="23" t="s">
        <v>4443</v>
      </c>
      <c r="F2104" s="23" t="s">
        <v>4444</v>
      </c>
      <c r="G2104" s="23">
        <v>2</v>
      </c>
      <c r="I2104" s="39" t="str">
        <f>IF($B2104="","",(VLOOKUP($B2104,所属・種目コード!$A$3:$B$68,2)))</f>
        <v>盛岡市立</v>
      </c>
      <c r="K2104" s="41" t="e">
        <f>IF($B2104="","",(VLOOKUP($B2104,所属・種目コード!L2087:M2187,2)))</f>
        <v>#N/A</v>
      </c>
      <c r="L2104" s="38" t="e">
        <f>IF($B2104="","",(VLOOKUP($B2104,所属・種目コード!$I$3:$J$59,2)))</f>
        <v>#N/A</v>
      </c>
    </row>
    <row r="2105" spans="1:12">
      <c r="A2105" s="23">
        <v>3032</v>
      </c>
      <c r="B2105" s="23">
        <v>1107</v>
      </c>
      <c r="C2105" s="23">
        <v>176</v>
      </c>
      <c r="E2105" s="23" t="s">
        <v>4445</v>
      </c>
      <c r="F2105" s="23" t="s">
        <v>4446</v>
      </c>
      <c r="G2105" s="23">
        <v>2</v>
      </c>
      <c r="I2105" s="39" t="str">
        <f>IF($B2105="","",(VLOOKUP($B2105,所属・種目コード!$A$3:$B$68,2)))</f>
        <v>盛岡市立</v>
      </c>
      <c r="K2105" s="41" t="e">
        <f>IF($B2105="","",(VLOOKUP($B2105,所属・種目コード!L2088:M2188,2)))</f>
        <v>#N/A</v>
      </c>
      <c r="L2105" s="38" t="e">
        <f>IF($B2105="","",(VLOOKUP($B2105,所属・種目コード!$I$3:$J$59,2)))</f>
        <v>#N/A</v>
      </c>
    </row>
    <row r="2106" spans="1:12">
      <c r="A2106" s="23">
        <v>3033</v>
      </c>
      <c r="B2106" s="23">
        <v>1107</v>
      </c>
      <c r="C2106" s="23">
        <v>190</v>
      </c>
      <c r="E2106" s="23" t="s">
        <v>4447</v>
      </c>
      <c r="F2106" s="23" t="s">
        <v>4448</v>
      </c>
      <c r="G2106" s="23">
        <v>2</v>
      </c>
      <c r="I2106" s="39" t="str">
        <f>IF($B2106="","",(VLOOKUP($B2106,所属・種目コード!$A$3:$B$68,2)))</f>
        <v>盛岡市立</v>
      </c>
      <c r="K2106" s="41" t="e">
        <f>IF($B2106="","",(VLOOKUP($B2106,所属・種目コード!L2089:M2189,2)))</f>
        <v>#N/A</v>
      </c>
      <c r="L2106" s="38" t="e">
        <f>IF($B2106="","",(VLOOKUP($B2106,所属・種目コード!$I$3:$J$59,2)))</f>
        <v>#N/A</v>
      </c>
    </row>
    <row r="2107" spans="1:12">
      <c r="A2107" s="23">
        <v>3034</v>
      </c>
      <c r="B2107" s="23">
        <v>1107</v>
      </c>
      <c r="C2107" s="23">
        <v>366</v>
      </c>
      <c r="E2107" s="23" t="s">
        <v>499</v>
      </c>
      <c r="F2107" s="23" t="s">
        <v>4449</v>
      </c>
      <c r="G2107" s="23">
        <v>2</v>
      </c>
      <c r="I2107" s="39" t="str">
        <f>IF($B2107="","",(VLOOKUP($B2107,所属・種目コード!$A$3:$B$68,2)))</f>
        <v>盛岡市立</v>
      </c>
      <c r="K2107" s="41" t="e">
        <f>IF($B2107="","",(VLOOKUP($B2107,所属・種目コード!L2090:M2190,2)))</f>
        <v>#N/A</v>
      </c>
      <c r="L2107" s="38" t="e">
        <f>IF($B2107="","",(VLOOKUP($B2107,所属・種目コード!$I$3:$J$59,2)))</f>
        <v>#N/A</v>
      </c>
    </row>
    <row r="2108" spans="1:12">
      <c r="A2108" s="23">
        <v>3035</v>
      </c>
      <c r="B2108" s="23">
        <v>1107</v>
      </c>
      <c r="C2108" s="23">
        <v>211</v>
      </c>
      <c r="E2108" s="23" t="s">
        <v>4450</v>
      </c>
      <c r="F2108" s="23" t="s">
        <v>4451</v>
      </c>
      <c r="G2108" s="23">
        <v>1</v>
      </c>
      <c r="I2108" s="39" t="str">
        <f>IF($B2108="","",(VLOOKUP($B2108,所属・種目コード!$A$3:$B$68,2)))</f>
        <v>盛岡市立</v>
      </c>
      <c r="K2108" s="41" t="e">
        <f>IF($B2108="","",(VLOOKUP($B2108,所属・種目コード!L2091:M2191,2)))</f>
        <v>#N/A</v>
      </c>
      <c r="L2108" s="38" t="e">
        <f>IF($B2108="","",(VLOOKUP($B2108,所属・種目コード!$I$3:$J$59,2)))</f>
        <v>#N/A</v>
      </c>
    </row>
    <row r="2109" spans="1:12">
      <c r="A2109" s="23">
        <v>3036</v>
      </c>
      <c r="B2109" s="23">
        <v>1107</v>
      </c>
      <c r="C2109" s="23">
        <v>212</v>
      </c>
      <c r="E2109" s="23" t="s">
        <v>4452</v>
      </c>
      <c r="F2109" s="23" t="s">
        <v>4453</v>
      </c>
      <c r="G2109" s="23">
        <v>1</v>
      </c>
      <c r="I2109" s="39" t="str">
        <f>IF($B2109="","",(VLOOKUP($B2109,所属・種目コード!$A$3:$B$68,2)))</f>
        <v>盛岡市立</v>
      </c>
      <c r="K2109" s="41" t="e">
        <f>IF($B2109="","",(VLOOKUP($B2109,所属・種目コード!L2092:M2192,2)))</f>
        <v>#N/A</v>
      </c>
      <c r="L2109" s="38" t="e">
        <f>IF($B2109="","",(VLOOKUP($B2109,所属・種目コード!$I$3:$J$59,2)))</f>
        <v>#N/A</v>
      </c>
    </row>
    <row r="2110" spans="1:12">
      <c r="A2110" s="23">
        <v>3037</v>
      </c>
      <c r="B2110" s="23">
        <v>1107</v>
      </c>
      <c r="C2110" s="23">
        <v>177</v>
      </c>
      <c r="E2110" s="23" t="s">
        <v>4454</v>
      </c>
      <c r="F2110" s="23" t="s">
        <v>4455</v>
      </c>
      <c r="G2110" s="23">
        <v>2</v>
      </c>
      <c r="I2110" s="39" t="str">
        <f>IF($B2110="","",(VLOOKUP($B2110,所属・種目コード!$A$3:$B$68,2)))</f>
        <v>盛岡市立</v>
      </c>
      <c r="K2110" s="41" t="e">
        <f>IF($B2110="","",(VLOOKUP($B2110,所属・種目コード!L2093:M2193,2)))</f>
        <v>#N/A</v>
      </c>
      <c r="L2110" s="38" t="e">
        <f>IF($B2110="","",(VLOOKUP($B2110,所属・種目コード!$I$3:$J$59,2)))</f>
        <v>#N/A</v>
      </c>
    </row>
    <row r="2111" spans="1:12">
      <c r="A2111" s="23">
        <v>3038</v>
      </c>
      <c r="B2111" s="23">
        <v>1108</v>
      </c>
      <c r="C2111" s="23">
        <v>609</v>
      </c>
      <c r="E2111" s="23" t="s">
        <v>4456</v>
      </c>
      <c r="F2111" s="23" t="s">
        <v>4457</v>
      </c>
      <c r="G2111" s="23">
        <v>2</v>
      </c>
      <c r="I2111" s="39" t="str">
        <f>IF($B2111="","",(VLOOKUP($B2111,所属・種目コード!$A$3:$B$68,2)))</f>
        <v>盛岡スコーレ</v>
      </c>
      <c r="K2111" s="41" t="e">
        <f>IF($B2111="","",(VLOOKUP($B2111,所属・種目コード!L2094:M2194,2)))</f>
        <v>#N/A</v>
      </c>
      <c r="L2111" s="38" t="e">
        <f>IF($B2111="","",(VLOOKUP($B2111,所属・種目コード!$I$3:$J$59,2)))</f>
        <v>#N/A</v>
      </c>
    </row>
    <row r="2112" spans="1:12">
      <c r="A2112" s="23">
        <v>3039</v>
      </c>
      <c r="B2112" s="23">
        <v>1108</v>
      </c>
      <c r="C2112" s="23">
        <v>747</v>
      </c>
      <c r="E2112" s="23" t="s">
        <v>4458</v>
      </c>
      <c r="F2112" s="23" t="s">
        <v>4459</v>
      </c>
      <c r="G2112" s="23">
        <v>2</v>
      </c>
      <c r="I2112" s="39" t="str">
        <f>IF($B2112="","",(VLOOKUP($B2112,所属・種目コード!$A$3:$B$68,2)))</f>
        <v>盛岡スコーレ</v>
      </c>
      <c r="K2112" s="41" t="e">
        <f>IF($B2112="","",(VLOOKUP($B2112,所属・種目コード!L2095:M2195,2)))</f>
        <v>#N/A</v>
      </c>
      <c r="L2112" s="38" t="e">
        <f>IF($B2112="","",(VLOOKUP($B2112,所属・種目コード!$I$3:$J$59,2)))</f>
        <v>#N/A</v>
      </c>
    </row>
    <row r="2113" spans="1:12">
      <c r="A2113" s="23">
        <v>3040</v>
      </c>
      <c r="B2113" s="23">
        <v>1108</v>
      </c>
      <c r="C2113" s="23">
        <v>610</v>
      </c>
      <c r="E2113" s="23" t="s">
        <v>4460</v>
      </c>
      <c r="F2113" s="23" t="s">
        <v>4461</v>
      </c>
      <c r="G2113" s="23">
        <v>2</v>
      </c>
      <c r="I2113" s="39" t="str">
        <f>IF($B2113="","",(VLOOKUP($B2113,所属・種目コード!$A$3:$B$68,2)))</f>
        <v>盛岡スコーレ</v>
      </c>
      <c r="K2113" s="41" t="e">
        <f>IF($B2113="","",(VLOOKUP($B2113,所属・種目コード!L2096:M2196,2)))</f>
        <v>#N/A</v>
      </c>
      <c r="L2113" s="38" t="e">
        <f>IF($B2113="","",(VLOOKUP($B2113,所属・種目コード!$I$3:$J$59,2)))</f>
        <v>#N/A</v>
      </c>
    </row>
    <row r="2114" spans="1:12">
      <c r="A2114" s="23">
        <v>3041</v>
      </c>
      <c r="B2114" s="23">
        <v>1108</v>
      </c>
      <c r="C2114" s="23">
        <v>748</v>
      </c>
      <c r="E2114" s="23" t="s">
        <v>4462</v>
      </c>
      <c r="F2114" s="23" t="s">
        <v>4463</v>
      </c>
      <c r="G2114" s="23">
        <v>2</v>
      </c>
      <c r="I2114" s="39" t="str">
        <f>IF($B2114="","",(VLOOKUP($B2114,所属・種目コード!$A$3:$B$68,2)))</f>
        <v>盛岡スコーレ</v>
      </c>
      <c r="K2114" s="41" t="e">
        <f>IF($B2114="","",(VLOOKUP($B2114,所属・種目コード!L2097:M2197,2)))</f>
        <v>#N/A</v>
      </c>
      <c r="L2114" s="38" t="e">
        <f>IF($B2114="","",(VLOOKUP($B2114,所属・種目コード!$I$3:$J$59,2)))</f>
        <v>#N/A</v>
      </c>
    </row>
    <row r="2115" spans="1:12">
      <c r="A2115" s="23">
        <v>3042</v>
      </c>
      <c r="B2115" s="23">
        <v>1108</v>
      </c>
      <c r="C2115" s="23">
        <v>611</v>
      </c>
      <c r="E2115" s="23" t="s">
        <v>4464</v>
      </c>
      <c r="F2115" s="23" t="s">
        <v>4465</v>
      </c>
      <c r="G2115" s="23">
        <v>2</v>
      </c>
      <c r="I2115" s="39" t="str">
        <f>IF($B2115="","",(VLOOKUP($B2115,所属・種目コード!$A$3:$B$68,2)))</f>
        <v>盛岡スコーレ</v>
      </c>
      <c r="K2115" s="41" t="e">
        <f>IF($B2115="","",(VLOOKUP($B2115,所属・種目コード!L2098:M2198,2)))</f>
        <v>#N/A</v>
      </c>
      <c r="L2115" s="38" t="e">
        <f>IF($B2115="","",(VLOOKUP($B2115,所属・種目コード!$I$3:$J$59,2)))</f>
        <v>#N/A</v>
      </c>
    </row>
    <row r="2116" spans="1:12">
      <c r="A2116" s="23">
        <v>3043</v>
      </c>
      <c r="B2116" s="23">
        <v>1109</v>
      </c>
      <c r="C2116" s="23">
        <v>151</v>
      </c>
      <c r="E2116" s="23" t="s">
        <v>4466</v>
      </c>
      <c r="F2116" s="23" t="s">
        <v>4467</v>
      </c>
      <c r="G2116" s="23">
        <v>2</v>
      </c>
      <c r="I2116" s="39" t="str">
        <f>IF($B2116="","",(VLOOKUP($B2116,所属・種目コード!$A$3:$B$68,2)))</f>
        <v>盛岡誠桜</v>
      </c>
      <c r="K2116" s="41" t="e">
        <f>IF($B2116="","",(VLOOKUP($B2116,所属・種目コード!L2099:M2199,2)))</f>
        <v>#N/A</v>
      </c>
      <c r="L2116" s="38" t="e">
        <f>IF($B2116="","",(VLOOKUP($B2116,所属・種目コード!$I$3:$J$59,2)))</f>
        <v>#N/A</v>
      </c>
    </row>
    <row r="2117" spans="1:12">
      <c r="A2117" s="23">
        <v>3044</v>
      </c>
      <c r="B2117" s="23">
        <v>1109</v>
      </c>
      <c r="C2117" s="23">
        <v>152</v>
      </c>
      <c r="E2117" s="23" t="s">
        <v>4468</v>
      </c>
      <c r="F2117" s="23" t="s">
        <v>4469</v>
      </c>
      <c r="G2117" s="23">
        <v>2</v>
      </c>
      <c r="I2117" s="39" t="str">
        <f>IF($B2117="","",(VLOOKUP($B2117,所属・種目コード!$A$3:$B$68,2)))</f>
        <v>盛岡誠桜</v>
      </c>
      <c r="K2117" s="41" t="e">
        <f>IF($B2117="","",(VLOOKUP($B2117,所属・種目コード!L2100:M2200,2)))</f>
        <v>#N/A</v>
      </c>
      <c r="L2117" s="38" t="e">
        <f>IF($B2117="","",(VLOOKUP($B2117,所属・種目コード!$I$3:$J$59,2)))</f>
        <v>#N/A</v>
      </c>
    </row>
    <row r="2118" spans="1:12">
      <c r="A2118" s="23">
        <v>3045</v>
      </c>
      <c r="B2118" s="23">
        <v>1109</v>
      </c>
      <c r="C2118" s="23">
        <v>187</v>
      </c>
      <c r="E2118" s="23" t="s">
        <v>4470</v>
      </c>
      <c r="F2118" s="23" t="s">
        <v>4471</v>
      </c>
      <c r="G2118" s="23">
        <v>1</v>
      </c>
      <c r="I2118" s="39" t="str">
        <f>IF($B2118="","",(VLOOKUP($B2118,所属・種目コード!$A$3:$B$68,2)))</f>
        <v>盛岡誠桜</v>
      </c>
      <c r="K2118" s="41" t="e">
        <f>IF($B2118="","",(VLOOKUP($B2118,所属・種目コード!L2101:M2201,2)))</f>
        <v>#N/A</v>
      </c>
      <c r="L2118" s="38" t="e">
        <f>IF($B2118="","",(VLOOKUP($B2118,所属・種目コード!$I$3:$J$59,2)))</f>
        <v>#N/A</v>
      </c>
    </row>
    <row r="2119" spans="1:12">
      <c r="A2119" s="23">
        <v>3046</v>
      </c>
      <c r="B2119" s="23">
        <v>1109</v>
      </c>
      <c r="C2119" s="23">
        <v>153</v>
      </c>
      <c r="E2119" s="23" t="s">
        <v>4472</v>
      </c>
      <c r="F2119" s="23" t="s">
        <v>4473</v>
      </c>
      <c r="G2119" s="23">
        <v>2</v>
      </c>
      <c r="I2119" s="39" t="str">
        <f>IF($B2119="","",(VLOOKUP($B2119,所属・種目コード!$A$3:$B$68,2)))</f>
        <v>盛岡誠桜</v>
      </c>
      <c r="K2119" s="41" t="e">
        <f>IF($B2119="","",(VLOOKUP($B2119,所属・種目コード!L2102:M2202,2)))</f>
        <v>#N/A</v>
      </c>
      <c r="L2119" s="38" t="e">
        <f>IF($B2119="","",(VLOOKUP($B2119,所属・種目コード!$I$3:$J$59,2)))</f>
        <v>#N/A</v>
      </c>
    </row>
    <row r="2120" spans="1:12">
      <c r="A2120" s="23">
        <v>3047</v>
      </c>
      <c r="B2120" s="23">
        <v>1109</v>
      </c>
      <c r="C2120" s="23">
        <v>134</v>
      </c>
      <c r="E2120" s="23" t="s">
        <v>4474</v>
      </c>
      <c r="F2120" s="23" t="s">
        <v>4475</v>
      </c>
      <c r="G2120" s="23">
        <v>2</v>
      </c>
      <c r="I2120" s="39" t="str">
        <f>IF($B2120="","",(VLOOKUP($B2120,所属・種目コード!$A$3:$B$68,2)))</f>
        <v>盛岡誠桜</v>
      </c>
      <c r="K2120" s="41" t="e">
        <f>IF($B2120="","",(VLOOKUP($B2120,所属・種目コード!L2103:M2203,2)))</f>
        <v>#N/A</v>
      </c>
      <c r="L2120" s="38" t="e">
        <f>IF($B2120="","",(VLOOKUP($B2120,所属・種目コード!$I$3:$J$59,2)))</f>
        <v>#N/A</v>
      </c>
    </row>
    <row r="2121" spans="1:12">
      <c r="A2121" s="23">
        <v>3048</v>
      </c>
      <c r="B2121" s="23">
        <v>1109</v>
      </c>
      <c r="C2121" s="23">
        <v>135</v>
      </c>
      <c r="E2121" s="23" t="s">
        <v>4476</v>
      </c>
      <c r="F2121" s="23" t="s">
        <v>4477</v>
      </c>
      <c r="G2121" s="23">
        <v>2</v>
      </c>
      <c r="I2121" s="39" t="str">
        <f>IF($B2121="","",(VLOOKUP($B2121,所属・種目コード!$A$3:$B$68,2)))</f>
        <v>盛岡誠桜</v>
      </c>
      <c r="K2121" s="41" t="e">
        <f>IF($B2121="","",(VLOOKUP($B2121,所属・種目コード!L2104:M2204,2)))</f>
        <v>#N/A</v>
      </c>
      <c r="L2121" s="38" t="e">
        <f>IF($B2121="","",(VLOOKUP($B2121,所属・種目コード!$I$3:$J$59,2)))</f>
        <v>#N/A</v>
      </c>
    </row>
    <row r="2122" spans="1:12">
      <c r="A2122" s="23">
        <v>3049</v>
      </c>
      <c r="B2122" s="23">
        <v>1109</v>
      </c>
      <c r="C2122" s="23">
        <v>154</v>
      </c>
      <c r="E2122" s="23" t="s">
        <v>4478</v>
      </c>
      <c r="F2122" s="23" t="s">
        <v>4479</v>
      </c>
      <c r="G2122" s="23">
        <v>2</v>
      </c>
      <c r="I2122" s="39" t="str">
        <f>IF($B2122="","",(VLOOKUP($B2122,所属・種目コード!$A$3:$B$68,2)))</f>
        <v>盛岡誠桜</v>
      </c>
      <c r="K2122" s="41" t="e">
        <f>IF($B2122="","",(VLOOKUP($B2122,所属・種目コード!L2105:M2205,2)))</f>
        <v>#N/A</v>
      </c>
      <c r="L2122" s="38" t="e">
        <f>IF($B2122="","",(VLOOKUP($B2122,所属・種目コード!$I$3:$J$59,2)))</f>
        <v>#N/A</v>
      </c>
    </row>
    <row r="2123" spans="1:12">
      <c r="A2123" s="23">
        <v>3050</v>
      </c>
      <c r="B2123" s="23">
        <v>1109</v>
      </c>
      <c r="C2123" s="23">
        <v>155</v>
      </c>
      <c r="E2123" s="23" t="s">
        <v>491</v>
      </c>
      <c r="F2123" s="23" t="s">
        <v>4480</v>
      </c>
      <c r="G2123" s="23">
        <v>2</v>
      </c>
      <c r="I2123" s="39" t="str">
        <f>IF($B2123="","",(VLOOKUP($B2123,所属・種目コード!$A$3:$B$68,2)))</f>
        <v>盛岡誠桜</v>
      </c>
      <c r="K2123" s="41" t="e">
        <f>IF($B2123="","",(VLOOKUP($B2123,所属・種目コード!L2106:M2206,2)))</f>
        <v>#N/A</v>
      </c>
      <c r="L2123" s="38" t="e">
        <f>IF($B2123="","",(VLOOKUP($B2123,所属・種目コード!$I$3:$J$59,2)))</f>
        <v>#N/A</v>
      </c>
    </row>
    <row r="2124" spans="1:12">
      <c r="A2124" s="23">
        <v>3051</v>
      </c>
      <c r="B2124" s="23">
        <v>1109</v>
      </c>
      <c r="C2124" s="23">
        <v>136</v>
      </c>
      <c r="E2124" s="23" t="s">
        <v>4481</v>
      </c>
      <c r="F2124" s="23" t="s">
        <v>3024</v>
      </c>
      <c r="G2124" s="23">
        <v>2</v>
      </c>
      <c r="I2124" s="39" t="str">
        <f>IF($B2124="","",(VLOOKUP($B2124,所属・種目コード!$A$3:$B$68,2)))</f>
        <v>盛岡誠桜</v>
      </c>
      <c r="K2124" s="41" t="e">
        <f>IF($B2124="","",(VLOOKUP($B2124,所属・種目コード!L2107:M2207,2)))</f>
        <v>#N/A</v>
      </c>
      <c r="L2124" s="38" t="e">
        <f>IF($B2124="","",(VLOOKUP($B2124,所属・種目コード!$I$3:$J$59,2)))</f>
        <v>#N/A</v>
      </c>
    </row>
    <row r="2125" spans="1:12">
      <c r="A2125" s="23">
        <v>3052</v>
      </c>
      <c r="B2125" s="23">
        <v>1109</v>
      </c>
      <c r="C2125" s="23">
        <v>143</v>
      </c>
      <c r="E2125" s="23" t="s">
        <v>493</v>
      </c>
      <c r="F2125" s="23" t="s">
        <v>4482</v>
      </c>
      <c r="G2125" s="23">
        <v>2</v>
      </c>
      <c r="I2125" s="39" t="str">
        <f>IF($B2125="","",(VLOOKUP($B2125,所属・種目コード!$A$3:$B$68,2)))</f>
        <v>盛岡誠桜</v>
      </c>
      <c r="K2125" s="41" t="e">
        <f>IF($B2125="","",(VLOOKUP($B2125,所属・種目コード!L2108:M2208,2)))</f>
        <v>#N/A</v>
      </c>
      <c r="L2125" s="38" t="e">
        <f>IF($B2125="","",(VLOOKUP($B2125,所属・種目コード!$I$3:$J$59,2)))</f>
        <v>#N/A</v>
      </c>
    </row>
    <row r="2126" spans="1:12">
      <c r="A2126" s="23">
        <v>3053</v>
      </c>
      <c r="B2126" s="23">
        <v>1109</v>
      </c>
      <c r="C2126" s="23">
        <v>137</v>
      </c>
      <c r="E2126" s="23" t="s">
        <v>4483</v>
      </c>
      <c r="F2126" s="23" t="s">
        <v>4484</v>
      </c>
      <c r="G2126" s="23">
        <v>2</v>
      </c>
      <c r="I2126" s="39" t="str">
        <f>IF($B2126="","",(VLOOKUP($B2126,所属・種目コード!$A$3:$B$68,2)))</f>
        <v>盛岡誠桜</v>
      </c>
      <c r="K2126" s="41" t="e">
        <f>IF($B2126="","",(VLOOKUP($B2126,所属・種目コード!L2109:M2209,2)))</f>
        <v>#N/A</v>
      </c>
      <c r="L2126" s="38" t="e">
        <f>IF($B2126="","",(VLOOKUP($B2126,所属・種目コード!$I$3:$J$59,2)))</f>
        <v>#N/A</v>
      </c>
    </row>
    <row r="2127" spans="1:12">
      <c r="A2127" s="23">
        <v>3054</v>
      </c>
      <c r="B2127" s="23">
        <v>1109</v>
      </c>
      <c r="C2127" s="23">
        <v>156</v>
      </c>
      <c r="E2127" s="23" t="s">
        <v>490</v>
      </c>
      <c r="F2127" s="23" t="s">
        <v>3834</v>
      </c>
      <c r="G2127" s="23">
        <v>2</v>
      </c>
      <c r="I2127" s="39" t="str">
        <f>IF($B2127="","",(VLOOKUP($B2127,所属・種目コード!$A$3:$B$68,2)))</f>
        <v>盛岡誠桜</v>
      </c>
      <c r="K2127" s="41" t="e">
        <f>IF($B2127="","",(VLOOKUP($B2127,所属・種目コード!L2110:M2210,2)))</f>
        <v>#N/A</v>
      </c>
      <c r="L2127" s="38" t="e">
        <f>IF($B2127="","",(VLOOKUP($B2127,所属・種目コード!$I$3:$J$59,2)))</f>
        <v>#N/A</v>
      </c>
    </row>
    <row r="2128" spans="1:12">
      <c r="A2128" s="23">
        <v>3055</v>
      </c>
      <c r="B2128" s="23">
        <v>1109</v>
      </c>
      <c r="C2128" s="23">
        <v>144</v>
      </c>
      <c r="E2128" s="23" t="s">
        <v>489</v>
      </c>
      <c r="F2128" s="23" t="s">
        <v>4485</v>
      </c>
      <c r="G2128" s="23">
        <v>2</v>
      </c>
      <c r="I2128" s="39" t="str">
        <f>IF($B2128="","",(VLOOKUP($B2128,所属・種目コード!$A$3:$B$68,2)))</f>
        <v>盛岡誠桜</v>
      </c>
      <c r="K2128" s="41" t="e">
        <f>IF($B2128="","",(VLOOKUP($B2128,所属・種目コード!L2111:M2211,2)))</f>
        <v>#N/A</v>
      </c>
      <c r="L2128" s="38" t="e">
        <f>IF($B2128="","",(VLOOKUP($B2128,所属・種目コード!$I$3:$J$59,2)))</f>
        <v>#N/A</v>
      </c>
    </row>
    <row r="2129" spans="1:12">
      <c r="A2129" s="23">
        <v>3056</v>
      </c>
      <c r="B2129" s="23">
        <v>1109</v>
      </c>
      <c r="C2129" s="23">
        <v>145</v>
      </c>
      <c r="E2129" s="23" t="s">
        <v>4486</v>
      </c>
      <c r="F2129" s="23" t="s">
        <v>2186</v>
      </c>
      <c r="G2129" s="23">
        <v>2</v>
      </c>
      <c r="I2129" s="39" t="str">
        <f>IF($B2129="","",(VLOOKUP($B2129,所属・種目コード!$A$3:$B$68,2)))</f>
        <v>盛岡誠桜</v>
      </c>
      <c r="K2129" s="41" t="e">
        <f>IF($B2129="","",(VLOOKUP($B2129,所属・種目コード!L2112:M2212,2)))</f>
        <v>#N/A</v>
      </c>
      <c r="L2129" s="38" t="e">
        <f>IF($B2129="","",(VLOOKUP($B2129,所属・種目コード!$I$3:$J$59,2)))</f>
        <v>#N/A</v>
      </c>
    </row>
    <row r="2130" spans="1:12">
      <c r="A2130" s="23">
        <v>3057</v>
      </c>
      <c r="B2130" s="23">
        <v>1109</v>
      </c>
      <c r="C2130" s="23">
        <v>157</v>
      </c>
      <c r="E2130" s="23" t="s">
        <v>4487</v>
      </c>
      <c r="F2130" s="23" t="s">
        <v>4488</v>
      </c>
      <c r="G2130" s="23">
        <v>2</v>
      </c>
      <c r="I2130" s="39" t="str">
        <f>IF($B2130="","",(VLOOKUP($B2130,所属・種目コード!$A$3:$B$68,2)))</f>
        <v>盛岡誠桜</v>
      </c>
      <c r="K2130" s="41" t="e">
        <f>IF($B2130="","",(VLOOKUP($B2130,所属・種目コード!L2113:M2213,2)))</f>
        <v>#N/A</v>
      </c>
      <c r="L2130" s="38" t="e">
        <f>IF($B2130="","",(VLOOKUP($B2130,所属・種目コード!$I$3:$J$59,2)))</f>
        <v>#N/A</v>
      </c>
    </row>
    <row r="2131" spans="1:12">
      <c r="A2131" s="23">
        <v>3058</v>
      </c>
      <c r="B2131" s="23">
        <v>1109</v>
      </c>
      <c r="C2131" s="23">
        <v>138</v>
      </c>
      <c r="E2131" s="23" t="s">
        <v>4489</v>
      </c>
      <c r="F2131" s="23" t="s">
        <v>4490</v>
      </c>
      <c r="G2131" s="23">
        <v>2</v>
      </c>
      <c r="I2131" s="39" t="str">
        <f>IF($B2131="","",(VLOOKUP($B2131,所属・種目コード!$A$3:$B$68,2)))</f>
        <v>盛岡誠桜</v>
      </c>
      <c r="K2131" s="41" t="e">
        <f>IF($B2131="","",(VLOOKUP($B2131,所属・種目コード!L2114:M2214,2)))</f>
        <v>#N/A</v>
      </c>
      <c r="L2131" s="38" t="e">
        <f>IF($B2131="","",(VLOOKUP($B2131,所属・種目コード!$I$3:$J$59,2)))</f>
        <v>#N/A</v>
      </c>
    </row>
    <row r="2132" spans="1:12">
      <c r="A2132" s="23">
        <v>3059</v>
      </c>
      <c r="B2132" s="23">
        <v>1109</v>
      </c>
      <c r="C2132" s="23">
        <v>139</v>
      </c>
      <c r="E2132" s="23" t="s">
        <v>4491</v>
      </c>
      <c r="F2132" s="23" t="s">
        <v>4492</v>
      </c>
      <c r="G2132" s="23">
        <v>2</v>
      </c>
      <c r="I2132" s="39" t="str">
        <f>IF($B2132="","",(VLOOKUP($B2132,所属・種目コード!$A$3:$B$68,2)))</f>
        <v>盛岡誠桜</v>
      </c>
      <c r="K2132" s="41" t="e">
        <f>IF($B2132="","",(VLOOKUP($B2132,所属・種目コード!L2115:M2215,2)))</f>
        <v>#N/A</v>
      </c>
      <c r="L2132" s="38" t="e">
        <f>IF($B2132="","",(VLOOKUP($B2132,所属・種目コード!$I$3:$J$59,2)))</f>
        <v>#N/A</v>
      </c>
    </row>
    <row r="2133" spans="1:12">
      <c r="A2133" s="23">
        <v>3060</v>
      </c>
      <c r="B2133" s="23">
        <v>1109</v>
      </c>
      <c r="C2133" s="23">
        <v>146</v>
      </c>
      <c r="E2133" s="23" t="s">
        <v>568</v>
      </c>
      <c r="F2133" s="23" t="s">
        <v>4493</v>
      </c>
      <c r="G2133" s="23">
        <v>2</v>
      </c>
      <c r="I2133" s="39" t="str">
        <f>IF($B2133="","",(VLOOKUP($B2133,所属・種目コード!$A$3:$B$68,2)))</f>
        <v>盛岡誠桜</v>
      </c>
      <c r="K2133" s="41" t="e">
        <f>IF($B2133="","",(VLOOKUP($B2133,所属・種目コード!L2116:M2216,2)))</f>
        <v>#N/A</v>
      </c>
      <c r="L2133" s="38" t="e">
        <f>IF($B2133="","",(VLOOKUP($B2133,所属・種目コード!$I$3:$J$59,2)))</f>
        <v>#N/A</v>
      </c>
    </row>
    <row r="2134" spans="1:12">
      <c r="A2134" s="23">
        <v>3061</v>
      </c>
      <c r="B2134" s="23">
        <v>1109</v>
      </c>
      <c r="C2134" s="23">
        <v>147</v>
      </c>
      <c r="E2134" s="23" t="s">
        <v>4494</v>
      </c>
      <c r="F2134" s="23" t="s">
        <v>4495</v>
      </c>
      <c r="G2134" s="23">
        <v>2</v>
      </c>
      <c r="I2134" s="39" t="str">
        <f>IF($B2134="","",(VLOOKUP($B2134,所属・種目コード!$A$3:$B$68,2)))</f>
        <v>盛岡誠桜</v>
      </c>
      <c r="K2134" s="41" t="e">
        <f>IF($B2134="","",(VLOOKUP($B2134,所属・種目コード!L2117:M2217,2)))</f>
        <v>#N/A</v>
      </c>
      <c r="L2134" s="38" t="e">
        <f>IF($B2134="","",(VLOOKUP($B2134,所属・種目コード!$I$3:$J$59,2)))</f>
        <v>#N/A</v>
      </c>
    </row>
    <row r="2135" spans="1:12">
      <c r="A2135" s="23">
        <v>3062</v>
      </c>
      <c r="B2135" s="23">
        <v>1109</v>
      </c>
      <c r="C2135" s="23">
        <v>158</v>
      </c>
      <c r="E2135" s="23" t="s">
        <v>4496</v>
      </c>
      <c r="F2135" s="23" t="s">
        <v>4497</v>
      </c>
      <c r="G2135" s="23">
        <v>2</v>
      </c>
      <c r="I2135" s="39" t="str">
        <f>IF($B2135="","",(VLOOKUP($B2135,所属・種目コード!$A$3:$B$68,2)))</f>
        <v>盛岡誠桜</v>
      </c>
      <c r="K2135" s="41" t="e">
        <f>IF($B2135="","",(VLOOKUP($B2135,所属・種目コード!L2118:M2218,2)))</f>
        <v>#N/A</v>
      </c>
      <c r="L2135" s="38" t="e">
        <f>IF($B2135="","",(VLOOKUP($B2135,所属・種目コード!$I$3:$J$59,2)))</f>
        <v>#N/A</v>
      </c>
    </row>
    <row r="2136" spans="1:12">
      <c r="A2136" s="23">
        <v>3063</v>
      </c>
      <c r="B2136" s="23">
        <v>1109</v>
      </c>
      <c r="C2136" s="23">
        <v>140</v>
      </c>
      <c r="E2136" s="23" t="s">
        <v>4498</v>
      </c>
      <c r="F2136" s="23" t="s">
        <v>4499</v>
      </c>
      <c r="G2136" s="23">
        <v>2</v>
      </c>
      <c r="I2136" s="39" t="str">
        <f>IF($B2136="","",(VLOOKUP($B2136,所属・種目コード!$A$3:$B$68,2)))</f>
        <v>盛岡誠桜</v>
      </c>
      <c r="K2136" s="41" t="e">
        <f>IF($B2136="","",(VLOOKUP($B2136,所属・種目コード!L2119:M2219,2)))</f>
        <v>#N/A</v>
      </c>
      <c r="L2136" s="38" t="e">
        <f>IF($B2136="","",(VLOOKUP($B2136,所属・種目コード!$I$3:$J$59,2)))</f>
        <v>#N/A</v>
      </c>
    </row>
    <row r="2137" spans="1:12">
      <c r="A2137" s="23">
        <v>3064</v>
      </c>
      <c r="B2137" s="23">
        <v>1109</v>
      </c>
      <c r="C2137" s="23">
        <v>141</v>
      </c>
      <c r="E2137" s="23" t="s">
        <v>4500</v>
      </c>
      <c r="F2137" s="23" t="s">
        <v>4501</v>
      </c>
      <c r="G2137" s="23">
        <v>2</v>
      </c>
      <c r="I2137" s="39" t="str">
        <f>IF($B2137="","",(VLOOKUP($B2137,所属・種目コード!$A$3:$B$68,2)))</f>
        <v>盛岡誠桜</v>
      </c>
      <c r="K2137" s="41" t="e">
        <f>IF($B2137="","",(VLOOKUP($B2137,所属・種目コード!L2120:M2220,2)))</f>
        <v>#N/A</v>
      </c>
      <c r="L2137" s="38" t="e">
        <f>IF($B2137="","",(VLOOKUP($B2137,所属・種目コード!$I$3:$J$59,2)))</f>
        <v>#N/A</v>
      </c>
    </row>
    <row r="2138" spans="1:12">
      <c r="A2138" s="23">
        <v>3065</v>
      </c>
      <c r="B2138" s="23">
        <v>1109</v>
      </c>
      <c r="C2138" s="23">
        <v>159</v>
      </c>
      <c r="E2138" s="23" t="s">
        <v>4502</v>
      </c>
      <c r="F2138" s="23" t="s">
        <v>4503</v>
      </c>
      <c r="G2138" s="23">
        <v>2</v>
      </c>
      <c r="I2138" s="39" t="str">
        <f>IF($B2138="","",(VLOOKUP($B2138,所属・種目コード!$A$3:$B$68,2)))</f>
        <v>盛岡誠桜</v>
      </c>
      <c r="K2138" s="41" t="e">
        <f>IF($B2138="","",(VLOOKUP($B2138,所属・種目コード!L2121:M2221,2)))</f>
        <v>#N/A</v>
      </c>
      <c r="L2138" s="38" t="e">
        <f>IF($B2138="","",(VLOOKUP($B2138,所属・種目コード!$I$3:$J$59,2)))</f>
        <v>#N/A</v>
      </c>
    </row>
    <row r="2139" spans="1:12">
      <c r="A2139" s="23">
        <v>3066</v>
      </c>
      <c r="B2139" s="23">
        <v>1109</v>
      </c>
      <c r="C2139" s="23">
        <v>188</v>
      </c>
      <c r="E2139" s="23" t="s">
        <v>4504</v>
      </c>
      <c r="F2139" s="23" t="s">
        <v>4505</v>
      </c>
      <c r="G2139" s="23">
        <v>1</v>
      </c>
      <c r="I2139" s="39" t="str">
        <f>IF($B2139="","",(VLOOKUP($B2139,所属・種目コード!$A$3:$B$68,2)))</f>
        <v>盛岡誠桜</v>
      </c>
      <c r="K2139" s="41" t="e">
        <f>IF($B2139="","",(VLOOKUP($B2139,所属・種目コード!L2122:M2222,2)))</f>
        <v>#N/A</v>
      </c>
      <c r="L2139" s="38" t="e">
        <f>IF($B2139="","",(VLOOKUP($B2139,所属・種目コード!$I$3:$J$59,2)))</f>
        <v>#N/A</v>
      </c>
    </row>
    <row r="2140" spans="1:12">
      <c r="A2140" s="23">
        <v>3067</v>
      </c>
      <c r="B2140" s="23">
        <v>1109</v>
      </c>
      <c r="C2140" s="23">
        <v>148</v>
      </c>
      <c r="E2140" s="23" t="s">
        <v>4506</v>
      </c>
      <c r="F2140" s="23" t="s">
        <v>4507</v>
      </c>
      <c r="G2140" s="23">
        <v>2</v>
      </c>
      <c r="I2140" s="39" t="str">
        <f>IF($B2140="","",(VLOOKUP($B2140,所属・種目コード!$A$3:$B$68,2)))</f>
        <v>盛岡誠桜</v>
      </c>
      <c r="K2140" s="41" t="e">
        <f>IF($B2140="","",(VLOOKUP($B2140,所属・種目コード!L2123:M2223,2)))</f>
        <v>#N/A</v>
      </c>
      <c r="L2140" s="38" t="e">
        <f>IF($B2140="","",(VLOOKUP($B2140,所属・種目コード!$I$3:$J$59,2)))</f>
        <v>#N/A</v>
      </c>
    </row>
    <row r="2141" spans="1:12">
      <c r="A2141" s="23">
        <v>3068</v>
      </c>
      <c r="B2141" s="23">
        <v>1109</v>
      </c>
      <c r="C2141" s="23">
        <v>274</v>
      </c>
      <c r="E2141" s="23" t="s">
        <v>4508</v>
      </c>
      <c r="F2141" s="23" t="s">
        <v>4509</v>
      </c>
      <c r="G2141" s="23">
        <v>2</v>
      </c>
      <c r="I2141" s="39" t="str">
        <f>IF($B2141="","",(VLOOKUP($B2141,所属・種目コード!$A$3:$B$68,2)))</f>
        <v>盛岡誠桜</v>
      </c>
      <c r="K2141" s="41" t="e">
        <f>IF($B2141="","",(VLOOKUP($B2141,所属・種目コード!L2124:M2224,2)))</f>
        <v>#N/A</v>
      </c>
      <c r="L2141" s="38" t="e">
        <f>IF($B2141="","",(VLOOKUP($B2141,所属・種目コード!$I$3:$J$59,2)))</f>
        <v>#N/A</v>
      </c>
    </row>
    <row r="2142" spans="1:12">
      <c r="A2142" s="23">
        <v>3069</v>
      </c>
      <c r="B2142" s="23">
        <v>1109</v>
      </c>
      <c r="C2142" s="23">
        <v>149</v>
      </c>
      <c r="E2142" s="23" t="s">
        <v>4510</v>
      </c>
      <c r="F2142" s="23" t="s">
        <v>4511</v>
      </c>
      <c r="G2142" s="23">
        <v>2</v>
      </c>
      <c r="I2142" s="39" t="str">
        <f>IF($B2142="","",(VLOOKUP($B2142,所属・種目コード!$A$3:$B$68,2)))</f>
        <v>盛岡誠桜</v>
      </c>
      <c r="K2142" s="41" t="e">
        <f>IF($B2142="","",(VLOOKUP($B2142,所属・種目コード!L2125:M2225,2)))</f>
        <v>#N/A</v>
      </c>
      <c r="L2142" s="38" t="e">
        <f>IF($B2142="","",(VLOOKUP($B2142,所属・種目コード!$I$3:$J$59,2)))</f>
        <v>#N/A</v>
      </c>
    </row>
    <row r="2143" spans="1:12">
      <c r="A2143" s="23">
        <v>3070</v>
      </c>
      <c r="B2143" s="23">
        <v>1109</v>
      </c>
      <c r="C2143" s="23">
        <v>142</v>
      </c>
      <c r="E2143" s="23" t="s">
        <v>4512</v>
      </c>
      <c r="F2143" s="23" t="s">
        <v>4513</v>
      </c>
      <c r="G2143" s="23">
        <v>2</v>
      </c>
      <c r="I2143" s="39" t="str">
        <f>IF($B2143="","",(VLOOKUP($B2143,所属・種目コード!$A$3:$B$68,2)))</f>
        <v>盛岡誠桜</v>
      </c>
      <c r="K2143" s="41" t="e">
        <f>IF($B2143="","",(VLOOKUP($B2143,所属・種目コード!L2126:M2226,2)))</f>
        <v>#N/A</v>
      </c>
      <c r="L2143" s="38" t="e">
        <f>IF($B2143="","",(VLOOKUP($B2143,所属・種目コード!$I$3:$J$59,2)))</f>
        <v>#N/A</v>
      </c>
    </row>
    <row r="2144" spans="1:12">
      <c r="A2144" s="23">
        <v>3071</v>
      </c>
      <c r="B2144" s="23">
        <v>1109</v>
      </c>
      <c r="C2144" s="23">
        <v>160</v>
      </c>
      <c r="E2144" s="23" t="s">
        <v>4514</v>
      </c>
      <c r="F2144" s="23" t="s">
        <v>4515</v>
      </c>
      <c r="G2144" s="23">
        <v>2</v>
      </c>
      <c r="I2144" s="39" t="str">
        <f>IF($B2144="","",(VLOOKUP($B2144,所属・種目コード!$A$3:$B$68,2)))</f>
        <v>盛岡誠桜</v>
      </c>
      <c r="K2144" s="41" t="e">
        <f>IF($B2144="","",(VLOOKUP($B2144,所属・種目コード!L2127:M2227,2)))</f>
        <v>#N/A</v>
      </c>
      <c r="L2144" s="38" t="e">
        <f>IF($B2144="","",(VLOOKUP($B2144,所属・種目コード!$I$3:$J$59,2)))</f>
        <v>#N/A</v>
      </c>
    </row>
    <row r="2145" spans="1:12">
      <c r="A2145" s="23">
        <v>3072</v>
      </c>
      <c r="B2145" s="23">
        <v>1109</v>
      </c>
      <c r="C2145" s="23">
        <v>161</v>
      </c>
      <c r="E2145" s="23" t="s">
        <v>4516</v>
      </c>
      <c r="F2145" s="23" t="s">
        <v>4517</v>
      </c>
      <c r="G2145" s="23">
        <v>2</v>
      </c>
      <c r="I2145" s="39" t="str">
        <f>IF($B2145="","",(VLOOKUP($B2145,所属・種目コード!$A$3:$B$68,2)))</f>
        <v>盛岡誠桜</v>
      </c>
      <c r="K2145" s="41" t="e">
        <f>IF($B2145="","",(VLOOKUP($B2145,所属・種目コード!L2128:M2228,2)))</f>
        <v>#N/A</v>
      </c>
      <c r="L2145" s="38" t="e">
        <f>IF($B2145="","",(VLOOKUP($B2145,所属・種目コード!$I$3:$J$59,2)))</f>
        <v>#N/A</v>
      </c>
    </row>
    <row r="2146" spans="1:12">
      <c r="A2146" s="23">
        <v>3073</v>
      </c>
      <c r="B2146" s="23">
        <v>1109</v>
      </c>
      <c r="C2146" s="23">
        <v>150</v>
      </c>
      <c r="E2146" s="23" t="s">
        <v>488</v>
      </c>
      <c r="F2146" s="23" t="s">
        <v>4518</v>
      </c>
      <c r="G2146" s="23">
        <v>2</v>
      </c>
      <c r="I2146" s="39" t="str">
        <f>IF($B2146="","",(VLOOKUP($B2146,所属・種目コード!$A$3:$B$68,2)))</f>
        <v>盛岡誠桜</v>
      </c>
      <c r="K2146" s="41" t="e">
        <f>IF($B2146="","",(VLOOKUP($B2146,所属・種目コード!L2129:M2229,2)))</f>
        <v>#N/A</v>
      </c>
      <c r="L2146" s="38" t="e">
        <f>IF($B2146="","",(VLOOKUP($B2146,所属・種目コード!$I$3:$J$59,2)))</f>
        <v>#N/A</v>
      </c>
    </row>
    <row r="2147" spans="1:12">
      <c r="A2147" s="23">
        <v>5135</v>
      </c>
      <c r="B2147" s="23">
        <v>1109</v>
      </c>
      <c r="C2147" s="23">
        <v>744</v>
      </c>
      <c r="E2147" s="23" t="s">
        <v>8420</v>
      </c>
      <c r="F2147" s="23" t="s">
        <v>8421</v>
      </c>
      <c r="G2147" s="23">
        <v>2</v>
      </c>
      <c r="I2147" s="39" t="str">
        <f>IF($B2147="","",(VLOOKUP($B2147,所属・種目コード!$A$3:$B$68,2)))</f>
        <v>盛岡誠桜</v>
      </c>
      <c r="K2147" s="41" t="e">
        <f>IF($B2147="","",(VLOOKUP($B2147,所属・種目コード!L2130:M2230,2)))</f>
        <v>#N/A</v>
      </c>
      <c r="L2147" s="38" t="e">
        <f>IF($B2147="","",(VLOOKUP($B2147,所属・種目コード!$I$3:$J$59,2)))</f>
        <v>#N/A</v>
      </c>
    </row>
    <row r="2148" spans="1:12">
      <c r="A2148" s="23">
        <v>5136</v>
      </c>
      <c r="B2148" s="23">
        <v>1109</v>
      </c>
      <c r="C2148" s="23">
        <v>745</v>
      </c>
      <c r="E2148" s="23" t="s">
        <v>492</v>
      </c>
      <c r="F2148" s="23" t="s">
        <v>8422</v>
      </c>
      <c r="G2148" s="23">
        <v>2</v>
      </c>
      <c r="I2148" s="39" t="str">
        <f>IF($B2148="","",(VLOOKUP($B2148,所属・種目コード!$A$3:$B$68,2)))</f>
        <v>盛岡誠桜</v>
      </c>
      <c r="K2148" s="41" t="e">
        <f>IF($B2148="","",(VLOOKUP($B2148,所属・種目コード!L2131:M2231,2)))</f>
        <v>#N/A</v>
      </c>
      <c r="L2148" s="38" t="e">
        <f>IF($B2148="","",(VLOOKUP($B2148,所属・種目コード!$I$3:$J$59,2)))</f>
        <v>#N/A</v>
      </c>
    </row>
    <row r="2149" spans="1:12">
      <c r="A2149" s="23">
        <v>5137</v>
      </c>
      <c r="B2149" s="23">
        <v>1109</v>
      </c>
      <c r="C2149" s="23">
        <v>746</v>
      </c>
      <c r="E2149" s="23" t="s">
        <v>8423</v>
      </c>
      <c r="F2149" s="23" t="s">
        <v>8424</v>
      </c>
      <c r="G2149" s="23">
        <v>2</v>
      </c>
      <c r="I2149" s="39" t="str">
        <f>IF($B2149="","",(VLOOKUP($B2149,所属・種目コード!$A$3:$B$68,2)))</f>
        <v>盛岡誠桜</v>
      </c>
      <c r="K2149" s="41" t="e">
        <f>IF($B2149="","",(VLOOKUP($B2149,所属・種目コード!L2132:M2232,2)))</f>
        <v>#N/A</v>
      </c>
      <c r="L2149" s="38" t="e">
        <f>IF($B2149="","",(VLOOKUP($B2149,所属・種目コード!$I$3:$J$59,2)))</f>
        <v>#N/A</v>
      </c>
    </row>
    <row r="2150" spans="1:12">
      <c r="A2150" s="23">
        <v>5275</v>
      </c>
      <c r="B2150" s="23">
        <v>1109</v>
      </c>
      <c r="C2150" s="23">
        <v>1002</v>
      </c>
      <c r="E2150" s="23" t="s">
        <v>8445</v>
      </c>
      <c r="F2150" s="23" t="s">
        <v>8446</v>
      </c>
      <c r="G2150" s="23">
        <v>1</v>
      </c>
      <c r="I2150" s="39" t="str">
        <f>IF($B2150="","",(VLOOKUP($B2150,所属・種目コード!$A$3:$B$68,2)))</f>
        <v>盛岡誠桜</v>
      </c>
      <c r="K2150" s="41" t="e">
        <f>IF($B2150="","",(VLOOKUP($B2150,所属・種目コード!L2133:M2233,2)))</f>
        <v>#N/A</v>
      </c>
      <c r="L2150" s="38" t="e">
        <f>IF($B2150="","",(VLOOKUP($B2150,所属・種目コード!$I$3:$J$59,2)))</f>
        <v>#N/A</v>
      </c>
    </row>
    <row r="2151" spans="1:12">
      <c r="A2151" s="23">
        <v>3074</v>
      </c>
      <c r="B2151" s="23">
        <v>1110</v>
      </c>
      <c r="C2151" s="23">
        <v>167</v>
      </c>
      <c r="E2151" s="23" t="s">
        <v>4519</v>
      </c>
      <c r="F2151" s="23" t="s">
        <v>4520</v>
      </c>
      <c r="G2151" s="23">
        <v>2</v>
      </c>
      <c r="I2151" s="39" t="str">
        <f>IF($B2151="","",(VLOOKUP($B2151,所属・種目コード!$A$3:$B$68,2)))</f>
        <v>盛岡第一</v>
      </c>
      <c r="K2151" s="41" t="e">
        <f>IF($B2151="","",(VLOOKUP($B2151,所属・種目コード!L2134:M2234,2)))</f>
        <v>#N/A</v>
      </c>
      <c r="L2151" s="38" t="e">
        <f>IF($B2151="","",(VLOOKUP($B2151,所属・種目コード!$I$3:$J$59,2)))</f>
        <v>#N/A</v>
      </c>
    </row>
    <row r="2152" spans="1:12">
      <c r="A2152" s="23">
        <v>3075</v>
      </c>
      <c r="B2152" s="23">
        <v>1110</v>
      </c>
      <c r="C2152" s="23">
        <v>168</v>
      </c>
      <c r="E2152" s="23" t="s">
        <v>4521</v>
      </c>
      <c r="F2152" s="23" t="s">
        <v>4522</v>
      </c>
      <c r="G2152" s="23">
        <v>2</v>
      </c>
      <c r="I2152" s="39" t="str">
        <f>IF($B2152="","",(VLOOKUP($B2152,所属・種目コード!$A$3:$B$68,2)))</f>
        <v>盛岡第一</v>
      </c>
      <c r="K2152" s="41" t="e">
        <f>IF($B2152="","",(VLOOKUP($B2152,所属・種目コード!L2135:M2235,2)))</f>
        <v>#N/A</v>
      </c>
      <c r="L2152" s="38" t="e">
        <f>IF($B2152="","",(VLOOKUP($B2152,所属・種目コード!$I$3:$J$59,2)))</f>
        <v>#N/A</v>
      </c>
    </row>
    <row r="2153" spans="1:12">
      <c r="A2153" s="23">
        <v>3076</v>
      </c>
      <c r="B2153" s="23">
        <v>1110</v>
      </c>
      <c r="C2153" s="23">
        <v>162</v>
      </c>
      <c r="E2153" s="23" t="s">
        <v>4523</v>
      </c>
      <c r="F2153" s="23" t="s">
        <v>4524</v>
      </c>
      <c r="G2153" s="23">
        <v>2</v>
      </c>
      <c r="I2153" s="39" t="str">
        <f>IF($B2153="","",(VLOOKUP($B2153,所属・種目コード!$A$3:$B$68,2)))</f>
        <v>盛岡第一</v>
      </c>
      <c r="K2153" s="41" t="e">
        <f>IF($B2153="","",(VLOOKUP($B2153,所属・種目コード!L2136:M2236,2)))</f>
        <v>#N/A</v>
      </c>
      <c r="L2153" s="38" t="e">
        <f>IF($B2153="","",(VLOOKUP($B2153,所属・種目コード!$I$3:$J$59,2)))</f>
        <v>#N/A</v>
      </c>
    </row>
    <row r="2154" spans="1:12">
      <c r="A2154" s="23">
        <v>3077</v>
      </c>
      <c r="B2154" s="23">
        <v>1110</v>
      </c>
      <c r="C2154" s="23">
        <v>891</v>
      </c>
      <c r="E2154" s="23" t="s">
        <v>4525</v>
      </c>
      <c r="F2154" s="23" t="s">
        <v>4526</v>
      </c>
      <c r="G2154" s="23">
        <v>1</v>
      </c>
      <c r="I2154" s="39" t="str">
        <f>IF($B2154="","",(VLOOKUP($B2154,所属・種目コード!$A$3:$B$68,2)))</f>
        <v>盛岡第一</v>
      </c>
      <c r="K2154" s="41" t="e">
        <f>IF($B2154="","",(VLOOKUP($B2154,所属・種目コード!L2137:M2237,2)))</f>
        <v>#N/A</v>
      </c>
      <c r="L2154" s="38" t="e">
        <f>IF($B2154="","",(VLOOKUP($B2154,所属・種目コード!$I$3:$J$59,2)))</f>
        <v>#N/A</v>
      </c>
    </row>
    <row r="2155" spans="1:12">
      <c r="A2155" s="23">
        <v>3078</v>
      </c>
      <c r="B2155" s="23">
        <v>1110</v>
      </c>
      <c r="C2155" s="23">
        <v>193</v>
      </c>
      <c r="E2155" s="23" t="s">
        <v>4527</v>
      </c>
      <c r="F2155" s="23" t="s">
        <v>4528</v>
      </c>
      <c r="G2155" s="23">
        <v>1</v>
      </c>
      <c r="I2155" s="39" t="str">
        <f>IF($B2155="","",(VLOOKUP($B2155,所属・種目コード!$A$3:$B$68,2)))</f>
        <v>盛岡第一</v>
      </c>
      <c r="K2155" s="41" t="e">
        <f>IF($B2155="","",(VLOOKUP($B2155,所属・種目コード!L2138:M2238,2)))</f>
        <v>#N/A</v>
      </c>
      <c r="L2155" s="38" t="e">
        <f>IF($B2155="","",(VLOOKUP($B2155,所属・種目コード!$I$3:$J$59,2)))</f>
        <v>#N/A</v>
      </c>
    </row>
    <row r="2156" spans="1:12">
      <c r="A2156" s="23">
        <v>3079</v>
      </c>
      <c r="B2156" s="23">
        <v>1110</v>
      </c>
      <c r="C2156" s="23">
        <v>189</v>
      </c>
      <c r="E2156" s="23" t="s">
        <v>4529</v>
      </c>
      <c r="F2156" s="23" t="s">
        <v>4530</v>
      </c>
      <c r="G2156" s="23">
        <v>1</v>
      </c>
      <c r="I2156" s="39" t="str">
        <f>IF($B2156="","",(VLOOKUP($B2156,所属・種目コード!$A$3:$B$68,2)))</f>
        <v>盛岡第一</v>
      </c>
      <c r="K2156" s="41" t="e">
        <f>IF($B2156="","",(VLOOKUP($B2156,所属・種目コード!L2139:M2239,2)))</f>
        <v>#N/A</v>
      </c>
      <c r="L2156" s="38" t="e">
        <f>IF($B2156="","",(VLOOKUP($B2156,所属・種目コード!$I$3:$J$59,2)))</f>
        <v>#N/A</v>
      </c>
    </row>
    <row r="2157" spans="1:12">
      <c r="A2157" s="23">
        <v>3080</v>
      </c>
      <c r="B2157" s="23">
        <v>1110</v>
      </c>
      <c r="C2157" s="23">
        <v>163</v>
      </c>
      <c r="E2157" s="23" t="s">
        <v>4531</v>
      </c>
      <c r="F2157" s="23" t="s">
        <v>4532</v>
      </c>
      <c r="G2157" s="23">
        <v>2</v>
      </c>
      <c r="I2157" s="39" t="str">
        <f>IF($B2157="","",(VLOOKUP($B2157,所属・種目コード!$A$3:$B$68,2)))</f>
        <v>盛岡第一</v>
      </c>
      <c r="K2157" s="41" t="e">
        <f>IF($B2157="","",(VLOOKUP($B2157,所属・種目コード!L2140:M2240,2)))</f>
        <v>#N/A</v>
      </c>
      <c r="L2157" s="38" t="e">
        <f>IF($B2157="","",(VLOOKUP($B2157,所属・種目コード!$I$3:$J$59,2)))</f>
        <v>#N/A</v>
      </c>
    </row>
    <row r="2158" spans="1:12">
      <c r="A2158" s="23">
        <v>3081</v>
      </c>
      <c r="B2158" s="23">
        <v>1110</v>
      </c>
      <c r="C2158" s="23">
        <v>169</v>
      </c>
      <c r="E2158" s="23" t="s">
        <v>4533</v>
      </c>
      <c r="F2158" s="23" t="s">
        <v>4534</v>
      </c>
      <c r="G2158" s="23">
        <v>2</v>
      </c>
      <c r="I2158" s="39" t="str">
        <f>IF($B2158="","",(VLOOKUP($B2158,所属・種目コード!$A$3:$B$68,2)))</f>
        <v>盛岡第一</v>
      </c>
      <c r="K2158" s="41" t="e">
        <f>IF($B2158="","",(VLOOKUP($B2158,所属・種目コード!L2141:M2241,2)))</f>
        <v>#N/A</v>
      </c>
      <c r="L2158" s="38" t="e">
        <f>IF($B2158="","",(VLOOKUP($B2158,所属・種目コード!$I$3:$J$59,2)))</f>
        <v>#N/A</v>
      </c>
    </row>
    <row r="2159" spans="1:12">
      <c r="A2159" s="23">
        <v>3082</v>
      </c>
      <c r="B2159" s="23">
        <v>1110</v>
      </c>
      <c r="C2159" s="23">
        <v>535</v>
      </c>
      <c r="E2159" s="23" t="s">
        <v>4535</v>
      </c>
      <c r="F2159" s="23" t="s">
        <v>398</v>
      </c>
      <c r="G2159" s="23">
        <v>2</v>
      </c>
      <c r="I2159" s="39" t="str">
        <f>IF($B2159="","",(VLOOKUP($B2159,所属・種目コード!$A$3:$B$68,2)))</f>
        <v>盛岡第一</v>
      </c>
      <c r="K2159" s="41" t="e">
        <f>IF($B2159="","",(VLOOKUP($B2159,所属・種目コード!L2142:M2242,2)))</f>
        <v>#N/A</v>
      </c>
      <c r="L2159" s="38" t="e">
        <f>IF($B2159="","",(VLOOKUP($B2159,所属・種目コード!$I$3:$J$59,2)))</f>
        <v>#N/A</v>
      </c>
    </row>
    <row r="2160" spans="1:12">
      <c r="A2160" s="23">
        <v>3083</v>
      </c>
      <c r="B2160" s="23">
        <v>1110</v>
      </c>
      <c r="C2160" s="23">
        <v>190</v>
      </c>
      <c r="E2160" s="23" t="s">
        <v>4536</v>
      </c>
      <c r="F2160" s="23" t="s">
        <v>4537</v>
      </c>
      <c r="G2160" s="23">
        <v>1</v>
      </c>
      <c r="I2160" s="39" t="str">
        <f>IF($B2160="","",(VLOOKUP($B2160,所属・種目コード!$A$3:$B$68,2)))</f>
        <v>盛岡第一</v>
      </c>
      <c r="K2160" s="41" t="e">
        <f>IF($B2160="","",(VLOOKUP($B2160,所属・種目コード!L2143:M2243,2)))</f>
        <v>#N/A</v>
      </c>
      <c r="L2160" s="38" t="e">
        <f>IF($B2160="","",(VLOOKUP($B2160,所属・種目コード!$I$3:$J$59,2)))</f>
        <v>#N/A</v>
      </c>
    </row>
    <row r="2161" spans="1:12">
      <c r="A2161" s="23">
        <v>3084</v>
      </c>
      <c r="B2161" s="23">
        <v>1110</v>
      </c>
      <c r="C2161" s="23">
        <v>759</v>
      </c>
      <c r="E2161" s="23" t="s">
        <v>4538</v>
      </c>
      <c r="F2161" s="23" t="s">
        <v>4539</v>
      </c>
      <c r="G2161" s="23">
        <v>1</v>
      </c>
      <c r="I2161" s="39" t="str">
        <f>IF($B2161="","",(VLOOKUP($B2161,所属・種目コード!$A$3:$B$68,2)))</f>
        <v>盛岡第一</v>
      </c>
      <c r="K2161" s="41" t="e">
        <f>IF($B2161="","",(VLOOKUP($B2161,所属・種目コード!L2144:M2244,2)))</f>
        <v>#N/A</v>
      </c>
      <c r="L2161" s="38" t="e">
        <f>IF($B2161="","",(VLOOKUP($B2161,所属・種目コード!$I$3:$J$59,2)))</f>
        <v>#N/A</v>
      </c>
    </row>
    <row r="2162" spans="1:12">
      <c r="A2162" s="23">
        <v>3085</v>
      </c>
      <c r="B2162" s="23">
        <v>1110</v>
      </c>
      <c r="C2162" s="23">
        <v>892</v>
      </c>
      <c r="E2162" s="23" t="s">
        <v>4540</v>
      </c>
      <c r="F2162" s="23" t="s">
        <v>4541</v>
      </c>
      <c r="G2162" s="23">
        <v>1</v>
      </c>
      <c r="I2162" s="39" t="str">
        <f>IF($B2162="","",(VLOOKUP($B2162,所属・種目コード!$A$3:$B$68,2)))</f>
        <v>盛岡第一</v>
      </c>
      <c r="K2162" s="41" t="e">
        <f>IF($B2162="","",(VLOOKUP($B2162,所属・種目コード!L2145:M2245,2)))</f>
        <v>#N/A</v>
      </c>
      <c r="L2162" s="38" t="e">
        <f>IF($B2162="","",(VLOOKUP($B2162,所属・種目コード!$I$3:$J$59,2)))</f>
        <v>#N/A</v>
      </c>
    </row>
    <row r="2163" spans="1:12">
      <c r="A2163" s="23">
        <v>3086</v>
      </c>
      <c r="B2163" s="23">
        <v>1110</v>
      </c>
      <c r="C2163" s="23">
        <v>893</v>
      </c>
      <c r="E2163" s="23" t="s">
        <v>4542</v>
      </c>
      <c r="F2163" s="23" t="s">
        <v>1885</v>
      </c>
      <c r="G2163" s="23">
        <v>1</v>
      </c>
      <c r="I2163" s="39" t="str">
        <f>IF($B2163="","",(VLOOKUP($B2163,所属・種目コード!$A$3:$B$68,2)))</f>
        <v>盛岡第一</v>
      </c>
      <c r="K2163" s="41" t="e">
        <f>IF($B2163="","",(VLOOKUP($B2163,所属・種目コード!L2146:M2246,2)))</f>
        <v>#N/A</v>
      </c>
      <c r="L2163" s="38" t="e">
        <f>IF($B2163="","",(VLOOKUP($B2163,所属・種目コード!$I$3:$J$59,2)))</f>
        <v>#N/A</v>
      </c>
    </row>
    <row r="2164" spans="1:12">
      <c r="A2164" s="23">
        <v>3087</v>
      </c>
      <c r="B2164" s="23">
        <v>1110</v>
      </c>
      <c r="C2164" s="23">
        <v>170</v>
      </c>
      <c r="E2164" s="23" t="s">
        <v>4543</v>
      </c>
      <c r="F2164" s="23" t="s">
        <v>4544</v>
      </c>
      <c r="G2164" s="23">
        <v>2</v>
      </c>
      <c r="I2164" s="39" t="str">
        <f>IF($B2164="","",(VLOOKUP($B2164,所属・種目コード!$A$3:$B$68,2)))</f>
        <v>盛岡第一</v>
      </c>
      <c r="K2164" s="41" t="e">
        <f>IF($B2164="","",(VLOOKUP($B2164,所属・種目コード!L2147:M2247,2)))</f>
        <v>#N/A</v>
      </c>
      <c r="L2164" s="38" t="e">
        <f>IF($B2164="","",(VLOOKUP($B2164,所属・種目コード!$I$3:$J$59,2)))</f>
        <v>#N/A</v>
      </c>
    </row>
    <row r="2165" spans="1:12">
      <c r="A2165" s="23">
        <v>3088</v>
      </c>
      <c r="B2165" s="23">
        <v>1110</v>
      </c>
      <c r="C2165" s="23">
        <v>894</v>
      </c>
      <c r="E2165" s="23" t="s">
        <v>4545</v>
      </c>
      <c r="F2165" s="23" t="s">
        <v>4546</v>
      </c>
      <c r="G2165" s="23">
        <v>1</v>
      </c>
      <c r="I2165" s="39" t="str">
        <f>IF($B2165="","",(VLOOKUP($B2165,所属・種目コード!$A$3:$B$68,2)))</f>
        <v>盛岡第一</v>
      </c>
      <c r="K2165" s="41" t="e">
        <f>IF($B2165="","",(VLOOKUP($B2165,所属・種目コード!L2148:M2248,2)))</f>
        <v>#N/A</v>
      </c>
      <c r="L2165" s="38" t="e">
        <f>IF($B2165="","",(VLOOKUP($B2165,所属・種目コード!$I$3:$J$59,2)))</f>
        <v>#N/A</v>
      </c>
    </row>
    <row r="2166" spans="1:12">
      <c r="A2166" s="23">
        <v>3089</v>
      </c>
      <c r="B2166" s="23">
        <v>1110</v>
      </c>
      <c r="C2166" s="23">
        <v>164</v>
      </c>
      <c r="E2166" s="23" t="s">
        <v>4547</v>
      </c>
      <c r="F2166" s="23" t="s">
        <v>4548</v>
      </c>
      <c r="G2166" s="23">
        <v>2</v>
      </c>
      <c r="I2166" s="39" t="str">
        <f>IF($B2166="","",(VLOOKUP($B2166,所属・種目コード!$A$3:$B$68,2)))</f>
        <v>盛岡第一</v>
      </c>
      <c r="K2166" s="41" t="e">
        <f>IF($B2166="","",(VLOOKUP($B2166,所属・種目コード!L2149:M2249,2)))</f>
        <v>#N/A</v>
      </c>
      <c r="L2166" s="38" t="e">
        <f>IF($B2166="","",(VLOOKUP($B2166,所属・種目コード!$I$3:$J$59,2)))</f>
        <v>#N/A</v>
      </c>
    </row>
    <row r="2167" spans="1:12">
      <c r="A2167" s="23">
        <v>3090</v>
      </c>
      <c r="B2167" s="23">
        <v>1110</v>
      </c>
      <c r="C2167" s="23">
        <v>194</v>
      </c>
      <c r="E2167" s="23" t="s">
        <v>4549</v>
      </c>
      <c r="F2167" s="23" t="s">
        <v>4550</v>
      </c>
      <c r="G2167" s="23">
        <v>1</v>
      </c>
      <c r="I2167" s="39" t="str">
        <f>IF($B2167="","",(VLOOKUP($B2167,所属・種目コード!$A$3:$B$68,2)))</f>
        <v>盛岡第一</v>
      </c>
      <c r="K2167" s="41" t="e">
        <f>IF($B2167="","",(VLOOKUP($B2167,所属・種目コード!L2150:M2250,2)))</f>
        <v>#N/A</v>
      </c>
      <c r="L2167" s="38" t="e">
        <f>IF($B2167="","",(VLOOKUP($B2167,所属・種目コード!$I$3:$J$59,2)))</f>
        <v>#N/A</v>
      </c>
    </row>
    <row r="2168" spans="1:12">
      <c r="A2168" s="23">
        <v>3091</v>
      </c>
      <c r="B2168" s="23">
        <v>1110</v>
      </c>
      <c r="C2168" s="23">
        <v>195</v>
      </c>
      <c r="E2168" s="23" t="s">
        <v>4551</v>
      </c>
      <c r="F2168" s="23" t="s">
        <v>4552</v>
      </c>
      <c r="G2168" s="23">
        <v>1</v>
      </c>
      <c r="I2168" s="39" t="str">
        <f>IF($B2168="","",(VLOOKUP($B2168,所属・種目コード!$A$3:$B$68,2)))</f>
        <v>盛岡第一</v>
      </c>
      <c r="K2168" s="41" t="e">
        <f>IF($B2168="","",(VLOOKUP($B2168,所属・種目コード!L2151:M2251,2)))</f>
        <v>#N/A</v>
      </c>
      <c r="L2168" s="38" t="e">
        <f>IF($B2168="","",(VLOOKUP($B2168,所属・種目コード!$I$3:$J$59,2)))</f>
        <v>#N/A</v>
      </c>
    </row>
    <row r="2169" spans="1:12">
      <c r="A2169" s="23">
        <v>3092</v>
      </c>
      <c r="B2169" s="23">
        <v>1110</v>
      </c>
      <c r="C2169" s="23">
        <v>165</v>
      </c>
      <c r="E2169" s="23" t="s">
        <v>4553</v>
      </c>
      <c r="F2169" s="23" t="s">
        <v>4554</v>
      </c>
      <c r="G2169" s="23">
        <v>2</v>
      </c>
      <c r="I2169" s="39" t="str">
        <f>IF($B2169="","",(VLOOKUP($B2169,所属・種目コード!$A$3:$B$68,2)))</f>
        <v>盛岡第一</v>
      </c>
      <c r="K2169" s="41" t="e">
        <f>IF($B2169="","",(VLOOKUP($B2169,所属・種目コード!L2152:M2252,2)))</f>
        <v>#N/A</v>
      </c>
      <c r="L2169" s="38" t="e">
        <f>IF($B2169="","",(VLOOKUP($B2169,所属・種目コード!$I$3:$J$59,2)))</f>
        <v>#N/A</v>
      </c>
    </row>
    <row r="2170" spans="1:12">
      <c r="A2170" s="23">
        <v>3093</v>
      </c>
      <c r="B2170" s="23">
        <v>1110</v>
      </c>
      <c r="C2170" s="23">
        <v>652</v>
      </c>
      <c r="E2170" s="23" t="s">
        <v>4555</v>
      </c>
      <c r="F2170" s="23" t="s">
        <v>4556</v>
      </c>
      <c r="G2170" s="23">
        <v>2</v>
      </c>
      <c r="I2170" s="39" t="str">
        <f>IF($B2170="","",(VLOOKUP($B2170,所属・種目コード!$A$3:$B$68,2)))</f>
        <v>盛岡第一</v>
      </c>
      <c r="K2170" s="41" t="e">
        <f>IF($B2170="","",(VLOOKUP($B2170,所属・種目コード!L2153:M2253,2)))</f>
        <v>#N/A</v>
      </c>
      <c r="L2170" s="38" t="e">
        <f>IF($B2170="","",(VLOOKUP($B2170,所属・種目コード!$I$3:$J$59,2)))</f>
        <v>#N/A</v>
      </c>
    </row>
    <row r="2171" spans="1:12">
      <c r="A2171" s="23">
        <v>3094</v>
      </c>
      <c r="B2171" s="23">
        <v>1110</v>
      </c>
      <c r="C2171" s="23">
        <v>895</v>
      </c>
      <c r="E2171" s="23" t="s">
        <v>4557</v>
      </c>
      <c r="F2171" s="23" t="s">
        <v>4558</v>
      </c>
      <c r="G2171" s="23">
        <v>1</v>
      </c>
      <c r="I2171" s="39" t="str">
        <f>IF($B2171="","",(VLOOKUP($B2171,所属・種目コード!$A$3:$B$68,2)))</f>
        <v>盛岡第一</v>
      </c>
      <c r="K2171" s="41" t="e">
        <f>IF($B2171="","",(VLOOKUP($B2171,所属・種目コード!L2154:M2254,2)))</f>
        <v>#N/A</v>
      </c>
      <c r="L2171" s="38" t="e">
        <f>IF($B2171="","",(VLOOKUP($B2171,所属・種目コード!$I$3:$J$59,2)))</f>
        <v>#N/A</v>
      </c>
    </row>
    <row r="2172" spans="1:12">
      <c r="A2172" s="23">
        <v>3095</v>
      </c>
      <c r="B2172" s="23">
        <v>1110</v>
      </c>
      <c r="C2172" s="23">
        <v>166</v>
      </c>
      <c r="E2172" s="23" t="s">
        <v>4559</v>
      </c>
      <c r="F2172" s="23" t="s">
        <v>4560</v>
      </c>
      <c r="G2172" s="23">
        <v>2</v>
      </c>
      <c r="I2172" s="39" t="str">
        <f>IF($B2172="","",(VLOOKUP($B2172,所属・種目コード!$A$3:$B$68,2)))</f>
        <v>盛岡第一</v>
      </c>
      <c r="K2172" s="41" t="e">
        <f>IF($B2172="","",(VLOOKUP($B2172,所属・種目コード!L2155:M2255,2)))</f>
        <v>#N/A</v>
      </c>
      <c r="L2172" s="38" t="e">
        <f>IF($B2172="","",(VLOOKUP($B2172,所属・種目コード!$I$3:$J$59,2)))</f>
        <v>#N/A</v>
      </c>
    </row>
    <row r="2173" spans="1:12">
      <c r="A2173" s="23">
        <v>3096</v>
      </c>
      <c r="B2173" s="23">
        <v>1110</v>
      </c>
      <c r="C2173" s="23">
        <v>191</v>
      </c>
      <c r="E2173" s="23" t="s">
        <v>4561</v>
      </c>
      <c r="F2173" s="23" t="s">
        <v>4562</v>
      </c>
      <c r="G2173" s="23">
        <v>1</v>
      </c>
      <c r="I2173" s="39" t="str">
        <f>IF($B2173="","",(VLOOKUP($B2173,所属・種目コード!$A$3:$B$68,2)))</f>
        <v>盛岡第一</v>
      </c>
      <c r="K2173" s="41" t="e">
        <f>IF($B2173="","",(VLOOKUP($B2173,所属・種目コード!L2156:M2256,2)))</f>
        <v>#N/A</v>
      </c>
      <c r="L2173" s="38" t="e">
        <f>IF($B2173="","",(VLOOKUP($B2173,所属・種目コード!$I$3:$J$59,2)))</f>
        <v>#N/A</v>
      </c>
    </row>
    <row r="2174" spans="1:12">
      <c r="A2174" s="23">
        <v>3097</v>
      </c>
      <c r="B2174" s="23">
        <v>1110</v>
      </c>
      <c r="C2174" s="23">
        <v>653</v>
      </c>
      <c r="E2174" s="23" t="s">
        <v>4563</v>
      </c>
      <c r="F2174" s="23" t="s">
        <v>4564</v>
      </c>
      <c r="G2174" s="23">
        <v>2</v>
      </c>
      <c r="I2174" s="39" t="str">
        <f>IF($B2174="","",(VLOOKUP($B2174,所属・種目コード!$A$3:$B$68,2)))</f>
        <v>盛岡第一</v>
      </c>
      <c r="K2174" s="41" t="e">
        <f>IF($B2174="","",(VLOOKUP($B2174,所属・種目コード!L2157:M2257,2)))</f>
        <v>#N/A</v>
      </c>
      <c r="L2174" s="38" t="e">
        <f>IF($B2174="","",(VLOOKUP($B2174,所属・種目コード!$I$3:$J$59,2)))</f>
        <v>#N/A</v>
      </c>
    </row>
    <row r="2175" spans="1:12">
      <c r="A2175" s="23">
        <v>3098</v>
      </c>
      <c r="B2175" s="23">
        <v>1110</v>
      </c>
      <c r="C2175" s="23">
        <v>192</v>
      </c>
      <c r="E2175" s="23" t="s">
        <v>4565</v>
      </c>
      <c r="F2175" s="23" t="s">
        <v>4566</v>
      </c>
      <c r="G2175" s="23">
        <v>1</v>
      </c>
      <c r="I2175" s="39" t="str">
        <f>IF($B2175="","",(VLOOKUP($B2175,所属・種目コード!$A$3:$B$68,2)))</f>
        <v>盛岡第一</v>
      </c>
      <c r="K2175" s="41" t="e">
        <f>IF($B2175="","",(VLOOKUP($B2175,所属・種目コード!L2158:M2258,2)))</f>
        <v>#N/A</v>
      </c>
      <c r="L2175" s="38" t="e">
        <f>IF($B2175="","",(VLOOKUP($B2175,所属・種目コード!$I$3:$J$59,2)))</f>
        <v>#N/A</v>
      </c>
    </row>
    <row r="2176" spans="1:12">
      <c r="A2176" s="23">
        <v>3099</v>
      </c>
      <c r="B2176" s="23">
        <v>1110</v>
      </c>
      <c r="C2176" s="23">
        <v>536</v>
      </c>
      <c r="E2176" s="23" t="s">
        <v>4567</v>
      </c>
      <c r="F2176" s="23" t="s">
        <v>4568</v>
      </c>
      <c r="G2176" s="23">
        <v>2</v>
      </c>
      <c r="I2176" s="39" t="str">
        <f>IF($B2176="","",(VLOOKUP($B2176,所属・種目コード!$A$3:$B$68,2)))</f>
        <v>盛岡第一</v>
      </c>
      <c r="K2176" s="41" t="e">
        <f>IF($B2176="","",(VLOOKUP($B2176,所属・種目コード!L2159:M2259,2)))</f>
        <v>#N/A</v>
      </c>
      <c r="L2176" s="38" t="e">
        <f>IF($B2176="","",(VLOOKUP($B2176,所属・種目コード!$I$3:$J$59,2)))</f>
        <v>#N/A</v>
      </c>
    </row>
    <row r="2177" spans="1:12">
      <c r="A2177" s="23">
        <v>3100</v>
      </c>
      <c r="B2177" s="23">
        <v>1110</v>
      </c>
      <c r="C2177" s="23">
        <v>537</v>
      </c>
      <c r="E2177" s="23" t="s">
        <v>4569</v>
      </c>
      <c r="F2177" s="23" t="s">
        <v>4570</v>
      </c>
      <c r="G2177" s="23">
        <v>2</v>
      </c>
      <c r="I2177" s="39" t="str">
        <f>IF($B2177="","",(VLOOKUP($B2177,所属・種目コード!$A$3:$B$68,2)))</f>
        <v>盛岡第一</v>
      </c>
      <c r="K2177" s="41" t="e">
        <f>IF($B2177="","",(VLOOKUP($B2177,所属・種目コード!L2160:M2260,2)))</f>
        <v>#N/A</v>
      </c>
      <c r="L2177" s="38" t="e">
        <f>IF($B2177="","",(VLOOKUP($B2177,所属・種目コード!$I$3:$J$59,2)))</f>
        <v>#N/A</v>
      </c>
    </row>
    <row r="2178" spans="1:12">
      <c r="A2178" s="23">
        <v>3101</v>
      </c>
      <c r="B2178" s="23">
        <v>1110</v>
      </c>
      <c r="C2178" s="23">
        <v>760</v>
      </c>
      <c r="E2178" s="23" t="s">
        <v>4571</v>
      </c>
      <c r="F2178" s="23" t="s">
        <v>4572</v>
      </c>
      <c r="G2178" s="23">
        <v>1</v>
      </c>
      <c r="I2178" s="39" t="str">
        <f>IF($B2178="","",(VLOOKUP($B2178,所属・種目コード!$A$3:$B$68,2)))</f>
        <v>盛岡第一</v>
      </c>
      <c r="K2178" s="41" t="e">
        <f>IF($B2178="","",(VLOOKUP($B2178,所属・種目コード!L2161:M2261,2)))</f>
        <v>#N/A</v>
      </c>
      <c r="L2178" s="38" t="e">
        <f>IF($B2178="","",(VLOOKUP($B2178,所属・種目コード!$I$3:$J$59,2)))</f>
        <v>#N/A</v>
      </c>
    </row>
    <row r="2179" spans="1:12">
      <c r="A2179" s="23">
        <v>3102</v>
      </c>
      <c r="B2179" s="23">
        <v>1111</v>
      </c>
      <c r="C2179" s="23">
        <v>213</v>
      </c>
      <c r="E2179" s="23" t="s">
        <v>4573</v>
      </c>
      <c r="F2179" s="23" t="s">
        <v>4574</v>
      </c>
      <c r="G2179" s="23">
        <v>1</v>
      </c>
      <c r="I2179" s="39" t="str">
        <f>IF($B2179="","",(VLOOKUP($B2179,所属・種目コード!$A$3:$B$68,2)))</f>
        <v>盛大附</v>
      </c>
      <c r="K2179" s="41" t="e">
        <f>IF($B2179="","",(VLOOKUP($B2179,所属・種目コード!L2162:M2262,2)))</f>
        <v>#N/A</v>
      </c>
      <c r="L2179" s="38" t="e">
        <f>IF($B2179="","",(VLOOKUP($B2179,所属・種目コード!$I$3:$J$59,2)))</f>
        <v>#N/A</v>
      </c>
    </row>
    <row r="2180" spans="1:12">
      <c r="A2180" s="23">
        <v>3103</v>
      </c>
      <c r="B2180" s="23">
        <v>1111</v>
      </c>
      <c r="C2180" s="23">
        <v>1000</v>
      </c>
      <c r="E2180" s="23" t="s">
        <v>4575</v>
      </c>
      <c r="F2180" s="23" t="s">
        <v>4576</v>
      </c>
      <c r="G2180" s="23">
        <v>1</v>
      </c>
      <c r="I2180" s="39" t="str">
        <f>IF($B2180="","",(VLOOKUP($B2180,所属・種目コード!$A$3:$B$68,2)))</f>
        <v>盛大附</v>
      </c>
      <c r="K2180" s="41" t="e">
        <f>IF($B2180="","",(VLOOKUP($B2180,所属・種目コード!L2163:M2263,2)))</f>
        <v>#N/A</v>
      </c>
      <c r="L2180" s="38" t="e">
        <f>IF($B2180="","",(VLOOKUP($B2180,所属・種目コード!$I$3:$J$59,2)))</f>
        <v>#N/A</v>
      </c>
    </row>
    <row r="2181" spans="1:12">
      <c r="A2181" s="23">
        <v>3104</v>
      </c>
      <c r="B2181" s="23">
        <v>1111</v>
      </c>
      <c r="C2181" s="23">
        <v>776</v>
      </c>
      <c r="E2181" s="23" t="s">
        <v>4577</v>
      </c>
      <c r="F2181" s="23" t="s">
        <v>4578</v>
      </c>
      <c r="G2181" s="23">
        <v>1</v>
      </c>
      <c r="I2181" s="39" t="str">
        <f>IF($B2181="","",(VLOOKUP($B2181,所属・種目コード!$A$3:$B$68,2)))</f>
        <v>盛大附</v>
      </c>
      <c r="K2181" s="41" t="e">
        <f>IF($B2181="","",(VLOOKUP($B2181,所属・種目コード!L2164:M2264,2)))</f>
        <v>#N/A</v>
      </c>
      <c r="L2181" s="38" t="e">
        <f>IF($B2181="","",(VLOOKUP($B2181,所属・種目コード!$I$3:$J$59,2)))</f>
        <v>#N/A</v>
      </c>
    </row>
    <row r="2182" spans="1:12">
      <c r="A2182" s="23">
        <v>3105</v>
      </c>
      <c r="B2182" s="23">
        <v>1111</v>
      </c>
      <c r="C2182" s="23">
        <v>214</v>
      </c>
      <c r="E2182" s="23" t="s">
        <v>4579</v>
      </c>
      <c r="F2182" s="23" t="s">
        <v>4580</v>
      </c>
      <c r="G2182" s="23">
        <v>1</v>
      </c>
      <c r="I2182" s="39" t="str">
        <f>IF($B2182="","",(VLOOKUP($B2182,所属・種目コード!$A$3:$B$68,2)))</f>
        <v>盛大附</v>
      </c>
      <c r="K2182" s="41" t="e">
        <f>IF($B2182="","",(VLOOKUP($B2182,所属・種目コード!L2165:M2265,2)))</f>
        <v>#N/A</v>
      </c>
      <c r="L2182" s="38" t="e">
        <f>IF($B2182="","",(VLOOKUP($B2182,所属・種目コード!$I$3:$J$59,2)))</f>
        <v>#N/A</v>
      </c>
    </row>
    <row r="2183" spans="1:12">
      <c r="A2183" s="23">
        <v>3106</v>
      </c>
      <c r="B2183" s="23">
        <v>1111</v>
      </c>
      <c r="C2183" s="23">
        <v>215</v>
      </c>
      <c r="E2183" s="23" t="s">
        <v>4581</v>
      </c>
      <c r="F2183" s="23" t="s">
        <v>4582</v>
      </c>
      <c r="G2183" s="23">
        <v>1</v>
      </c>
      <c r="I2183" s="39" t="str">
        <f>IF($B2183="","",(VLOOKUP($B2183,所属・種目コード!$A$3:$B$68,2)))</f>
        <v>盛大附</v>
      </c>
      <c r="K2183" s="41" t="e">
        <f>IF($B2183="","",(VLOOKUP($B2183,所属・種目コード!L2166:M2266,2)))</f>
        <v>#N/A</v>
      </c>
      <c r="L2183" s="38" t="e">
        <f>IF($B2183="","",(VLOOKUP($B2183,所属・種目コード!$I$3:$J$59,2)))</f>
        <v>#N/A</v>
      </c>
    </row>
    <row r="2184" spans="1:12">
      <c r="A2184" s="23">
        <v>3107</v>
      </c>
      <c r="B2184" s="23">
        <v>1111</v>
      </c>
      <c r="C2184" s="23">
        <v>191</v>
      </c>
      <c r="E2184" s="23" t="s">
        <v>4583</v>
      </c>
      <c r="F2184" s="23" t="s">
        <v>4584</v>
      </c>
      <c r="G2184" s="23">
        <v>2</v>
      </c>
      <c r="I2184" s="39" t="str">
        <f>IF($B2184="","",(VLOOKUP($B2184,所属・種目コード!$A$3:$B$68,2)))</f>
        <v>盛大附</v>
      </c>
      <c r="K2184" s="41" t="e">
        <f>IF($B2184="","",(VLOOKUP($B2184,所属・種目コード!L2167:M2267,2)))</f>
        <v>#N/A</v>
      </c>
      <c r="L2184" s="38" t="e">
        <f>IF($B2184="","",(VLOOKUP($B2184,所属・種目コード!$I$3:$J$59,2)))</f>
        <v>#N/A</v>
      </c>
    </row>
    <row r="2185" spans="1:12">
      <c r="A2185" s="23">
        <v>3108</v>
      </c>
      <c r="B2185" s="23">
        <v>1111</v>
      </c>
      <c r="C2185" s="23">
        <v>216</v>
      </c>
      <c r="E2185" s="23" t="s">
        <v>4585</v>
      </c>
      <c r="F2185" s="23" t="s">
        <v>4586</v>
      </c>
      <c r="G2185" s="23">
        <v>1</v>
      </c>
      <c r="I2185" s="39" t="str">
        <f>IF($B2185="","",(VLOOKUP($B2185,所属・種目コード!$A$3:$B$68,2)))</f>
        <v>盛大附</v>
      </c>
      <c r="K2185" s="41" t="e">
        <f>IF($B2185="","",(VLOOKUP($B2185,所属・種目コード!L2168:M2268,2)))</f>
        <v>#N/A</v>
      </c>
      <c r="L2185" s="38" t="e">
        <f>IF($B2185="","",(VLOOKUP($B2185,所属・種目コード!$I$3:$J$59,2)))</f>
        <v>#N/A</v>
      </c>
    </row>
    <row r="2186" spans="1:12">
      <c r="A2186" s="23">
        <v>3109</v>
      </c>
      <c r="B2186" s="23">
        <v>1111</v>
      </c>
      <c r="C2186" s="23">
        <v>217</v>
      </c>
      <c r="E2186" s="23" t="s">
        <v>4587</v>
      </c>
      <c r="F2186" s="23" t="s">
        <v>4588</v>
      </c>
      <c r="G2186" s="23">
        <v>1</v>
      </c>
      <c r="I2186" s="39" t="str">
        <f>IF($B2186="","",(VLOOKUP($B2186,所属・種目コード!$A$3:$B$68,2)))</f>
        <v>盛大附</v>
      </c>
      <c r="K2186" s="41" t="e">
        <f>IF($B2186="","",(VLOOKUP($B2186,所属・種目コード!L2169:M2269,2)))</f>
        <v>#N/A</v>
      </c>
      <c r="L2186" s="38" t="e">
        <f>IF($B2186="","",(VLOOKUP($B2186,所属・種目コード!$I$3:$J$59,2)))</f>
        <v>#N/A</v>
      </c>
    </row>
    <row r="2187" spans="1:12">
      <c r="A2187" s="23">
        <v>3110</v>
      </c>
      <c r="B2187" s="23">
        <v>1111</v>
      </c>
      <c r="C2187" s="23">
        <v>194</v>
      </c>
      <c r="E2187" s="23" t="s">
        <v>4589</v>
      </c>
      <c r="F2187" s="23" t="s">
        <v>4590</v>
      </c>
      <c r="G2187" s="23">
        <v>2</v>
      </c>
      <c r="I2187" s="39" t="str">
        <f>IF($B2187="","",(VLOOKUP($B2187,所属・種目コード!$A$3:$B$68,2)))</f>
        <v>盛大附</v>
      </c>
      <c r="K2187" s="41" t="e">
        <f>IF($B2187="","",(VLOOKUP($B2187,所属・種目コード!L2170:M2270,2)))</f>
        <v>#N/A</v>
      </c>
      <c r="L2187" s="38" t="e">
        <f>IF($B2187="","",(VLOOKUP($B2187,所属・種目コード!$I$3:$J$59,2)))</f>
        <v>#N/A</v>
      </c>
    </row>
    <row r="2188" spans="1:12">
      <c r="A2188" s="23">
        <v>3111</v>
      </c>
      <c r="B2188" s="23">
        <v>1111</v>
      </c>
      <c r="C2188" s="23">
        <v>192</v>
      </c>
      <c r="E2188" s="23" t="s">
        <v>4591</v>
      </c>
      <c r="F2188" s="23" t="s">
        <v>4485</v>
      </c>
      <c r="G2188" s="23">
        <v>2</v>
      </c>
      <c r="I2188" s="39" t="str">
        <f>IF($B2188="","",(VLOOKUP($B2188,所属・種目コード!$A$3:$B$68,2)))</f>
        <v>盛大附</v>
      </c>
      <c r="K2188" s="41" t="e">
        <f>IF($B2188="","",(VLOOKUP($B2188,所属・種目コード!L2171:M2271,2)))</f>
        <v>#N/A</v>
      </c>
      <c r="L2188" s="38" t="e">
        <f>IF($B2188="","",(VLOOKUP($B2188,所属・種目コード!$I$3:$J$59,2)))</f>
        <v>#N/A</v>
      </c>
    </row>
    <row r="2189" spans="1:12">
      <c r="A2189" s="23">
        <v>3112</v>
      </c>
      <c r="B2189" s="23">
        <v>1111</v>
      </c>
      <c r="C2189" s="23">
        <v>833</v>
      </c>
      <c r="E2189" s="23" t="s">
        <v>4592</v>
      </c>
      <c r="F2189" s="23" t="s">
        <v>4593</v>
      </c>
      <c r="G2189" s="23">
        <v>1</v>
      </c>
      <c r="I2189" s="39" t="str">
        <f>IF($B2189="","",(VLOOKUP($B2189,所属・種目コード!$A$3:$B$68,2)))</f>
        <v>盛大附</v>
      </c>
      <c r="K2189" s="41" t="e">
        <f>IF($B2189="","",(VLOOKUP($B2189,所属・種目コード!L2172:M2272,2)))</f>
        <v>#N/A</v>
      </c>
      <c r="L2189" s="38" t="e">
        <f>IF($B2189="","",(VLOOKUP($B2189,所属・種目コード!$I$3:$J$59,2)))</f>
        <v>#N/A</v>
      </c>
    </row>
    <row r="2190" spans="1:12">
      <c r="A2190" s="23">
        <v>3113</v>
      </c>
      <c r="B2190" s="23">
        <v>1111</v>
      </c>
      <c r="C2190" s="23">
        <v>556</v>
      </c>
      <c r="E2190" s="23" t="s">
        <v>4594</v>
      </c>
      <c r="F2190" s="23" t="s">
        <v>839</v>
      </c>
      <c r="G2190" s="23">
        <v>2</v>
      </c>
      <c r="I2190" s="39" t="str">
        <f>IF($B2190="","",(VLOOKUP($B2190,所属・種目コード!$A$3:$B$68,2)))</f>
        <v>盛大附</v>
      </c>
      <c r="K2190" s="41" t="e">
        <f>IF($B2190="","",(VLOOKUP($B2190,所属・種目コード!L2173:M2273,2)))</f>
        <v>#N/A</v>
      </c>
      <c r="L2190" s="38" t="e">
        <f>IF($B2190="","",(VLOOKUP($B2190,所属・種目コード!$I$3:$J$59,2)))</f>
        <v>#N/A</v>
      </c>
    </row>
    <row r="2191" spans="1:12">
      <c r="A2191" s="23">
        <v>3114</v>
      </c>
      <c r="B2191" s="23">
        <v>1111</v>
      </c>
      <c r="C2191" s="23">
        <v>1001</v>
      </c>
      <c r="E2191" s="23" t="s">
        <v>4595</v>
      </c>
      <c r="F2191" s="23" t="s">
        <v>4596</v>
      </c>
      <c r="G2191" s="23">
        <v>1</v>
      </c>
      <c r="I2191" s="39" t="str">
        <f>IF($B2191="","",(VLOOKUP($B2191,所属・種目コード!$A$3:$B$68,2)))</f>
        <v>盛大附</v>
      </c>
      <c r="K2191" s="41" t="e">
        <f>IF($B2191="","",(VLOOKUP($B2191,所属・種目コード!L2174:M2274,2)))</f>
        <v>#N/A</v>
      </c>
      <c r="L2191" s="38" t="e">
        <f>IF($B2191="","",(VLOOKUP($B2191,所属・種目コード!$I$3:$J$59,2)))</f>
        <v>#N/A</v>
      </c>
    </row>
    <row r="2192" spans="1:12">
      <c r="A2192" s="23">
        <v>3115</v>
      </c>
      <c r="B2192" s="23">
        <v>1111</v>
      </c>
      <c r="C2192" s="23">
        <v>225</v>
      </c>
      <c r="E2192" s="23" t="s">
        <v>4597</v>
      </c>
      <c r="F2192" s="23" t="s">
        <v>4598</v>
      </c>
      <c r="G2192" s="23">
        <v>1</v>
      </c>
      <c r="I2192" s="39" t="str">
        <f>IF($B2192="","",(VLOOKUP($B2192,所属・種目コード!$A$3:$B$68,2)))</f>
        <v>盛大附</v>
      </c>
      <c r="K2192" s="41" t="e">
        <f>IF($B2192="","",(VLOOKUP($B2192,所属・種目コード!L2175:M2275,2)))</f>
        <v>#N/A</v>
      </c>
      <c r="L2192" s="38" t="e">
        <f>IF($B2192="","",(VLOOKUP($B2192,所属・種目コード!$I$3:$J$59,2)))</f>
        <v>#N/A</v>
      </c>
    </row>
    <row r="2193" spans="1:12">
      <c r="A2193" s="23">
        <v>3116</v>
      </c>
      <c r="B2193" s="23">
        <v>1111</v>
      </c>
      <c r="C2193" s="23">
        <v>221</v>
      </c>
      <c r="E2193" s="23" t="s">
        <v>4599</v>
      </c>
      <c r="F2193" s="23" t="s">
        <v>4600</v>
      </c>
      <c r="G2193" s="23">
        <v>1</v>
      </c>
      <c r="I2193" s="39" t="str">
        <f>IF($B2193="","",(VLOOKUP($B2193,所属・種目コード!$A$3:$B$68,2)))</f>
        <v>盛大附</v>
      </c>
      <c r="K2193" s="41" t="e">
        <f>IF($B2193="","",(VLOOKUP($B2193,所属・種目コード!L2176:M2276,2)))</f>
        <v>#N/A</v>
      </c>
      <c r="L2193" s="38" t="e">
        <f>IF($B2193="","",(VLOOKUP($B2193,所属・種目コード!$I$3:$J$59,2)))</f>
        <v>#N/A</v>
      </c>
    </row>
    <row r="2194" spans="1:12">
      <c r="A2194" s="23">
        <v>3117</v>
      </c>
      <c r="B2194" s="23">
        <v>1111</v>
      </c>
      <c r="C2194" s="23">
        <v>218</v>
      </c>
      <c r="E2194" s="23" t="s">
        <v>4601</v>
      </c>
      <c r="F2194" s="23" t="s">
        <v>4602</v>
      </c>
      <c r="G2194" s="23">
        <v>1</v>
      </c>
      <c r="I2194" s="39" t="str">
        <f>IF($B2194="","",(VLOOKUP($B2194,所属・種目コード!$A$3:$B$68,2)))</f>
        <v>盛大附</v>
      </c>
      <c r="K2194" s="41" t="e">
        <f>IF($B2194="","",(VLOOKUP($B2194,所属・種目コード!L2177:M2277,2)))</f>
        <v>#N/A</v>
      </c>
      <c r="L2194" s="38" t="e">
        <f>IF($B2194="","",(VLOOKUP($B2194,所属・種目コード!$I$3:$J$59,2)))</f>
        <v>#N/A</v>
      </c>
    </row>
    <row r="2195" spans="1:12">
      <c r="A2195" s="23">
        <v>3118</v>
      </c>
      <c r="B2195" s="23">
        <v>1111</v>
      </c>
      <c r="C2195" s="23">
        <v>777</v>
      </c>
      <c r="E2195" s="23" t="s">
        <v>4603</v>
      </c>
      <c r="F2195" s="23" t="s">
        <v>4604</v>
      </c>
      <c r="G2195" s="23">
        <v>1</v>
      </c>
      <c r="I2195" s="39" t="str">
        <f>IF($B2195="","",(VLOOKUP($B2195,所属・種目コード!$A$3:$B$68,2)))</f>
        <v>盛大附</v>
      </c>
      <c r="K2195" s="41" t="e">
        <f>IF($B2195="","",(VLOOKUP($B2195,所属・種目コード!L2178:M2278,2)))</f>
        <v>#N/A</v>
      </c>
      <c r="L2195" s="38" t="e">
        <f>IF($B2195="","",(VLOOKUP($B2195,所属・種目コード!$I$3:$J$59,2)))</f>
        <v>#N/A</v>
      </c>
    </row>
    <row r="2196" spans="1:12">
      <c r="A2196" s="23">
        <v>3119</v>
      </c>
      <c r="B2196" s="23">
        <v>1111</v>
      </c>
      <c r="C2196" s="23">
        <v>222</v>
      </c>
      <c r="E2196" s="23" t="s">
        <v>4605</v>
      </c>
      <c r="F2196" s="23" t="s">
        <v>4606</v>
      </c>
      <c r="G2196" s="23">
        <v>1</v>
      </c>
      <c r="I2196" s="39" t="str">
        <f>IF($B2196="","",(VLOOKUP($B2196,所属・種目コード!$A$3:$B$68,2)))</f>
        <v>盛大附</v>
      </c>
      <c r="K2196" s="41" t="e">
        <f>IF($B2196="","",(VLOOKUP($B2196,所属・種目コード!L2179:M2279,2)))</f>
        <v>#N/A</v>
      </c>
      <c r="L2196" s="38" t="e">
        <f>IF($B2196="","",(VLOOKUP($B2196,所属・種目コード!$I$3:$J$59,2)))</f>
        <v>#N/A</v>
      </c>
    </row>
    <row r="2197" spans="1:12">
      <c r="A2197" s="23">
        <v>3120</v>
      </c>
      <c r="B2197" s="23">
        <v>1111</v>
      </c>
      <c r="C2197" s="23">
        <v>223</v>
      </c>
      <c r="E2197" s="23" t="s">
        <v>4607</v>
      </c>
      <c r="F2197" s="23" t="s">
        <v>4608</v>
      </c>
      <c r="G2197" s="23">
        <v>1</v>
      </c>
      <c r="I2197" s="39" t="str">
        <f>IF($B2197="","",(VLOOKUP($B2197,所属・種目コード!$A$3:$B$68,2)))</f>
        <v>盛大附</v>
      </c>
      <c r="K2197" s="41" t="e">
        <f>IF($B2197="","",(VLOOKUP($B2197,所属・種目コード!L2180:M2280,2)))</f>
        <v>#N/A</v>
      </c>
      <c r="L2197" s="38" t="e">
        <f>IF($B2197="","",(VLOOKUP($B2197,所属・種目コード!$I$3:$J$59,2)))</f>
        <v>#N/A</v>
      </c>
    </row>
    <row r="2198" spans="1:12">
      <c r="A2198" s="23">
        <v>3121</v>
      </c>
      <c r="B2198" s="23">
        <v>1111</v>
      </c>
      <c r="C2198" s="23">
        <v>219</v>
      </c>
      <c r="E2198" s="23" t="s">
        <v>4609</v>
      </c>
      <c r="F2198" s="23" t="s">
        <v>4610</v>
      </c>
      <c r="G2198" s="23">
        <v>1</v>
      </c>
      <c r="I2198" s="39" t="str">
        <f>IF($B2198="","",(VLOOKUP($B2198,所属・種目コード!$A$3:$B$68,2)))</f>
        <v>盛大附</v>
      </c>
      <c r="K2198" s="41" t="e">
        <f>IF($B2198="","",(VLOOKUP($B2198,所属・種目コード!L2181:M2281,2)))</f>
        <v>#N/A</v>
      </c>
      <c r="L2198" s="38" t="e">
        <f>IF($B2198="","",(VLOOKUP($B2198,所属・種目コード!$I$3:$J$59,2)))</f>
        <v>#N/A</v>
      </c>
    </row>
    <row r="2199" spans="1:12">
      <c r="A2199" s="23">
        <v>3122</v>
      </c>
      <c r="B2199" s="23">
        <v>1111</v>
      </c>
      <c r="C2199" s="23">
        <v>193</v>
      </c>
      <c r="E2199" s="23" t="s">
        <v>4611</v>
      </c>
      <c r="F2199" s="23" t="s">
        <v>4612</v>
      </c>
      <c r="G2199" s="23">
        <v>2</v>
      </c>
      <c r="I2199" s="39" t="str">
        <f>IF($B2199="","",(VLOOKUP($B2199,所属・種目コード!$A$3:$B$68,2)))</f>
        <v>盛大附</v>
      </c>
      <c r="K2199" s="41" t="e">
        <f>IF($B2199="","",(VLOOKUP($B2199,所属・種目コード!L2182:M2282,2)))</f>
        <v>#N/A</v>
      </c>
      <c r="L2199" s="38" t="e">
        <f>IF($B2199="","",(VLOOKUP($B2199,所属・種目コード!$I$3:$J$59,2)))</f>
        <v>#N/A</v>
      </c>
    </row>
    <row r="2200" spans="1:12">
      <c r="A2200" s="23">
        <v>3123</v>
      </c>
      <c r="B2200" s="23">
        <v>1111</v>
      </c>
      <c r="C2200" s="23">
        <v>557</v>
      </c>
      <c r="E2200" s="23" t="s">
        <v>4613</v>
      </c>
      <c r="F2200" s="23" t="s">
        <v>4614</v>
      </c>
      <c r="G2200" s="23">
        <v>2</v>
      </c>
      <c r="I2200" s="39" t="str">
        <f>IF($B2200="","",(VLOOKUP($B2200,所属・種目コード!$A$3:$B$68,2)))</f>
        <v>盛大附</v>
      </c>
      <c r="K2200" s="41" t="e">
        <f>IF($B2200="","",(VLOOKUP($B2200,所属・種目コード!L2183:M2283,2)))</f>
        <v>#N/A</v>
      </c>
      <c r="L2200" s="38" t="e">
        <f>IF($B2200="","",(VLOOKUP($B2200,所属・種目コード!$I$3:$J$59,2)))</f>
        <v>#N/A</v>
      </c>
    </row>
    <row r="2201" spans="1:12">
      <c r="A2201" s="23">
        <v>3124</v>
      </c>
      <c r="B2201" s="23">
        <v>1111</v>
      </c>
      <c r="C2201" s="23">
        <v>220</v>
      </c>
      <c r="E2201" s="23" t="s">
        <v>4615</v>
      </c>
      <c r="F2201" s="23" t="s">
        <v>4616</v>
      </c>
      <c r="G2201" s="23">
        <v>1</v>
      </c>
      <c r="I2201" s="39" t="str">
        <f>IF($B2201="","",(VLOOKUP($B2201,所属・種目コード!$A$3:$B$68,2)))</f>
        <v>盛大附</v>
      </c>
      <c r="K2201" s="41" t="e">
        <f>IF($B2201="","",(VLOOKUP($B2201,所属・種目コード!L2184:M2284,2)))</f>
        <v>#N/A</v>
      </c>
      <c r="L2201" s="38" t="e">
        <f>IF($B2201="","",(VLOOKUP($B2201,所属・種目コード!$I$3:$J$59,2)))</f>
        <v>#N/A</v>
      </c>
    </row>
    <row r="2202" spans="1:12">
      <c r="A2202" s="23">
        <v>3125</v>
      </c>
      <c r="B2202" s="23">
        <v>1111</v>
      </c>
      <c r="C2202" s="23">
        <v>226</v>
      </c>
      <c r="E2202" s="23" t="s">
        <v>4617</v>
      </c>
      <c r="F2202" s="23" t="s">
        <v>4618</v>
      </c>
      <c r="G2202" s="23">
        <v>1</v>
      </c>
      <c r="I2202" s="39" t="str">
        <f>IF($B2202="","",(VLOOKUP($B2202,所属・種目コード!$A$3:$B$68,2)))</f>
        <v>盛大附</v>
      </c>
      <c r="K2202" s="41" t="e">
        <f>IF($B2202="","",(VLOOKUP($B2202,所属・種目コード!L2185:M2285,2)))</f>
        <v>#N/A</v>
      </c>
      <c r="L2202" s="38" t="e">
        <f>IF($B2202="","",(VLOOKUP($B2202,所属・種目コード!$I$3:$J$59,2)))</f>
        <v>#N/A</v>
      </c>
    </row>
    <row r="2203" spans="1:12">
      <c r="A2203" s="23">
        <v>3126</v>
      </c>
      <c r="B2203" s="23">
        <v>1111</v>
      </c>
      <c r="C2203" s="23">
        <v>224</v>
      </c>
      <c r="E2203" s="23" t="s">
        <v>4619</v>
      </c>
      <c r="F2203" s="23" t="s">
        <v>4620</v>
      </c>
      <c r="G2203" s="23">
        <v>1</v>
      </c>
      <c r="I2203" s="39" t="str">
        <f>IF($B2203="","",(VLOOKUP($B2203,所属・種目コード!$A$3:$B$68,2)))</f>
        <v>盛大附</v>
      </c>
      <c r="K2203" s="41" t="e">
        <f>IF($B2203="","",(VLOOKUP($B2203,所属・種目コード!L2186:M2286,2)))</f>
        <v>#N/A</v>
      </c>
      <c r="L2203" s="38" t="e">
        <f>IF($B2203="","",(VLOOKUP($B2203,所属・種目コード!$I$3:$J$59,2)))</f>
        <v>#N/A</v>
      </c>
    </row>
    <row r="2204" spans="1:12">
      <c r="A2204" s="23">
        <v>3127</v>
      </c>
      <c r="B2204" s="23">
        <v>1112</v>
      </c>
      <c r="C2204" s="23">
        <v>324</v>
      </c>
      <c r="E2204" s="23" t="s">
        <v>4621</v>
      </c>
      <c r="F2204" s="23" t="s">
        <v>4622</v>
      </c>
      <c r="G2204" s="23">
        <v>2</v>
      </c>
      <c r="I2204" s="39" t="str">
        <f>IF($B2204="","",(VLOOKUP($B2204,所属・種目コード!$A$3:$B$68,2)))</f>
        <v>盛岡第三</v>
      </c>
      <c r="K2204" s="41" t="e">
        <f>IF($B2204="","",(VLOOKUP($B2204,所属・種目コード!L2187:M2287,2)))</f>
        <v>#N/A</v>
      </c>
      <c r="L2204" s="38" t="e">
        <f>IF($B2204="","",(VLOOKUP($B2204,所属・種目コード!$I$3:$J$59,2)))</f>
        <v>#N/A</v>
      </c>
    </row>
    <row r="2205" spans="1:12">
      <c r="A2205" s="23">
        <v>3128</v>
      </c>
      <c r="B2205" s="23">
        <v>1112</v>
      </c>
      <c r="C2205" s="23">
        <v>314</v>
      </c>
      <c r="E2205" s="23" t="s">
        <v>4623</v>
      </c>
      <c r="F2205" s="23" t="s">
        <v>4624</v>
      </c>
      <c r="G2205" s="23">
        <v>2</v>
      </c>
      <c r="I2205" s="39" t="str">
        <f>IF($B2205="","",(VLOOKUP($B2205,所属・種目コード!$A$3:$B$68,2)))</f>
        <v>盛岡第三</v>
      </c>
      <c r="K2205" s="41" t="e">
        <f>IF($B2205="","",(VLOOKUP($B2205,所属・種目コード!L2188:M2288,2)))</f>
        <v>#N/A</v>
      </c>
      <c r="L2205" s="38" t="e">
        <f>IF($B2205="","",(VLOOKUP($B2205,所属・種目コード!$I$3:$J$59,2)))</f>
        <v>#N/A</v>
      </c>
    </row>
    <row r="2206" spans="1:12">
      <c r="A2206" s="23">
        <v>3129</v>
      </c>
      <c r="B2206" s="23">
        <v>1112</v>
      </c>
      <c r="C2206" s="23">
        <v>857</v>
      </c>
      <c r="E2206" s="23" t="s">
        <v>4625</v>
      </c>
      <c r="F2206" s="23" t="s">
        <v>4626</v>
      </c>
      <c r="G2206" s="23">
        <v>1</v>
      </c>
      <c r="I2206" s="39" t="str">
        <f>IF($B2206="","",(VLOOKUP($B2206,所属・種目コード!$A$3:$B$68,2)))</f>
        <v>盛岡第三</v>
      </c>
      <c r="K2206" s="41" t="e">
        <f>IF($B2206="","",(VLOOKUP($B2206,所属・種目コード!L2189:M2289,2)))</f>
        <v>#N/A</v>
      </c>
      <c r="L2206" s="38" t="e">
        <f>IF($B2206="","",(VLOOKUP($B2206,所属・種目コード!$I$3:$J$59,2)))</f>
        <v>#N/A</v>
      </c>
    </row>
    <row r="2207" spans="1:12">
      <c r="A2207" s="23">
        <v>3130</v>
      </c>
      <c r="B2207" s="23">
        <v>1112</v>
      </c>
      <c r="C2207" s="23">
        <v>636</v>
      </c>
      <c r="E2207" s="23" t="s">
        <v>478</v>
      </c>
      <c r="F2207" s="23" t="s">
        <v>4627</v>
      </c>
      <c r="G2207" s="23">
        <v>2</v>
      </c>
      <c r="I2207" s="39" t="str">
        <f>IF($B2207="","",(VLOOKUP($B2207,所属・種目コード!$A$3:$B$68,2)))</f>
        <v>盛岡第三</v>
      </c>
      <c r="K2207" s="41" t="e">
        <f>IF($B2207="","",(VLOOKUP($B2207,所属・種目コード!L2190:M2290,2)))</f>
        <v>#N/A</v>
      </c>
      <c r="L2207" s="38" t="e">
        <f>IF($B2207="","",(VLOOKUP($B2207,所属・種目コード!$I$3:$J$59,2)))</f>
        <v>#N/A</v>
      </c>
    </row>
    <row r="2208" spans="1:12">
      <c r="A2208" s="23">
        <v>3131</v>
      </c>
      <c r="B2208" s="23">
        <v>1112</v>
      </c>
      <c r="C2208" s="23">
        <v>315</v>
      </c>
      <c r="E2208" s="23" t="s">
        <v>4628</v>
      </c>
      <c r="F2208" s="23" t="s">
        <v>4629</v>
      </c>
      <c r="G2208" s="23">
        <v>2</v>
      </c>
      <c r="I2208" s="39" t="str">
        <f>IF($B2208="","",(VLOOKUP($B2208,所属・種目コード!$A$3:$B$68,2)))</f>
        <v>盛岡第三</v>
      </c>
      <c r="K2208" s="41" t="e">
        <f>IF($B2208="","",(VLOOKUP($B2208,所属・種目コード!L2191:M2291,2)))</f>
        <v>#N/A</v>
      </c>
      <c r="L2208" s="38" t="e">
        <f>IF($B2208="","",(VLOOKUP($B2208,所属・種目コード!$I$3:$J$59,2)))</f>
        <v>#N/A</v>
      </c>
    </row>
    <row r="2209" spans="1:12">
      <c r="A2209" s="23">
        <v>3132</v>
      </c>
      <c r="B2209" s="23">
        <v>1112</v>
      </c>
      <c r="C2209" s="23">
        <v>316</v>
      </c>
      <c r="E2209" s="23" t="s">
        <v>4630</v>
      </c>
      <c r="F2209" s="23" t="s">
        <v>4631</v>
      </c>
      <c r="G2209" s="23">
        <v>2</v>
      </c>
      <c r="I2209" s="39" t="str">
        <f>IF($B2209="","",(VLOOKUP($B2209,所属・種目コード!$A$3:$B$68,2)))</f>
        <v>盛岡第三</v>
      </c>
      <c r="K2209" s="41" t="e">
        <f>IF($B2209="","",(VLOOKUP($B2209,所属・種目コード!L2192:M2292,2)))</f>
        <v>#N/A</v>
      </c>
      <c r="L2209" s="38" t="e">
        <f>IF($B2209="","",(VLOOKUP($B2209,所属・種目コード!$I$3:$J$59,2)))</f>
        <v>#N/A</v>
      </c>
    </row>
    <row r="2210" spans="1:12">
      <c r="A2210" s="23">
        <v>3133</v>
      </c>
      <c r="B2210" s="23">
        <v>1112</v>
      </c>
      <c r="C2210" s="23">
        <v>858</v>
      </c>
      <c r="E2210" s="23" t="s">
        <v>4632</v>
      </c>
      <c r="F2210" s="23" t="s">
        <v>4633</v>
      </c>
      <c r="G2210" s="23">
        <v>1</v>
      </c>
      <c r="I2210" s="39" t="str">
        <f>IF($B2210="","",(VLOOKUP($B2210,所属・種目コード!$A$3:$B$68,2)))</f>
        <v>盛岡第三</v>
      </c>
      <c r="K2210" s="41" t="e">
        <f>IF($B2210="","",(VLOOKUP($B2210,所属・種目コード!L2193:M2293,2)))</f>
        <v>#N/A</v>
      </c>
      <c r="L2210" s="38" t="e">
        <f>IF($B2210="","",(VLOOKUP($B2210,所属・種目コード!$I$3:$J$59,2)))</f>
        <v>#N/A</v>
      </c>
    </row>
    <row r="2211" spans="1:12">
      <c r="A2211" s="23">
        <v>3134</v>
      </c>
      <c r="B2211" s="23">
        <v>1112</v>
      </c>
      <c r="C2211" s="23">
        <v>859</v>
      </c>
      <c r="E2211" s="23" t="s">
        <v>4634</v>
      </c>
      <c r="F2211" s="23" t="s">
        <v>4635</v>
      </c>
      <c r="G2211" s="23">
        <v>1</v>
      </c>
      <c r="I2211" s="39" t="str">
        <f>IF($B2211="","",(VLOOKUP($B2211,所属・種目コード!$A$3:$B$68,2)))</f>
        <v>盛岡第三</v>
      </c>
      <c r="K2211" s="41" t="e">
        <f>IF($B2211="","",(VLOOKUP($B2211,所属・種目コード!L2194:M2294,2)))</f>
        <v>#N/A</v>
      </c>
      <c r="L2211" s="38" t="e">
        <f>IF($B2211="","",(VLOOKUP($B2211,所属・種目コード!$I$3:$J$59,2)))</f>
        <v>#N/A</v>
      </c>
    </row>
    <row r="2212" spans="1:12">
      <c r="A2212" s="23">
        <v>3135</v>
      </c>
      <c r="B2212" s="23">
        <v>1112</v>
      </c>
      <c r="C2212" s="23">
        <v>637</v>
      </c>
      <c r="E2212" s="23" t="s">
        <v>4636</v>
      </c>
      <c r="F2212" s="23" t="s">
        <v>4637</v>
      </c>
      <c r="G2212" s="23">
        <v>2</v>
      </c>
      <c r="I2212" s="39" t="str">
        <f>IF($B2212="","",(VLOOKUP($B2212,所属・種目コード!$A$3:$B$68,2)))</f>
        <v>盛岡第三</v>
      </c>
      <c r="K2212" s="41" t="e">
        <f>IF($B2212="","",(VLOOKUP($B2212,所属・種目コード!L2195:M2295,2)))</f>
        <v>#N/A</v>
      </c>
      <c r="L2212" s="38" t="e">
        <f>IF($B2212="","",(VLOOKUP($B2212,所属・種目コード!$I$3:$J$59,2)))</f>
        <v>#N/A</v>
      </c>
    </row>
    <row r="2213" spans="1:12">
      <c r="A2213" s="23">
        <v>3136</v>
      </c>
      <c r="B2213" s="23">
        <v>1112</v>
      </c>
      <c r="C2213" s="23">
        <v>421</v>
      </c>
      <c r="E2213" s="23" t="s">
        <v>4638</v>
      </c>
      <c r="F2213" s="23" t="s">
        <v>4639</v>
      </c>
      <c r="G2213" s="23">
        <v>1</v>
      </c>
      <c r="I2213" s="39" t="str">
        <f>IF($B2213="","",(VLOOKUP($B2213,所属・種目コード!$A$3:$B$68,2)))</f>
        <v>盛岡第三</v>
      </c>
      <c r="K2213" s="41" t="e">
        <f>IF($B2213="","",(VLOOKUP($B2213,所属・種目コード!L2196:M2296,2)))</f>
        <v>#N/A</v>
      </c>
      <c r="L2213" s="38" t="e">
        <f>IF($B2213="","",(VLOOKUP($B2213,所属・種目コード!$I$3:$J$59,2)))</f>
        <v>#N/A</v>
      </c>
    </row>
    <row r="2214" spans="1:12">
      <c r="A2214" s="23">
        <v>3137</v>
      </c>
      <c r="B2214" s="23">
        <v>1112</v>
      </c>
      <c r="C2214" s="23">
        <v>317</v>
      </c>
      <c r="E2214" s="23" t="s">
        <v>4640</v>
      </c>
      <c r="F2214" s="23" t="s">
        <v>4641</v>
      </c>
      <c r="G2214" s="23">
        <v>2</v>
      </c>
      <c r="I2214" s="39" t="str">
        <f>IF($B2214="","",(VLOOKUP($B2214,所属・種目コード!$A$3:$B$68,2)))</f>
        <v>盛岡第三</v>
      </c>
      <c r="K2214" s="41" t="e">
        <f>IF($B2214="","",(VLOOKUP($B2214,所属・種目コード!L2197:M2297,2)))</f>
        <v>#N/A</v>
      </c>
      <c r="L2214" s="38" t="e">
        <f>IF($B2214="","",(VLOOKUP($B2214,所属・種目コード!$I$3:$J$59,2)))</f>
        <v>#N/A</v>
      </c>
    </row>
    <row r="2215" spans="1:12">
      <c r="A2215" s="23">
        <v>3138</v>
      </c>
      <c r="B2215" s="23">
        <v>1112</v>
      </c>
      <c r="C2215" s="23">
        <v>638</v>
      </c>
      <c r="E2215" s="23" t="s">
        <v>4642</v>
      </c>
      <c r="F2215" s="23" t="s">
        <v>4643</v>
      </c>
      <c r="G2215" s="23">
        <v>2</v>
      </c>
      <c r="I2215" s="39" t="str">
        <f>IF($B2215="","",(VLOOKUP($B2215,所属・種目コード!$A$3:$B$68,2)))</f>
        <v>盛岡第三</v>
      </c>
      <c r="K2215" s="41" t="e">
        <f>IF($B2215="","",(VLOOKUP($B2215,所属・種目コード!L2198:M2298,2)))</f>
        <v>#N/A</v>
      </c>
      <c r="L2215" s="38" t="e">
        <f>IF($B2215="","",(VLOOKUP($B2215,所属・種目コード!$I$3:$J$59,2)))</f>
        <v>#N/A</v>
      </c>
    </row>
    <row r="2216" spans="1:12">
      <c r="A2216" s="23">
        <v>3139</v>
      </c>
      <c r="B2216" s="23">
        <v>1112</v>
      </c>
      <c r="C2216" s="23">
        <v>318</v>
      </c>
      <c r="E2216" s="23" t="s">
        <v>4644</v>
      </c>
      <c r="F2216" s="23" t="s">
        <v>4645</v>
      </c>
      <c r="G2216" s="23">
        <v>2</v>
      </c>
      <c r="I2216" s="39" t="str">
        <f>IF($B2216="","",(VLOOKUP($B2216,所属・種目コード!$A$3:$B$68,2)))</f>
        <v>盛岡第三</v>
      </c>
      <c r="K2216" s="41" t="e">
        <f>IF($B2216="","",(VLOOKUP($B2216,所属・種目コード!L2199:M2299,2)))</f>
        <v>#N/A</v>
      </c>
      <c r="L2216" s="38" t="e">
        <f>IF($B2216="","",(VLOOKUP($B2216,所属・種目コード!$I$3:$J$59,2)))</f>
        <v>#N/A</v>
      </c>
    </row>
    <row r="2217" spans="1:12">
      <c r="A2217" s="23">
        <v>3140</v>
      </c>
      <c r="B2217" s="23">
        <v>1112</v>
      </c>
      <c r="C2217" s="23">
        <v>422</v>
      </c>
      <c r="E2217" s="23" t="s">
        <v>4646</v>
      </c>
      <c r="F2217" s="23" t="s">
        <v>4647</v>
      </c>
      <c r="G2217" s="23">
        <v>1</v>
      </c>
      <c r="I2217" s="39" t="str">
        <f>IF($B2217="","",(VLOOKUP($B2217,所属・種目コード!$A$3:$B$68,2)))</f>
        <v>盛岡第三</v>
      </c>
      <c r="K2217" s="41" t="e">
        <f>IF($B2217="","",(VLOOKUP($B2217,所属・種目コード!L2200:M2300,2)))</f>
        <v>#N/A</v>
      </c>
      <c r="L2217" s="38" t="e">
        <f>IF($B2217="","",(VLOOKUP($B2217,所属・種目コード!$I$3:$J$59,2)))</f>
        <v>#N/A</v>
      </c>
    </row>
    <row r="2218" spans="1:12">
      <c r="A2218" s="23">
        <v>3141</v>
      </c>
      <c r="B2218" s="23">
        <v>1112</v>
      </c>
      <c r="C2218" s="23">
        <v>423</v>
      </c>
      <c r="E2218" s="23" t="s">
        <v>4648</v>
      </c>
      <c r="F2218" s="23" t="s">
        <v>4649</v>
      </c>
      <c r="G2218" s="23">
        <v>1</v>
      </c>
      <c r="I2218" s="39" t="str">
        <f>IF($B2218="","",(VLOOKUP($B2218,所属・種目コード!$A$3:$B$68,2)))</f>
        <v>盛岡第三</v>
      </c>
      <c r="K2218" s="41" t="e">
        <f>IF($B2218="","",(VLOOKUP($B2218,所属・種目コード!L2201:M2301,2)))</f>
        <v>#N/A</v>
      </c>
      <c r="L2218" s="38" t="e">
        <f>IF($B2218="","",(VLOOKUP($B2218,所属・種目コード!$I$3:$J$59,2)))</f>
        <v>#N/A</v>
      </c>
    </row>
    <row r="2219" spans="1:12">
      <c r="A2219" s="23">
        <v>3142</v>
      </c>
      <c r="B2219" s="23">
        <v>1112</v>
      </c>
      <c r="C2219" s="23">
        <v>414</v>
      </c>
      <c r="E2219" s="23" t="s">
        <v>4650</v>
      </c>
      <c r="F2219" s="23" t="s">
        <v>4651</v>
      </c>
      <c r="G2219" s="23">
        <v>1</v>
      </c>
      <c r="I2219" s="39" t="str">
        <f>IF($B2219="","",(VLOOKUP($B2219,所属・種目コード!$A$3:$B$68,2)))</f>
        <v>盛岡第三</v>
      </c>
      <c r="K2219" s="41" t="e">
        <f>IF($B2219="","",(VLOOKUP($B2219,所属・種目コード!L2202:M2302,2)))</f>
        <v>#N/A</v>
      </c>
      <c r="L2219" s="38" t="e">
        <f>IF($B2219="","",(VLOOKUP($B2219,所属・種目コード!$I$3:$J$59,2)))</f>
        <v>#N/A</v>
      </c>
    </row>
    <row r="2220" spans="1:12">
      <c r="A2220" s="23">
        <v>3143</v>
      </c>
      <c r="B2220" s="23">
        <v>1112</v>
      </c>
      <c r="C2220" s="23">
        <v>319</v>
      </c>
      <c r="E2220" s="23" t="s">
        <v>4652</v>
      </c>
      <c r="F2220" s="23" t="s">
        <v>4653</v>
      </c>
      <c r="G2220" s="23">
        <v>2</v>
      </c>
      <c r="I2220" s="39" t="str">
        <f>IF($B2220="","",(VLOOKUP($B2220,所属・種目コード!$A$3:$B$68,2)))</f>
        <v>盛岡第三</v>
      </c>
      <c r="K2220" s="41" t="e">
        <f>IF($B2220="","",(VLOOKUP($B2220,所属・種目コード!L2203:M2303,2)))</f>
        <v>#N/A</v>
      </c>
      <c r="L2220" s="38" t="e">
        <f>IF($B2220="","",(VLOOKUP($B2220,所属・種目コード!$I$3:$J$59,2)))</f>
        <v>#N/A</v>
      </c>
    </row>
    <row r="2221" spans="1:12">
      <c r="A2221" s="23">
        <v>3144</v>
      </c>
      <c r="B2221" s="23">
        <v>1112</v>
      </c>
      <c r="C2221" s="23">
        <v>860</v>
      </c>
      <c r="E2221" s="23" t="s">
        <v>4654</v>
      </c>
      <c r="F2221" s="23" t="s">
        <v>4655</v>
      </c>
      <c r="G2221" s="23">
        <v>1</v>
      </c>
      <c r="I2221" s="39" t="str">
        <f>IF($B2221="","",(VLOOKUP($B2221,所属・種目コード!$A$3:$B$68,2)))</f>
        <v>盛岡第三</v>
      </c>
      <c r="K2221" s="41" t="e">
        <f>IF($B2221="","",(VLOOKUP($B2221,所属・種目コード!L2204:M2304,2)))</f>
        <v>#N/A</v>
      </c>
      <c r="L2221" s="38" t="e">
        <f>IF($B2221="","",(VLOOKUP($B2221,所属・種目コード!$I$3:$J$59,2)))</f>
        <v>#N/A</v>
      </c>
    </row>
    <row r="2222" spans="1:12">
      <c r="A2222" s="23">
        <v>3145</v>
      </c>
      <c r="B2222" s="23">
        <v>1112</v>
      </c>
      <c r="C2222" s="23">
        <v>424</v>
      </c>
      <c r="E2222" s="23" t="s">
        <v>4656</v>
      </c>
      <c r="F2222" s="23" t="s">
        <v>4657</v>
      </c>
      <c r="G2222" s="23">
        <v>1</v>
      </c>
      <c r="I2222" s="39" t="str">
        <f>IF($B2222="","",(VLOOKUP($B2222,所属・種目コード!$A$3:$B$68,2)))</f>
        <v>盛岡第三</v>
      </c>
      <c r="K2222" s="41" t="e">
        <f>IF($B2222="","",(VLOOKUP($B2222,所属・種目コード!L2205:M2305,2)))</f>
        <v>#N/A</v>
      </c>
      <c r="L2222" s="38" t="e">
        <f>IF($B2222="","",(VLOOKUP($B2222,所属・種目コード!$I$3:$J$59,2)))</f>
        <v>#N/A</v>
      </c>
    </row>
    <row r="2223" spans="1:12">
      <c r="A2223" s="23">
        <v>3146</v>
      </c>
      <c r="B2223" s="23">
        <v>1112</v>
      </c>
      <c r="C2223" s="23">
        <v>861</v>
      </c>
      <c r="E2223" s="23" t="s">
        <v>4658</v>
      </c>
      <c r="F2223" s="23" t="s">
        <v>4659</v>
      </c>
      <c r="G2223" s="23">
        <v>1</v>
      </c>
      <c r="I2223" s="39" t="str">
        <f>IF($B2223="","",(VLOOKUP($B2223,所属・種目コード!$A$3:$B$68,2)))</f>
        <v>盛岡第三</v>
      </c>
      <c r="K2223" s="41" t="e">
        <f>IF($B2223="","",(VLOOKUP($B2223,所属・種目コード!L2206:M2306,2)))</f>
        <v>#N/A</v>
      </c>
      <c r="L2223" s="38" t="e">
        <f>IF($B2223="","",(VLOOKUP($B2223,所属・種目コード!$I$3:$J$59,2)))</f>
        <v>#N/A</v>
      </c>
    </row>
    <row r="2224" spans="1:12">
      <c r="A2224" s="23">
        <v>3147</v>
      </c>
      <c r="B2224" s="23">
        <v>1112</v>
      </c>
      <c r="C2224" s="23">
        <v>639</v>
      </c>
      <c r="E2224" s="23" t="s">
        <v>4660</v>
      </c>
      <c r="F2224" s="23" t="s">
        <v>4661</v>
      </c>
      <c r="G2224" s="23">
        <v>2</v>
      </c>
      <c r="I2224" s="39" t="str">
        <f>IF($B2224="","",(VLOOKUP($B2224,所属・種目コード!$A$3:$B$68,2)))</f>
        <v>盛岡第三</v>
      </c>
      <c r="K2224" s="41" t="e">
        <f>IF($B2224="","",(VLOOKUP($B2224,所属・種目コード!L2207:M2307,2)))</f>
        <v>#N/A</v>
      </c>
      <c r="L2224" s="38" t="e">
        <f>IF($B2224="","",(VLOOKUP($B2224,所属・種目コード!$I$3:$J$59,2)))</f>
        <v>#N/A</v>
      </c>
    </row>
    <row r="2225" spans="1:12">
      <c r="A2225" s="23">
        <v>3148</v>
      </c>
      <c r="B2225" s="23">
        <v>1112</v>
      </c>
      <c r="C2225" s="23">
        <v>325</v>
      </c>
      <c r="E2225" s="23" t="s">
        <v>4662</v>
      </c>
      <c r="F2225" s="23" t="s">
        <v>4663</v>
      </c>
      <c r="G2225" s="23">
        <v>2</v>
      </c>
      <c r="I2225" s="39" t="str">
        <f>IF($B2225="","",(VLOOKUP($B2225,所属・種目コード!$A$3:$B$68,2)))</f>
        <v>盛岡第三</v>
      </c>
      <c r="K2225" s="41" t="e">
        <f>IF($B2225="","",(VLOOKUP($B2225,所属・種目コード!L2208:M2308,2)))</f>
        <v>#N/A</v>
      </c>
      <c r="L2225" s="38" t="e">
        <f>IF($B2225="","",(VLOOKUP($B2225,所属・種目コード!$I$3:$J$59,2)))</f>
        <v>#N/A</v>
      </c>
    </row>
    <row r="2226" spans="1:12">
      <c r="A2226" s="23">
        <v>3149</v>
      </c>
      <c r="B2226" s="23">
        <v>1112</v>
      </c>
      <c r="C2226" s="23">
        <v>428</v>
      </c>
      <c r="E2226" s="23" t="s">
        <v>3266</v>
      </c>
      <c r="F2226" s="23" t="s">
        <v>3267</v>
      </c>
      <c r="G2226" s="23">
        <v>1</v>
      </c>
      <c r="I2226" s="39" t="str">
        <f>IF($B2226="","",(VLOOKUP($B2226,所属・種目コード!$A$3:$B$68,2)))</f>
        <v>盛岡第三</v>
      </c>
      <c r="K2226" s="41" t="e">
        <f>IF($B2226="","",(VLOOKUP($B2226,所属・種目コード!L2209:M2309,2)))</f>
        <v>#N/A</v>
      </c>
      <c r="L2226" s="38" t="e">
        <f>IF($B2226="","",(VLOOKUP($B2226,所属・種目コード!$I$3:$J$59,2)))</f>
        <v>#N/A</v>
      </c>
    </row>
    <row r="2227" spans="1:12">
      <c r="A2227" s="23">
        <v>3150</v>
      </c>
      <c r="B2227" s="23">
        <v>1112</v>
      </c>
      <c r="C2227" s="23">
        <v>320</v>
      </c>
      <c r="E2227" s="23" t="s">
        <v>4664</v>
      </c>
      <c r="F2227" s="23" t="s">
        <v>4665</v>
      </c>
      <c r="G2227" s="23">
        <v>2</v>
      </c>
      <c r="I2227" s="39" t="str">
        <f>IF($B2227="","",(VLOOKUP($B2227,所属・種目コード!$A$3:$B$68,2)))</f>
        <v>盛岡第三</v>
      </c>
      <c r="K2227" s="41" t="e">
        <f>IF($B2227="","",(VLOOKUP($B2227,所属・種目コード!L2210:M2310,2)))</f>
        <v>#N/A</v>
      </c>
      <c r="L2227" s="38" t="e">
        <f>IF($B2227="","",(VLOOKUP($B2227,所属・種目コード!$I$3:$J$59,2)))</f>
        <v>#N/A</v>
      </c>
    </row>
    <row r="2228" spans="1:12">
      <c r="A2228" s="23">
        <v>3151</v>
      </c>
      <c r="B2228" s="23">
        <v>1112</v>
      </c>
      <c r="C2228" s="23">
        <v>321</v>
      </c>
      <c r="E2228" s="23" t="s">
        <v>4666</v>
      </c>
      <c r="F2228" s="23" t="s">
        <v>4667</v>
      </c>
      <c r="G2228" s="23">
        <v>2</v>
      </c>
      <c r="I2228" s="39" t="str">
        <f>IF($B2228="","",(VLOOKUP($B2228,所属・種目コード!$A$3:$B$68,2)))</f>
        <v>盛岡第三</v>
      </c>
      <c r="K2228" s="41" t="e">
        <f>IF($B2228="","",(VLOOKUP($B2228,所属・種目コード!L2211:M2311,2)))</f>
        <v>#N/A</v>
      </c>
      <c r="L2228" s="38" t="e">
        <f>IF($B2228="","",(VLOOKUP($B2228,所属・種目コード!$I$3:$J$59,2)))</f>
        <v>#N/A</v>
      </c>
    </row>
    <row r="2229" spans="1:12">
      <c r="A2229" s="23">
        <v>3152</v>
      </c>
      <c r="B2229" s="23">
        <v>1112</v>
      </c>
      <c r="C2229" s="23">
        <v>326</v>
      </c>
      <c r="E2229" s="23" t="s">
        <v>4668</v>
      </c>
      <c r="F2229" s="23" t="s">
        <v>4669</v>
      </c>
      <c r="G2229" s="23">
        <v>2</v>
      </c>
      <c r="I2229" s="39" t="str">
        <f>IF($B2229="","",(VLOOKUP($B2229,所属・種目コード!$A$3:$B$68,2)))</f>
        <v>盛岡第三</v>
      </c>
      <c r="K2229" s="41" t="e">
        <f>IF($B2229="","",(VLOOKUP($B2229,所属・種目コード!L2212:M2312,2)))</f>
        <v>#N/A</v>
      </c>
      <c r="L2229" s="38" t="e">
        <f>IF($B2229="","",(VLOOKUP($B2229,所属・種目コード!$I$3:$J$59,2)))</f>
        <v>#N/A</v>
      </c>
    </row>
    <row r="2230" spans="1:12">
      <c r="A2230" s="23">
        <v>3153</v>
      </c>
      <c r="B2230" s="23">
        <v>1112</v>
      </c>
      <c r="C2230" s="23">
        <v>327</v>
      </c>
      <c r="E2230" s="23" t="s">
        <v>4670</v>
      </c>
      <c r="F2230" s="23" t="s">
        <v>4671</v>
      </c>
      <c r="G2230" s="23">
        <v>2</v>
      </c>
      <c r="I2230" s="39" t="str">
        <f>IF($B2230="","",(VLOOKUP($B2230,所属・種目コード!$A$3:$B$68,2)))</f>
        <v>盛岡第三</v>
      </c>
      <c r="K2230" s="41" t="e">
        <f>IF($B2230="","",(VLOOKUP($B2230,所属・種目コード!L2213:M2313,2)))</f>
        <v>#N/A</v>
      </c>
      <c r="L2230" s="38" t="e">
        <f>IF($B2230="","",(VLOOKUP($B2230,所属・種目コード!$I$3:$J$59,2)))</f>
        <v>#N/A</v>
      </c>
    </row>
    <row r="2231" spans="1:12">
      <c r="A2231" s="23">
        <v>3154</v>
      </c>
      <c r="B2231" s="23">
        <v>1112</v>
      </c>
      <c r="C2231" s="23">
        <v>322</v>
      </c>
      <c r="E2231" s="23" t="s">
        <v>4672</v>
      </c>
      <c r="F2231" s="23" t="s">
        <v>4673</v>
      </c>
      <c r="G2231" s="23">
        <v>2</v>
      </c>
      <c r="I2231" s="39" t="str">
        <f>IF($B2231="","",(VLOOKUP($B2231,所属・種目コード!$A$3:$B$68,2)))</f>
        <v>盛岡第三</v>
      </c>
      <c r="K2231" s="41" t="e">
        <f>IF($B2231="","",(VLOOKUP($B2231,所属・種目コード!L2214:M2314,2)))</f>
        <v>#N/A</v>
      </c>
      <c r="L2231" s="38" t="e">
        <f>IF($B2231="","",(VLOOKUP($B2231,所属・種目コード!$I$3:$J$59,2)))</f>
        <v>#N/A</v>
      </c>
    </row>
    <row r="2232" spans="1:12">
      <c r="A2232" s="23">
        <v>3155</v>
      </c>
      <c r="B2232" s="23">
        <v>1112</v>
      </c>
      <c r="C2232" s="23">
        <v>640</v>
      </c>
      <c r="E2232" s="23" t="s">
        <v>4674</v>
      </c>
      <c r="F2232" s="23" t="s">
        <v>4675</v>
      </c>
      <c r="G2232" s="23">
        <v>2</v>
      </c>
      <c r="I2232" s="39" t="str">
        <f>IF($B2232="","",(VLOOKUP($B2232,所属・種目コード!$A$3:$B$68,2)))</f>
        <v>盛岡第三</v>
      </c>
      <c r="K2232" s="41" t="e">
        <f>IF($B2232="","",(VLOOKUP($B2232,所属・種目コード!L2215:M2315,2)))</f>
        <v>#N/A</v>
      </c>
      <c r="L2232" s="38" t="e">
        <f>IF($B2232="","",(VLOOKUP($B2232,所属・種目コード!$I$3:$J$59,2)))</f>
        <v>#N/A</v>
      </c>
    </row>
    <row r="2233" spans="1:12">
      <c r="A2233" s="23">
        <v>3156</v>
      </c>
      <c r="B2233" s="23">
        <v>1112</v>
      </c>
      <c r="C2233" s="23">
        <v>425</v>
      </c>
      <c r="E2233" s="23" t="s">
        <v>4676</v>
      </c>
      <c r="F2233" s="23" t="s">
        <v>4677</v>
      </c>
      <c r="G2233" s="23">
        <v>1</v>
      </c>
      <c r="I2233" s="39" t="str">
        <f>IF($B2233="","",(VLOOKUP($B2233,所属・種目コード!$A$3:$B$68,2)))</f>
        <v>盛岡第三</v>
      </c>
      <c r="K2233" s="41" t="e">
        <f>IF($B2233="","",(VLOOKUP($B2233,所属・種目コード!L2216:M2316,2)))</f>
        <v>#N/A</v>
      </c>
      <c r="L2233" s="38" t="e">
        <f>IF($B2233="","",(VLOOKUP($B2233,所属・種目コード!$I$3:$J$59,2)))</f>
        <v>#N/A</v>
      </c>
    </row>
    <row r="2234" spans="1:12">
      <c r="A2234" s="23">
        <v>3157</v>
      </c>
      <c r="B2234" s="23">
        <v>1112</v>
      </c>
      <c r="C2234" s="23">
        <v>641</v>
      </c>
      <c r="E2234" s="23" t="s">
        <v>479</v>
      </c>
      <c r="F2234" s="23" t="s">
        <v>4678</v>
      </c>
      <c r="G2234" s="23">
        <v>2</v>
      </c>
      <c r="I2234" s="39" t="str">
        <f>IF($B2234="","",(VLOOKUP($B2234,所属・種目コード!$A$3:$B$68,2)))</f>
        <v>盛岡第三</v>
      </c>
      <c r="K2234" s="41" t="e">
        <f>IF($B2234="","",(VLOOKUP($B2234,所属・種目コード!L2217:M2317,2)))</f>
        <v>#N/A</v>
      </c>
      <c r="L2234" s="38" t="e">
        <f>IF($B2234="","",(VLOOKUP($B2234,所属・種目コード!$I$3:$J$59,2)))</f>
        <v>#N/A</v>
      </c>
    </row>
    <row r="2235" spans="1:12">
      <c r="A2235" s="23">
        <v>3158</v>
      </c>
      <c r="B2235" s="23">
        <v>1112</v>
      </c>
      <c r="C2235" s="23">
        <v>415</v>
      </c>
      <c r="E2235" s="23" t="s">
        <v>4679</v>
      </c>
      <c r="F2235" s="23" t="s">
        <v>4680</v>
      </c>
      <c r="G2235" s="23">
        <v>1</v>
      </c>
      <c r="I2235" s="39" t="str">
        <f>IF($B2235="","",(VLOOKUP($B2235,所属・種目コード!$A$3:$B$68,2)))</f>
        <v>盛岡第三</v>
      </c>
      <c r="K2235" s="41" t="e">
        <f>IF($B2235="","",(VLOOKUP($B2235,所属・種目コード!L2218:M2318,2)))</f>
        <v>#N/A</v>
      </c>
      <c r="L2235" s="38" t="e">
        <f>IF($B2235="","",(VLOOKUP($B2235,所属・種目コード!$I$3:$J$59,2)))</f>
        <v>#N/A</v>
      </c>
    </row>
    <row r="2236" spans="1:12">
      <c r="A2236" s="23">
        <v>3159</v>
      </c>
      <c r="B2236" s="23">
        <v>1112</v>
      </c>
      <c r="C2236" s="23">
        <v>333</v>
      </c>
      <c r="E2236" s="23" t="s">
        <v>477</v>
      </c>
      <c r="F2236" s="23" t="s">
        <v>4681</v>
      </c>
      <c r="G2236" s="23">
        <v>2</v>
      </c>
      <c r="I2236" s="39" t="str">
        <f>IF($B2236="","",(VLOOKUP($B2236,所属・種目コード!$A$3:$B$68,2)))</f>
        <v>盛岡第三</v>
      </c>
      <c r="K2236" s="41" t="e">
        <f>IF($B2236="","",(VLOOKUP($B2236,所属・種目コード!L2219:M2319,2)))</f>
        <v>#N/A</v>
      </c>
      <c r="L2236" s="38" t="e">
        <f>IF($B2236="","",(VLOOKUP($B2236,所属・種目コード!$I$3:$J$59,2)))</f>
        <v>#N/A</v>
      </c>
    </row>
    <row r="2237" spans="1:12">
      <c r="A2237" s="23">
        <v>3160</v>
      </c>
      <c r="B2237" s="23">
        <v>1112</v>
      </c>
      <c r="C2237" s="23">
        <v>328</v>
      </c>
      <c r="E2237" s="23" t="s">
        <v>481</v>
      </c>
      <c r="F2237" s="23" t="s">
        <v>4682</v>
      </c>
      <c r="G2237" s="23">
        <v>2</v>
      </c>
      <c r="I2237" s="39" t="str">
        <f>IF($B2237="","",(VLOOKUP($B2237,所属・種目コード!$A$3:$B$68,2)))</f>
        <v>盛岡第三</v>
      </c>
      <c r="K2237" s="41" t="e">
        <f>IF($B2237="","",(VLOOKUP($B2237,所属・種目コード!L2220:M2320,2)))</f>
        <v>#N/A</v>
      </c>
      <c r="L2237" s="38" t="e">
        <f>IF($B2237="","",(VLOOKUP($B2237,所属・種目コード!$I$3:$J$59,2)))</f>
        <v>#N/A</v>
      </c>
    </row>
    <row r="2238" spans="1:12">
      <c r="A2238" s="23">
        <v>3161</v>
      </c>
      <c r="B2238" s="23">
        <v>1112</v>
      </c>
      <c r="C2238" s="23">
        <v>416</v>
      </c>
      <c r="E2238" s="23" t="s">
        <v>4683</v>
      </c>
      <c r="F2238" s="23" t="s">
        <v>4684</v>
      </c>
      <c r="G2238" s="23">
        <v>1</v>
      </c>
      <c r="I2238" s="39" t="str">
        <f>IF($B2238="","",(VLOOKUP($B2238,所属・種目コード!$A$3:$B$68,2)))</f>
        <v>盛岡第三</v>
      </c>
      <c r="K2238" s="41" t="e">
        <f>IF($B2238="","",(VLOOKUP($B2238,所属・種目コード!L2221:M2321,2)))</f>
        <v>#N/A</v>
      </c>
      <c r="L2238" s="38" t="e">
        <f>IF($B2238="","",(VLOOKUP($B2238,所属・種目コード!$I$3:$J$59,2)))</f>
        <v>#N/A</v>
      </c>
    </row>
    <row r="2239" spans="1:12">
      <c r="A2239" s="23">
        <v>3162</v>
      </c>
      <c r="B2239" s="23">
        <v>1112</v>
      </c>
      <c r="C2239" s="23">
        <v>417</v>
      </c>
      <c r="E2239" s="23" t="s">
        <v>4685</v>
      </c>
      <c r="F2239" s="23" t="s">
        <v>4686</v>
      </c>
      <c r="G2239" s="23">
        <v>1</v>
      </c>
      <c r="I2239" s="39" t="str">
        <f>IF($B2239="","",(VLOOKUP($B2239,所属・種目コード!$A$3:$B$68,2)))</f>
        <v>盛岡第三</v>
      </c>
      <c r="K2239" s="41" t="e">
        <f>IF($B2239="","",(VLOOKUP($B2239,所属・種目コード!L2222:M2322,2)))</f>
        <v>#N/A</v>
      </c>
      <c r="L2239" s="38" t="e">
        <f>IF($B2239="","",(VLOOKUP($B2239,所属・種目コード!$I$3:$J$59,2)))</f>
        <v>#N/A</v>
      </c>
    </row>
    <row r="2240" spans="1:12">
      <c r="A2240" s="23">
        <v>3163</v>
      </c>
      <c r="B2240" s="23">
        <v>1112</v>
      </c>
      <c r="C2240" s="23">
        <v>418</v>
      </c>
      <c r="E2240" s="23" t="s">
        <v>4687</v>
      </c>
      <c r="F2240" s="23" t="s">
        <v>4688</v>
      </c>
      <c r="G2240" s="23">
        <v>1</v>
      </c>
      <c r="I2240" s="39" t="str">
        <f>IF($B2240="","",(VLOOKUP($B2240,所属・種目コード!$A$3:$B$68,2)))</f>
        <v>盛岡第三</v>
      </c>
      <c r="K2240" s="41" t="e">
        <f>IF($B2240="","",(VLOOKUP($B2240,所属・種目コード!L2223:M2323,2)))</f>
        <v>#N/A</v>
      </c>
      <c r="L2240" s="38" t="e">
        <f>IF($B2240="","",(VLOOKUP($B2240,所属・種目コード!$I$3:$J$59,2)))</f>
        <v>#N/A</v>
      </c>
    </row>
    <row r="2241" spans="1:12">
      <c r="A2241" s="23">
        <v>3164</v>
      </c>
      <c r="B2241" s="23">
        <v>1112</v>
      </c>
      <c r="C2241" s="23">
        <v>642</v>
      </c>
      <c r="E2241" s="23" t="s">
        <v>4689</v>
      </c>
      <c r="F2241" s="23" t="s">
        <v>4690</v>
      </c>
      <c r="G2241" s="23">
        <v>2</v>
      </c>
      <c r="I2241" s="39" t="str">
        <f>IF($B2241="","",(VLOOKUP($B2241,所属・種目コード!$A$3:$B$68,2)))</f>
        <v>盛岡第三</v>
      </c>
      <c r="K2241" s="41" t="e">
        <f>IF($B2241="","",(VLOOKUP($B2241,所属・種目コード!L2224:M2324,2)))</f>
        <v>#N/A</v>
      </c>
      <c r="L2241" s="38" t="e">
        <f>IF($B2241="","",(VLOOKUP($B2241,所属・種目コード!$I$3:$J$59,2)))</f>
        <v>#N/A</v>
      </c>
    </row>
    <row r="2242" spans="1:12">
      <c r="A2242" s="23">
        <v>3165</v>
      </c>
      <c r="B2242" s="23">
        <v>1112</v>
      </c>
      <c r="C2242" s="23">
        <v>426</v>
      </c>
      <c r="E2242" s="23" t="s">
        <v>4691</v>
      </c>
      <c r="F2242" s="23" t="s">
        <v>4692</v>
      </c>
      <c r="G2242" s="23">
        <v>1</v>
      </c>
      <c r="I2242" s="39" t="str">
        <f>IF($B2242="","",(VLOOKUP($B2242,所属・種目コード!$A$3:$B$68,2)))</f>
        <v>盛岡第三</v>
      </c>
      <c r="K2242" s="41" t="e">
        <f>IF($B2242="","",(VLOOKUP($B2242,所属・種目コード!L2225:M2325,2)))</f>
        <v>#N/A</v>
      </c>
      <c r="L2242" s="38" t="e">
        <f>IF($B2242="","",(VLOOKUP($B2242,所属・種目コード!$I$3:$J$59,2)))</f>
        <v>#N/A</v>
      </c>
    </row>
    <row r="2243" spans="1:12">
      <c r="A2243" s="23">
        <v>3166</v>
      </c>
      <c r="B2243" s="23">
        <v>1112</v>
      </c>
      <c r="C2243" s="23">
        <v>323</v>
      </c>
      <c r="E2243" s="23" t="s">
        <v>4693</v>
      </c>
      <c r="F2243" s="23" t="s">
        <v>4694</v>
      </c>
      <c r="G2243" s="23">
        <v>2</v>
      </c>
      <c r="I2243" s="39" t="str">
        <f>IF($B2243="","",(VLOOKUP($B2243,所属・種目コード!$A$3:$B$68,2)))</f>
        <v>盛岡第三</v>
      </c>
      <c r="K2243" s="41" t="e">
        <f>IF($B2243="","",(VLOOKUP($B2243,所属・種目コード!L2226:M2326,2)))</f>
        <v>#N/A</v>
      </c>
      <c r="L2243" s="38" t="e">
        <f>IF($B2243="","",(VLOOKUP($B2243,所属・種目コード!$I$3:$J$59,2)))</f>
        <v>#N/A</v>
      </c>
    </row>
    <row r="2244" spans="1:12">
      <c r="A2244" s="23">
        <v>3167</v>
      </c>
      <c r="B2244" s="23">
        <v>1112</v>
      </c>
      <c r="C2244" s="23">
        <v>643</v>
      </c>
      <c r="E2244" s="23" t="s">
        <v>480</v>
      </c>
      <c r="F2244" s="23" t="s">
        <v>4695</v>
      </c>
      <c r="G2244" s="23">
        <v>2</v>
      </c>
      <c r="I2244" s="39" t="str">
        <f>IF($B2244="","",(VLOOKUP($B2244,所属・種目コード!$A$3:$B$68,2)))</f>
        <v>盛岡第三</v>
      </c>
      <c r="K2244" s="41" t="e">
        <f>IF($B2244="","",(VLOOKUP($B2244,所属・種目コード!L2227:M2327,2)))</f>
        <v>#N/A</v>
      </c>
      <c r="L2244" s="38" t="e">
        <f>IF($B2244="","",(VLOOKUP($B2244,所属・種目コード!$I$3:$J$59,2)))</f>
        <v>#N/A</v>
      </c>
    </row>
    <row r="2245" spans="1:12">
      <c r="A2245" s="23">
        <v>3168</v>
      </c>
      <c r="B2245" s="23">
        <v>1112</v>
      </c>
      <c r="C2245" s="23">
        <v>329</v>
      </c>
      <c r="E2245" s="23" t="s">
        <v>476</v>
      </c>
      <c r="F2245" s="23" t="s">
        <v>4696</v>
      </c>
      <c r="G2245" s="23">
        <v>2</v>
      </c>
      <c r="I2245" s="39" t="str">
        <f>IF($B2245="","",(VLOOKUP($B2245,所属・種目コード!$A$3:$B$68,2)))</f>
        <v>盛岡第三</v>
      </c>
      <c r="K2245" s="41" t="e">
        <f>IF($B2245="","",(VLOOKUP($B2245,所属・種目コード!L2228:M2328,2)))</f>
        <v>#N/A</v>
      </c>
      <c r="L2245" s="38" t="e">
        <f>IF($B2245="","",(VLOOKUP($B2245,所属・種目コード!$I$3:$J$59,2)))</f>
        <v>#N/A</v>
      </c>
    </row>
    <row r="2246" spans="1:12">
      <c r="A2246" s="23">
        <v>3169</v>
      </c>
      <c r="B2246" s="23">
        <v>1112</v>
      </c>
      <c r="C2246" s="23">
        <v>330</v>
      </c>
      <c r="E2246" s="23" t="s">
        <v>4697</v>
      </c>
      <c r="F2246" s="23" t="s">
        <v>4698</v>
      </c>
      <c r="G2246" s="23">
        <v>2</v>
      </c>
      <c r="I2246" s="39" t="str">
        <f>IF($B2246="","",(VLOOKUP($B2246,所属・種目コード!$A$3:$B$68,2)))</f>
        <v>盛岡第三</v>
      </c>
      <c r="K2246" s="41" t="e">
        <f>IF($B2246="","",(VLOOKUP($B2246,所属・種目コード!L2229:M2329,2)))</f>
        <v>#N/A</v>
      </c>
      <c r="L2246" s="38" t="e">
        <f>IF($B2246="","",(VLOOKUP($B2246,所属・種目コード!$I$3:$J$59,2)))</f>
        <v>#N/A</v>
      </c>
    </row>
    <row r="2247" spans="1:12">
      <c r="A2247" s="23">
        <v>3170</v>
      </c>
      <c r="B2247" s="23">
        <v>1112</v>
      </c>
      <c r="C2247" s="23">
        <v>419</v>
      </c>
      <c r="E2247" s="23" t="s">
        <v>4699</v>
      </c>
      <c r="F2247" s="23" t="s">
        <v>4700</v>
      </c>
      <c r="G2247" s="23">
        <v>1</v>
      </c>
      <c r="I2247" s="39" t="str">
        <f>IF($B2247="","",(VLOOKUP($B2247,所属・種目コード!$A$3:$B$68,2)))</f>
        <v>盛岡第三</v>
      </c>
      <c r="K2247" s="41" t="e">
        <f>IF($B2247="","",(VLOOKUP($B2247,所属・種目コード!L2230:M2330,2)))</f>
        <v>#N/A</v>
      </c>
      <c r="L2247" s="38" t="e">
        <f>IF($B2247="","",(VLOOKUP($B2247,所属・種目コード!$I$3:$J$59,2)))</f>
        <v>#N/A</v>
      </c>
    </row>
    <row r="2248" spans="1:12">
      <c r="A2248" s="23">
        <v>3171</v>
      </c>
      <c r="B2248" s="23">
        <v>1112</v>
      </c>
      <c r="C2248" s="23">
        <v>429</v>
      </c>
      <c r="E2248" s="23" t="s">
        <v>4701</v>
      </c>
      <c r="F2248" s="23" t="s">
        <v>4702</v>
      </c>
      <c r="G2248" s="23">
        <v>1</v>
      </c>
      <c r="I2248" s="39" t="str">
        <f>IF($B2248="","",(VLOOKUP($B2248,所属・種目コード!$A$3:$B$68,2)))</f>
        <v>盛岡第三</v>
      </c>
      <c r="K2248" s="41" t="e">
        <f>IF($B2248="","",(VLOOKUP($B2248,所属・種目コード!L2231:M2331,2)))</f>
        <v>#N/A</v>
      </c>
      <c r="L2248" s="38" t="e">
        <f>IF($B2248="","",(VLOOKUP($B2248,所属・種目コード!$I$3:$J$59,2)))</f>
        <v>#N/A</v>
      </c>
    </row>
    <row r="2249" spans="1:12">
      <c r="A2249" s="23">
        <v>3172</v>
      </c>
      <c r="B2249" s="23">
        <v>1112</v>
      </c>
      <c r="C2249" s="23">
        <v>862</v>
      </c>
      <c r="E2249" s="23" t="s">
        <v>4703</v>
      </c>
      <c r="F2249" s="23" t="s">
        <v>4704</v>
      </c>
      <c r="G2249" s="23">
        <v>1</v>
      </c>
      <c r="I2249" s="39" t="str">
        <f>IF($B2249="","",(VLOOKUP($B2249,所属・種目コード!$A$3:$B$68,2)))</f>
        <v>盛岡第三</v>
      </c>
      <c r="K2249" s="41" t="e">
        <f>IF($B2249="","",(VLOOKUP($B2249,所属・種目コード!L2232:M2332,2)))</f>
        <v>#N/A</v>
      </c>
      <c r="L2249" s="38" t="e">
        <f>IF($B2249="","",(VLOOKUP($B2249,所属・種目コード!$I$3:$J$59,2)))</f>
        <v>#N/A</v>
      </c>
    </row>
    <row r="2250" spans="1:12">
      <c r="A2250" s="23">
        <v>3173</v>
      </c>
      <c r="B2250" s="23">
        <v>1112</v>
      </c>
      <c r="C2250" s="23">
        <v>420</v>
      </c>
      <c r="E2250" s="23" t="s">
        <v>4705</v>
      </c>
      <c r="F2250" s="23" t="s">
        <v>4706</v>
      </c>
      <c r="G2250" s="23">
        <v>1</v>
      </c>
      <c r="I2250" s="39" t="str">
        <f>IF($B2250="","",(VLOOKUP($B2250,所属・種目コード!$A$3:$B$68,2)))</f>
        <v>盛岡第三</v>
      </c>
      <c r="K2250" s="41" t="e">
        <f>IF($B2250="","",(VLOOKUP($B2250,所属・種目コード!L2233:M2333,2)))</f>
        <v>#N/A</v>
      </c>
      <c r="L2250" s="38" t="e">
        <f>IF($B2250="","",(VLOOKUP($B2250,所属・種目コード!$I$3:$J$59,2)))</f>
        <v>#N/A</v>
      </c>
    </row>
    <row r="2251" spans="1:12">
      <c r="A2251" s="23">
        <v>3174</v>
      </c>
      <c r="B2251" s="23">
        <v>1112</v>
      </c>
      <c r="C2251" s="23">
        <v>331</v>
      </c>
      <c r="E2251" s="23" t="s">
        <v>4707</v>
      </c>
      <c r="F2251" s="23" t="s">
        <v>4708</v>
      </c>
      <c r="G2251" s="23">
        <v>2</v>
      </c>
      <c r="I2251" s="39" t="str">
        <f>IF($B2251="","",(VLOOKUP($B2251,所属・種目コード!$A$3:$B$68,2)))</f>
        <v>盛岡第三</v>
      </c>
      <c r="K2251" s="41" t="e">
        <f>IF($B2251="","",(VLOOKUP($B2251,所属・種目コード!L2234:M2334,2)))</f>
        <v>#N/A</v>
      </c>
      <c r="L2251" s="38" t="e">
        <f>IF($B2251="","",(VLOOKUP($B2251,所属・種目コード!$I$3:$J$59,2)))</f>
        <v>#N/A</v>
      </c>
    </row>
    <row r="2252" spans="1:12">
      <c r="A2252" s="23">
        <v>3175</v>
      </c>
      <c r="B2252" s="23">
        <v>1112</v>
      </c>
      <c r="C2252" s="23">
        <v>427</v>
      </c>
      <c r="E2252" s="23" t="s">
        <v>4709</v>
      </c>
      <c r="F2252" s="23" t="s">
        <v>4710</v>
      </c>
      <c r="G2252" s="23">
        <v>1</v>
      </c>
      <c r="I2252" s="39" t="str">
        <f>IF($B2252="","",(VLOOKUP($B2252,所属・種目コード!$A$3:$B$68,2)))</f>
        <v>盛岡第三</v>
      </c>
      <c r="K2252" s="41" t="e">
        <f>IF($B2252="","",(VLOOKUP($B2252,所属・種目コード!L2235:M2335,2)))</f>
        <v>#N/A</v>
      </c>
      <c r="L2252" s="38" t="e">
        <f>IF($B2252="","",(VLOOKUP($B2252,所属・種目コード!$I$3:$J$59,2)))</f>
        <v>#N/A</v>
      </c>
    </row>
    <row r="2253" spans="1:12">
      <c r="A2253" s="23">
        <v>3176</v>
      </c>
      <c r="B2253" s="23">
        <v>1112</v>
      </c>
      <c r="C2253" s="23">
        <v>332</v>
      </c>
      <c r="E2253" s="23" t="s">
        <v>4711</v>
      </c>
      <c r="F2253" s="23" t="s">
        <v>4712</v>
      </c>
      <c r="G2253" s="23">
        <v>2</v>
      </c>
      <c r="I2253" s="39" t="str">
        <f>IF($B2253="","",(VLOOKUP($B2253,所属・種目コード!$A$3:$B$68,2)))</f>
        <v>盛岡第三</v>
      </c>
      <c r="K2253" s="41" t="e">
        <f>IF($B2253="","",(VLOOKUP($B2253,所属・種目コード!L2236:M2336,2)))</f>
        <v>#N/A</v>
      </c>
      <c r="L2253" s="38" t="e">
        <f>IF($B2253="","",(VLOOKUP($B2253,所属・種目コード!$I$3:$J$59,2)))</f>
        <v>#N/A</v>
      </c>
    </row>
    <row r="2254" spans="1:12">
      <c r="A2254" s="23">
        <v>3177</v>
      </c>
      <c r="B2254" s="23">
        <v>1113</v>
      </c>
      <c r="C2254" s="23">
        <v>403</v>
      </c>
      <c r="E2254" s="23" t="s">
        <v>569</v>
      </c>
      <c r="F2254" s="23" t="s">
        <v>4713</v>
      </c>
      <c r="G2254" s="23">
        <v>1</v>
      </c>
      <c r="I2254" s="39" t="str">
        <f>IF($B2254="","",(VLOOKUP($B2254,所属・種目コード!$A$3:$B$68,2)))</f>
        <v>盛岡第四</v>
      </c>
      <c r="K2254" s="41" t="e">
        <f>IF($B2254="","",(VLOOKUP($B2254,所属・種目コード!L2237:M2337,2)))</f>
        <v>#N/A</v>
      </c>
      <c r="L2254" s="38" t="e">
        <f>IF($B2254="","",(VLOOKUP($B2254,所属・種目コード!$I$3:$J$59,2)))</f>
        <v>#N/A</v>
      </c>
    </row>
    <row r="2255" spans="1:12">
      <c r="A2255" s="23">
        <v>3178</v>
      </c>
      <c r="B2255" s="23">
        <v>1113</v>
      </c>
      <c r="C2255" s="23">
        <v>813</v>
      </c>
      <c r="E2255" s="23" t="s">
        <v>4714</v>
      </c>
      <c r="F2255" s="23" t="s">
        <v>4715</v>
      </c>
      <c r="G2255" s="23">
        <v>1</v>
      </c>
      <c r="I2255" s="39" t="str">
        <f>IF($B2255="","",(VLOOKUP($B2255,所属・種目コード!$A$3:$B$68,2)))</f>
        <v>盛岡第四</v>
      </c>
      <c r="K2255" s="41" t="e">
        <f>IF($B2255="","",(VLOOKUP($B2255,所属・種目コード!L2238:M2338,2)))</f>
        <v>#N/A</v>
      </c>
      <c r="L2255" s="38" t="e">
        <f>IF($B2255="","",(VLOOKUP($B2255,所属・種目コード!$I$3:$J$59,2)))</f>
        <v>#N/A</v>
      </c>
    </row>
    <row r="2256" spans="1:12">
      <c r="A2256" s="23">
        <v>3179</v>
      </c>
      <c r="B2256" s="23">
        <v>1113</v>
      </c>
      <c r="C2256" s="23">
        <v>411</v>
      </c>
      <c r="E2256" s="23" t="s">
        <v>4716</v>
      </c>
      <c r="F2256" s="23" t="s">
        <v>4717</v>
      </c>
      <c r="G2256" s="23">
        <v>1</v>
      </c>
      <c r="I2256" s="39" t="str">
        <f>IF($B2256="","",(VLOOKUP($B2256,所属・種目コード!$A$3:$B$68,2)))</f>
        <v>盛岡第四</v>
      </c>
      <c r="K2256" s="41" t="e">
        <f>IF($B2256="","",(VLOOKUP($B2256,所属・種目コード!L2239:M2339,2)))</f>
        <v>#N/A</v>
      </c>
      <c r="L2256" s="38" t="e">
        <f>IF($B2256="","",(VLOOKUP($B2256,所属・種目コード!$I$3:$J$59,2)))</f>
        <v>#N/A</v>
      </c>
    </row>
    <row r="2257" spans="1:12">
      <c r="A2257" s="23">
        <v>3180</v>
      </c>
      <c r="B2257" s="23">
        <v>1113</v>
      </c>
      <c r="C2257" s="23">
        <v>295</v>
      </c>
      <c r="E2257" s="23" t="s">
        <v>4718</v>
      </c>
      <c r="F2257" s="23" t="s">
        <v>4719</v>
      </c>
      <c r="G2257" s="23">
        <v>2</v>
      </c>
      <c r="I2257" s="39" t="str">
        <f>IF($B2257="","",(VLOOKUP($B2257,所属・種目コード!$A$3:$B$68,2)))</f>
        <v>盛岡第四</v>
      </c>
      <c r="K2257" s="41" t="e">
        <f>IF($B2257="","",(VLOOKUP($B2257,所属・種目コード!L2240:M2340,2)))</f>
        <v>#N/A</v>
      </c>
      <c r="L2257" s="38" t="e">
        <f>IF($B2257="","",(VLOOKUP($B2257,所属・種目コード!$I$3:$J$59,2)))</f>
        <v>#N/A</v>
      </c>
    </row>
    <row r="2258" spans="1:12">
      <c r="A2258" s="23">
        <v>3181</v>
      </c>
      <c r="B2258" s="23">
        <v>1113</v>
      </c>
      <c r="C2258" s="23">
        <v>394</v>
      </c>
      <c r="E2258" s="23" t="s">
        <v>4720</v>
      </c>
      <c r="F2258" s="23" t="s">
        <v>4721</v>
      </c>
      <c r="G2258" s="23">
        <v>1</v>
      </c>
      <c r="I2258" s="39" t="str">
        <f>IF($B2258="","",(VLOOKUP($B2258,所属・種目コード!$A$3:$B$68,2)))</f>
        <v>盛岡第四</v>
      </c>
      <c r="K2258" s="41" t="e">
        <f>IF($B2258="","",(VLOOKUP($B2258,所属・種目コード!L2241:M2341,2)))</f>
        <v>#N/A</v>
      </c>
      <c r="L2258" s="38" t="e">
        <f>IF($B2258="","",(VLOOKUP($B2258,所属・種目コード!$I$3:$J$59,2)))</f>
        <v>#N/A</v>
      </c>
    </row>
    <row r="2259" spans="1:12">
      <c r="A2259" s="23">
        <v>3182</v>
      </c>
      <c r="B2259" s="23">
        <v>1113</v>
      </c>
      <c r="C2259" s="23">
        <v>296</v>
      </c>
      <c r="E2259" s="23" t="s">
        <v>4722</v>
      </c>
      <c r="F2259" s="23" t="s">
        <v>4723</v>
      </c>
      <c r="G2259" s="23">
        <v>2</v>
      </c>
      <c r="I2259" s="39" t="str">
        <f>IF($B2259="","",(VLOOKUP($B2259,所属・種目コード!$A$3:$B$68,2)))</f>
        <v>盛岡第四</v>
      </c>
      <c r="K2259" s="41" t="e">
        <f>IF($B2259="","",(VLOOKUP($B2259,所属・種目コード!L2242:M2342,2)))</f>
        <v>#N/A</v>
      </c>
      <c r="L2259" s="38" t="e">
        <f>IF($B2259="","",(VLOOKUP($B2259,所属・種目コード!$I$3:$J$59,2)))</f>
        <v>#N/A</v>
      </c>
    </row>
    <row r="2260" spans="1:12">
      <c r="A2260" s="23">
        <v>3183</v>
      </c>
      <c r="B2260" s="23">
        <v>1113</v>
      </c>
      <c r="C2260" s="23">
        <v>303</v>
      </c>
      <c r="E2260" s="23" t="s">
        <v>4724</v>
      </c>
      <c r="F2260" s="23" t="s">
        <v>4725</v>
      </c>
      <c r="G2260" s="23">
        <v>2</v>
      </c>
      <c r="I2260" s="39" t="str">
        <f>IF($B2260="","",(VLOOKUP($B2260,所属・種目コード!$A$3:$B$68,2)))</f>
        <v>盛岡第四</v>
      </c>
      <c r="K2260" s="41" t="e">
        <f>IF($B2260="","",(VLOOKUP($B2260,所属・種目コード!L2243:M2343,2)))</f>
        <v>#N/A</v>
      </c>
      <c r="L2260" s="38" t="e">
        <f>IF($B2260="","",(VLOOKUP($B2260,所属・種目コード!$I$3:$J$59,2)))</f>
        <v>#N/A</v>
      </c>
    </row>
    <row r="2261" spans="1:12">
      <c r="A2261" s="23">
        <v>3184</v>
      </c>
      <c r="B2261" s="23">
        <v>1113</v>
      </c>
      <c r="C2261" s="23">
        <v>304</v>
      </c>
      <c r="E2261" s="23" t="s">
        <v>4726</v>
      </c>
      <c r="F2261" s="23" t="s">
        <v>4727</v>
      </c>
      <c r="G2261" s="23">
        <v>2</v>
      </c>
      <c r="I2261" s="39" t="str">
        <f>IF($B2261="","",(VLOOKUP($B2261,所属・種目コード!$A$3:$B$68,2)))</f>
        <v>盛岡第四</v>
      </c>
      <c r="K2261" s="41" t="e">
        <f>IF($B2261="","",(VLOOKUP($B2261,所属・種目コード!L2244:M2344,2)))</f>
        <v>#N/A</v>
      </c>
      <c r="L2261" s="38" t="e">
        <f>IF($B2261="","",(VLOOKUP($B2261,所属・種目コード!$I$3:$J$59,2)))</f>
        <v>#N/A</v>
      </c>
    </row>
    <row r="2262" spans="1:12">
      <c r="A2262" s="23">
        <v>3185</v>
      </c>
      <c r="B2262" s="23">
        <v>1113</v>
      </c>
      <c r="C2262" s="23">
        <v>311</v>
      </c>
      <c r="E2262" s="23" t="s">
        <v>4728</v>
      </c>
      <c r="F2262" s="23" t="s">
        <v>4729</v>
      </c>
      <c r="G2262" s="23">
        <v>2</v>
      </c>
      <c r="I2262" s="39" t="str">
        <f>IF($B2262="","",(VLOOKUP($B2262,所属・種目コード!$A$3:$B$68,2)))</f>
        <v>盛岡第四</v>
      </c>
      <c r="K2262" s="41" t="e">
        <f>IF($B2262="","",(VLOOKUP($B2262,所属・種目コード!L2245:M2345,2)))</f>
        <v>#N/A</v>
      </c>
      <c r="L2262" s="38" t="e">
        <f>IF($B2262="","",(VLOOKUP($B2262,所属・種目コード!$I$3:$J$59,2)))</f>
        <v>#N/A</v>
      </c>
    </row>
    <row r="2263" spans="1:12">
      <c r="A2263" s="23">
        <v>3186</v>
      </c>
      <c r="B2263" s="23">
        <v>1113</v>
      </c>
      <c r="C2263" s="23">
        <v>395</v>
      </c>
      <c r="E2263" s="23" t="s">
        <v>4730</v>
      </c>
      <c r="F2263" s="23" t="s">
        <v>4731</v>
      </c>
      <c r="G2263" s="23">
        <v>1</v>
      </c>
      <c r="I2263" s="39" t="str">
        <f>IF($B2263="","",(VLOOKUP($B2263,所属・種目コード!$A$3:$B$68,2)))</f>
        <v>盛岡第四</v>
      </c>
      <c r="K2263" s="41" t="e">
        <f>IF($B2263="","",(VLOOKUP($B2263,所属・種目コード!L2246:M2346,2)))</f>
        <v>#N/A</v>
      </c>
      <c r="L2263" s="38" t="e">
        <f>IF($B2263="","",(VLOOKUP($B2263,所属・種目コード!$I$3:$J$59,2)))</f>
        <v>#N/A</v>
      </c>
    </row>
    <row r="2264" spans="1:12">
      <c r="A2264" s="23">
        <v>3187</v>
      </c>
      <c r="B2264" s="23">
        <v>1113</v>
      </c>
      <c r="C2264" s="23">
        <v>305</v>
      </c>
      <c r="E2264" s="23" t="s">
        <v>4732</v>
      </c>
      <c r="F2264" s="23" t="s">
        <v>4733</v>
      </c>
      <c r="G2264" s="23">
        <v>2</v>
      </c>
      <c r="I2264" s="39" t="str">
        <f>IF($B2264="","",(VLOOKUP($B2264,所属・種目コード!$A$3:$B$68,2)))</f>
        <v>盛岡第四</v>
      </c>
      <c r="K2264" s="41" t="e">
        <f>IF($B2264="","",(VLOOKUP($B2264,所属・種目コード!L2247:M2347,2)))</f>
        <v>#N/A</v>
      </c>
      <c r="L2264" s="38" t="e">
        <f>IF($B2264="","",(VLOOKUP($B2264,所属・種目コード!$I$3:$J$59,2)))</f>
        <v>#N/A</v>
      </c>
    </row>
    <row r="2265" spans="1:12">
      <c r="A2265" s="23">
        <v>3188</v>
      </c>
      <c r="B2265" s="23">
        <v>1113</v>
      </c>
      <c r="C2265" s="23">
        <v>306</v>
      </c>
      <c r="E2265" s="23" t="s">
        <v>4734</v>
      </c>
      <c r="F2265" s="23" t="s">
        <v>4735</v>
      </c>
      <c r="G2265" s="23">
        <v>2</v>
      </c>
      <c r="I2265" s="39" t="str">
        <f>IF($B2265="","",(VLOOKUP($B2265,所属・種目コード!$A$3:$B$68,2)))</f>
        <v>盛岡第四</v>
      </c>
      <c r="K2265" s="41" t="e">
        <f>IF($B2265="","",(VLOOKUP($B2265,所属・種目コード!L2248:M2348,2)))</f>
        <v>#N/A</v>
      </c>
      <c r="L2265" s="38" t="e">
        <f>IF($B2265="","",(VLOOKUP($B2265,所属・種目コード!$I$3:$J$59,2)))</f>
        <v>#N/A</v>
      </c>
    </row>
    <row r="2266" spans="1:12">
      <c r="A2266" s="23">
        <v>3189</v>
      </c>
      <c r="B2266" s="23">
        <v>1113</v>
      </c>
      <c r="C2266" s="23">
        <v>396</v>
      </c>
      <c r="E2266" s="23" t="s">
        <v>4736</v>
      </c>
      <c r="F2266" s="23" t="s">
        <v>4737</v>
      </c>
      <c r="G2266" s="23">
        <v>1</v>
      </c>
      <c r="I2266" s="39" t="str">
        <f>IF($B2266="","",(VLOOKUP($B2266,所属・種目コード!$A$3:$B$68,2)))</f>
        <v>盛岡第四</v>
      </c>
      <c r="K2266" s="41" t="e">
        <f>IF($B2266="","",(VLOOKUP($B2266,所属・種目コード!L2249:M2349,2)))</f>
        <v>#N/A</v>
      </c>
      <c r="L2266" s="38" t="e">
        <f>IF($B2266="","",(VLOOKUP($B2266,所属・種目コード!$I$3:$J$59,2)))</f>
        <v>#N/A</v>
      </c>
    </row>
    <row r="2267" spans="1:12">
      <c r="A2267" s="23">
        <v>3190</v>
      </c>
      <c r="B2267" s="23">
        <v>1113</v>
      </c>
      <c r="C2267" s="23">
        <v>312</v>
      </c>
      <c r="E2267" s="23" t="s">
        <v>530</v>
      </c>
      <c r="F2267" s="23" t="s">
        <v>4738</v>
      </c>
      <c r="G2267" s="23">
        <v>2</v>
      </c>
      <c r="I2267" s="39" t="str">
        <f>IF($B2267="","",(VLOOKUP($B2267,所属・種目コード!$A$3:$B$68,2)))</f>
        <v>盛岡第四</v>
      </c>
      <c r="K2267" s="41" t="e">
        <f>IF($B2267="","",(VLOOKUP($B2267,所属・種目コード!L2250:M2350,2)))</f>
        <v>#N/A</v>
      </c>
      <c r="L2267" s="38" t="e">
        <f>IF($B2267="","",(VLOOKUP($B2267,所属・種目コード!$I$3:$J$59,2)))</f>
        <v>#N/A</v>
      </c>
    </row>
    <row r="2268" spans="1:12">
      <c r="A2268" s="23">
        <v>3191</v>
      </c>
      <c r="B2268" s="23">
        <v>1113</v>
      </c>
      <c r="C2268" s="23">
        <v>397</v>
      </c>
      <c r="E2268" s="23" t="s">
        <v>4739</v>
      </c>
      <c r="F2268" s="23" t="s">
        <v>4740</v>
      </c>
      <c r="G2268" s="23">
        <v>1</v>
      </c>
      <c r="I2268" s="39" t="str">
        <f>IF($B2268="","",(VLOOKUP($B2268,所属・種目コード!$A$3:$B$68,2)))</f>
        <v>盛岡第四</v>
      </c>
      <c r="K2268" s="41" t="e">
        <f>IF($B2268="","",(VLOOKUP($B2268,所属・種目コード!L2251:M2351,2)))</f>
        <v>#N/A</v>
      </c>
      <c r="L2268" s="38" t="e">
        <f>IF($B2268="","",(VLOOKUP($B2268,所属・種目コード!$I$3:$J$59,2)))</f>
        <v>#N/A</v>
      </c>
    </row>
    <row r="2269" spans="1:12">
      <c r="A2269" s="23">
        <v>3192</v>
      </c>
      <c r="B2269" s="23">
        <v>1113</v>
      </c>
      <c r="C2269" s="23">
        <v>398</v>
      </c>
      <c r="E2269" s="23" t="s">
        <v>4741</v>
      </c>
      <c r="F2269" s="23" t="s">
        <v>3536</v>
      </c>
      <c r="G2269" s="23">
        <v>1</v>
      </c>
      <c r="I2269" s="39" t="str">
        <f>IF($B2269="","",(VLOOKUP($B2269,所属・種目コード!$A$3:$B$68,2)))</f>
        <v>盛岡第四</v>
      </c>
      <c r="K2269" s="41" t="e">
        <f>IF($B2269="","",(VLOOKUP($B2269,所属・種目コード!L2252:M2352,2)))</f>
        <v>#N/A</v>
      </c>
      <c r="L2269" s="38" t="e">
        <f>IF($B2269="","",(VLOOKUP($B2269,所属・種目コード!$I$3:$J$59,2)))</f>
        <v>#N/A</v>
      </c>
    </row>
    <row r="2270" spans="1:12">
      <c r="A2270" s="23">
        <v>3193</v>
      </c>
      <c r="B2270" s="23">
        <v>1113</v>
      </c>
      <c r="C2270" s="23">
        <v>399</v>
      </c>
      <c r="E2270" s="23" t="s">
        <v>4742</v>
      </c>
      <c r="F2270" s="23" t="s">
        <v>4047</v>
      </c>
      <c r="G2270" s="23">
        <v>1</v>
      </c>
      <c r="I2270" s="39" t="str">
        <f>IF($B2270="","",(VLOOKUP($B2270,所属・種目コード!$A$3:$B$68,2)))</f>
        <v>盛岡第四</v>
      </c>
      <c r="K2270" s="41" t="e">
        <f>IF($B2270="","",(VLOOKUP($B2270,所属・種目コード!L2253:M2353,2)))</f>
        <v>#N/A</v>
      </c>
      <c r="L2270" s="38" t="e">
        <f>IF($B2270="","",(VLOOKUP($B2270,所属・種目コード!$I$3:$J$59,2)))</f>
        <v>#N/A</v>
      </c>
    </row>
    <row r="2271" spans="1:12">
      <c r="A2271" s="23">
        <v>3194</v>
      </c>
      <c r="B2271" s="23">
        <v>1113</v>
      </c>
      <c r="C2271" s="23">
        <v>404</v>
      </c>
      <c r="E2271" s="23" t="s">
        <v>573</v>
      </c>
      <c r="F2271" s="23" t="s">
        <v>4743</v>
      </c>
      <c r="G2271" s="23">
        <v>1</v>
      </c>
      <c r="I2271" s="39" t="str">
        <f>IF($B2271="","",(VLOOKUP($B2271,所属・種目コード!$A$3:$B$68,2)))</f>
        <v>盛岡第四</v>
      </c>
      <c r="K2271" s="41" t="e">
        <f>IF($B2271="","",(VLOOKUP($B2271,所属・種目コード!L2254:M2354,2)))</f>
        <v>#N/A</v>
      </c>
      <c r="L2271" s="38" t="e">
        <f>IF($B2271="","",(VLOOKUP($B2271,所属・種目コード!$I$3:$J$59,2)))</f>
        <v>#N/A</v>
      </c>
    </row>
    <row r="2272" spans="1:12">
      <c r="A2272" s="23">
        <v>3195</v>
      </c>
      <c r="B2272" s="23">
        <v>1113</v>
      </c>
      <c r="C2272" s="23">
        <v>297</v>
      </c>
      <c r="E2272" s="23" t="s">
        <v>4744</v>
      </c>
      <c r="F2272" s="23" t="s">
        <v>4745</v>
      </c>
      <c r="G2272" s="23">
        <v>2</v>
      </c>
      <c r="I2272" s="39" t="str">
        <f>IF($B2272="","",(VLOOKUP($B2272,所属・種目コード!$A$3:$B$68,2)))</f>
        <v>盛岡第四</v>
      </c>
      <c r="K2272" s="41" t="e">
        <f>IF($B2272="","",(VLOOKUP($B2272,所属・種目コード!L2255:M2355,2)))</f>
        <v>#N/A</v>
      </c>
      <c r="L2272" s="38" t="e">
        <f>IF($B2272="","",(VLOOKUP($B2272,所属・種目コード!$I$3:$J$59,2)))</f>
        <v>#N/A</v>
      </c>
    </row>
    <row r="2273" spans="1:12">
      <c r="A2273" s="23">
        <v>3196</v>
      </c>
      <c r="B2273" s="23">
        <v>1113</v>
      </c>
      <c r="C2273" s="23">
        <v>298</v>
      </c>
      <c r="E2273" s="23" t="s">
        <v>4746</v>
      </c>
      <c r="F2273" s="23" t="s">
        <v>4747</v>
      </c>
      <c r="G2273" s="23">
        <v>2</v>
      </c>
      <c r="I2273" s="39" t="str">
        <f>IF($B2273="","",(VLOOKUP($B2273,所属・種目コード!$A$3:$B$68,2)))</f>
        <v>盛岡第四</v>
      </c>
      <c r="K2273" s="41" t="e">
        <f>IF($B2273="","",(VLOOKUP($B2273,所属・種目コード!L2256:M2356,2)))</f>
        <v>#N/A</v>
      </c>
      <c r="L2273" s="38" t="e">
        <f>IF($B2273="","",(VLOOKUP($B2273,所属・種目コード!$I$3:$J$59,2)))</f>
        <v>#N/A</v>
      </c>
    </row>
    <row r="2274" spans="1:12">
      <c r="A2274" s="23">
        <v>3197</v>
      </c>
      <c r="B2274" s="23">
        <v>1113</v>
      </c>
      <c r="C2274" s="23">
        <v>707</v>
      </c>
      <c r="E2274" s="23" t="s">
        <v>4748</v>
      </c>
      <c r="F2274" s="23" t="s">
        <v>4749</v>
      </c>
      <c r="G2274" s="23">
        <v>2</v>
      </c>
      <c r="I2274" s="39" t="str">
        <f>IF($B2274="","",(VLOOKUP($B2274,所属・種目コード!$A$3:$B$68,2)))</f>
        <v>盛岡第四</v>
      </c>
      <c r="K2274" s="41" t="e">
        <f>IF($B2274="","",(VLOOKUP($B2274,所属・種目コード!L2257:M2357,2)))</f>
        <v>#N/A</v>
      </c>
      <c r="L2274" s="38" t="e">
        <f>IF($B2274="","",(VLOOKUP($B2274,所属・種目コード!$I$3:$J$59,2)))</f>
        <v>#N/A</v>
      </c>
    </row>
    <row r="2275" spans="1:12">
      <c r="A2275" s="23">
        <v>3198</v>
      </c>
      <c r="B2275" s="23">
        <v>1113</v>
      </c>
      <c r="C2275" s="23">
        <v>405</v>
      </c>
      <c r="E2275" s="23" t="s">
        <v>571</v>
      </c>
      <c r="F2275" s="23" t="s">
        <v>4750</v>
      </c>
      <c r="G2275" s="23">
        <v>1</v>
      </c>
      <c r="I2275" s="39" t="str">
        <f>IF($B2275="","",(VLOOKUP($B2275,所属・種目コード!$A$3:$B$68,2)))</f>
        <v>盛岡第四</v>
      </c>
      <c r="K2275" s="41" t="e">
        <f>IF($B2275="","",(VLOOKUP($B2275,所属・種目コード!L2258:M2358,2)))</f>
        <v>#N/A</v>
      </c>
      <c r="L2275" s="38" t="e">
        <f>IF($B2275="","",(VLOOKUP($B2275,所属・種目コード!$I$3:$J$59,2)))</f>
        <v>#N/A</v>
      </c>
    </row>
    <row r="2276" spans="1:12">
      <c r="A2276" s="23">
        <v>3199</v>
      </c>
      <c r="B2276" s="23">
        <v>1113</v>
      </c>
      <c r="C2276" s="23">
        <v>299</v>
      </c>
      <c r="E2276" s="23" t="s">
        <v>4751</v>
      </c>
      <c r="F2276" s="23" t="s">
        <v>4752</v>
      </c>
      <c r="G2276" s="23">
        <v>2</v>
      </c>
      <c r="I2276" s="39" t="str">
        <f>IF($B2276="","",(VLOOKUP($B2276,所属・種目コード!$A$3:$B$68,2)))</f>
        <v>盛岡第四</v>
      </c>
      <c r="K2276" s="41" t="e">
        <f>IF($B2276="","",(VLOOKUP($B2276,所属・種目コード!L2259:M2359,2)))</f>
        <v>#N/A</v>
      </c>
      <c r="L2276" s="38" t="e">
        <f>IF($B2276="","",(VLOOKUP($B2276,所属・種目コード!$I$3:$J$59,2)))</f>
        <v>#N/A</v>
      </c>
    </row>
    <row r="2277" spans="1:12">
      <c r="A2277" s="23">
        <v>3200</v>
      </c>
      <c r="B2277" s="23">
        <v>1113</v>
      </c>
      <c r="C2277" s="23">
        <v>300</v>
      </c>
      <c r="E2277" s="23" t="s">
        <v>4753</v>
      </c>
      <c r="F2277" s="23" t="s">
        <v>4754</v>
      </c>
      <c r="G2277" s="23">
        <v>2</v>
      </c>
      <c r="I2277" s="39" t="str">
        <f>IF($B2277="","",(VLOOKUP($B2277,所属・種目コード!$A$3:$B$68,2)))</f>
        <v>盛岡第四</v>
      </c>
      <c r="K2277" s="41" t="e">
        <f>IF($B2277="","",(VLOOKUP($B2277,所属・種目コード!L2260:M2360,2)))</f>
        <v>#N/A</v>
      </c>
      <c r="L2277" s="38" t="e">
        <f>IF($B2277="","",(VLOOKUP($B2277,所属・種目コード!$I$3:$J$59,2)))</f>
        <v>#N/A</v>
      </c>
    </row>
    <row r="2278" spans="1:12">
      <c r="A2278" s="23">
        <v>3201</v>
      </c>
      <c r="B2278" s="23">
        <v>1113</v>
      </c>
      <c r="C2278" s="23">
        <v>307</v>
      </c>
      <c r="E2278" s="23" t="s">
        <v>528</v>
      </c>
      <c r="F2278" s="23" t="s">
        <v>4755</v>
      </c>
      <c r="G2278" s="23">
        <v>2</v>
      </c>
      <c r="I2278" s="39" t="str">
        <f>IF($B2278="","",(VLOOKUP($B2278,所属・種目コード!$A$3:$B$68,2)))</f>
        <v>盛岡第四</v>
      </c>
      <c r="K2278" s="41" t="e">
        <f>IF($B2278="","",(VLOOKUP($B2278,所属・種目コード!L2261:M2361,2)))</f>
        <v>#N/A</v>
      </c>
      <c r="L2278" s="38" t="e">
        <f>IF($B2278="","",(VLOOKUP($B2278,所属・種目コード!$I$3:$J$59,2)))</f>
        <v>#N/A</v>
      </c>
    </row>
    <row r="2279" spans="1:12">
      <c r="A2279" s="23">
        <v>3202</v>
      </c>
      <c r="B2279" s="23">
        <v>1113</v>
      </c>
      <c r="C2279" s="23">
        <v>412</v>
      </c>
      <c r="E2279" s="23" t="s">
        <v>574</v>
      </c>
      <c r="F2279" s="23" t="s">
        <v>4756</v>
      </c>
      <c r="G2279" s="23">
        <v>1</v>
      </c>
      <c r="I2279" s="39" t="str">
        <f>IF($B2279="","",(VLOOKUP($B2279,所属・種目コード!$A$3:$B$68,2)))</f>
        <v>盛岡第四</v>
      </c>
      <c r="K2279" s="41" t="e">
        <f>IF($B2279="","",(VLOOKUP($B2279,所属・種目コード!L2262:M2362,2)))</f>
        <v>#N/A</v>
      </c>
      <c r="L2279" s="38" t="e">
        <f>IF($B2279="","",(VLOOKUP($B2279,所属・種目コード!$I$3:$J$59,2)))</f>
        <v>#N/A</v>
      </c>
    </row>
    <row r="2280" spans="1:12">
      <c r="A2280" s="23">
        <v>3203</v>
      </c>
      <c r="B2280" s="23">
        <v>1113</v>
      </c>
      <c r="C2280" s="23">
        <v>308</v>
      </c>
      <c r="E2280" s="23" t="s">
        <v>529</v>
      </c>
      <c r="F2280" s="23" t="s">
        <v>4757</v>
      </c>
      <c r="G2280" s="23">
        <v>2</v>
      </c>
      <c r="I2280" s="39" t="str">
        <f>IF($B2280="","",(VLOOKUP($B2280,所属・種目コード!$A$3:$B$68,2)))</f>
        <v>盛岡第四</v>
      </c>
      <c r="K2280" s="41" t="e">
        <f>IF($B2280="","",(VLOOKUP($B2280,所属・種目コード!L2263:M2363,2)))</f>
        <v>#N/A</v>
      </c>
      <c r="L2280" s="38" t="e">
        <f>IF($B2280="","",(VLOOKUP($B2280,所属・種目コード!$I$3:$J$59,2)))</f>
        <v>#N/A</v>
      </c>
    </row>
    <row r="2281" spans="1:12">
      <c r="A2281" s="23">
        <v>3204</v>
      </c>
      <c r="B2281" s="23">
        <v>1113</v>
      </c>
      <c r="C2281" s="23">
        <v>708</v>
      </c>
      <c r="E2281" s="23" t="s">
        <v>4758</v>
      </c>
      <c r="F2281" s="23" t="s">
        <v>4759</v>
      </c>
      <c r="G2281" s="23">
        <v>2</v>
      </c>
      <c r="I2281" s="39" t="str">
        <f>IF($B2281="","",(VLOOKUP($B2281,所属・種目コード!$A$3:$B$68,2)))</f>
        <v>盛岡第四</v>
      </c>
      <c r="K2281" s="41" t="e">
        <f>IF($B2281="","",(VLOOKUP($B2281,所属・種目コード!L2264:M2364,2)))</f>
        <v>#N/A</v>
      </c>
      <c r="L2281" s="38" t="e">
        <f>IF($B2281="","",(VLOOKUP($B2281,所属・種目コード!$I$3:$J$59,2)))</f>
        <v>#N/A</v>
      </c>
    </row>
    <row r="2282" spans="1:12">
      <c r="A2282" s="23">
        <v>3205</v>
      </c>
      <c r="B2282" s="23">
        <v>1113</v>
      </c>
      <c r="C2282" s="23">
        <v>406</v>
      </c>
      <c r="E2282" s="23" t="s">
        <v>4760</v>
      </c>
      <c r="F2282" s="23" t="s">
        <v>4761</v>
      </c>
      <c r="G2282" s="23">
        <v>1</v>
      </c>
      <c r="I2282" s="39" t="str">
        <f>IF($B2282="","",(VLOOKUP($B2282,所属・種目コード!$A$3:$B$68,2)))</f>
        <v>盛岡第四</v>
      </c>
      <c r="K2282" s="41" t="e">
        <f>IF($B2282="","",(VLOOKUP($B2282,所属・種目コード!L2265:M2365,2)))</f>
        <v>#N/A</v>
      </c>
      <c r="L2282" s="38" t="e">
        <f>IF($B2282="","",(VLOOKUP($B2282,所属・種目コード!$I$3:$J$59,2)))</f>
        <v>#N/A</v>
      </c>
    </row>
    <row r="2283" spans="1:12">
      <c r="A2283" s="23">
        <v>3206</v>
      </c>
      <c r="B2283" s="23">
        <v>1113</v>
      </c>
      <c r="C2283" s="23">
        <v>407</v>
      </c>
      <c r="E2283" s="23" t="s">
        <v>4762</v>
      </c>
      <c r="F2283" s="23" t="s">
        <v>4763</v>
      </c>
      <c r="G2283" s="23">
        <v>1</v>
      </c>
      <c r="I2283" s="39" t="str">
        <f>IF($B2283="","",(VLOOKUP($B2283,所属・種目コード!$A$3:$B$68,2)))</f>
        <v>盛岡第四</v>
      </c>
      <c r="K2283" s="41" t="e">
        <f>IF($B2283="","",(VLOOKUP($B2283,所属・種目コード!L2266:M2366,2)))</f>
        <v>#N/A</v>
      </c>
      <c r="L2283" s="38" t="e">
        <f>IF($B2283="","",(VLOOKUP($B2283,所属・種目コード!$I$3:$J$59,2)))</f>
        <v>#N/A</v>
      </c>
    </row>
    <row r="2284" spans="1:12">
      <c r="A2284" s="23">
        <v>3207</v>
      </c>
      <c r="B2284" s="23">
        <v>1113</v>
      </c>
      <c r="C2284" s="23">
        <v>400</v>
      </c>
      <c r="E2284" s="23" t="s">
        <v>4764</v>
      </c>
      <c r="F2284" s="23" t="s">
        <v>4765</v>
      </c>
      <c r="G2284" s="23">
        <v>1</v>
      </c>
      <c r="I2284" s="39" t="str">
        <f>IF($B2284="","",(VLOOKUP($B2284,所属・種目コード!$A$3:$B$68,2)))</f>
        <v>盛岡第四</v>
      </c>
      <c r="K2284" s="41" t="e">
        <f>IF($B2284="","",(VLOOKUP($B2284,所属・種目コード!L2267:M2367,2)))</f>
        <v>#N/A</v>
      </c>
      <c r="L2284" s="38" t="e">
        <f>IF($B2284="","",(VLOOKUP($B2284,所属・種目コード!$I$3:$J$59,2)))</f>
        <v>#N/A</v>
      </c>
    </row>
    <row r="2285" spans="1:12">
      <c r="A2285" s="23">
        <v>3208</v>
      </c>
      <c r="B2285" s="23">
        <v>1113</v>
      </c>
      <c r="C2285" s="23">
        <v>600</v>
      </c>
      <c r="E2285" s="23" t="s">
        <v>4766</v>
      </c>
      <c r="F2285" s="23" t="s">
        <v>4767</v>
      </c>
      <c r="G2285" s="23">
        <v>2</v>
      </c>
      <c r="I2285" s="39" t="str">
        <f>IF($B2285="","",(VLOOKUP($B2285,所属・種目コード!$A$3:$B$68,2)))</f>
        <v>盛岡第四</v>
      </c>
      <c r="K2285" s="41" t="e">
        <f>IF($B2285="","",(VLOOKUP($B2285,所属・種目コード!L2268:M2368,2)))</f>
        <v>#N/A</v>
      </c>
      <c r="L2285" s="38" t="e">
        <f>IF($B2285="","",(VLOOKUP($B2285,所属・種目コード!$I$3:$J$59,2)))</f>
        <v>#N/A</v>
      </c>
    </row>
    <row r="2286" spans="1:12">
      <c r="A2286" s="23">
        <v>3209</v>
      </c>
      <c r="B2286" s="23">
        <v>1113</v>
      </c>
      <c r="C2286" s="23">
        <v>709</v>
      </c>
      <c r="E2286" s="23" t="s">
        <v>533</v>
      </c>
      <c r="F2286" s="23" t="s">
        <v>4768</v>
      </c>
      <c r="G2286" s="23">
        <v>2</v>
      </c>
      <c r="I2286" s="39" t="str">
        <f>IF($B2286="","",(VLOOKUP($B2286,所属・種目コード!$A$3:$B$68,2)))</f>
        <v>盛岡第四</v>
      </c>
      <c r="K2286" s="41" t="e">
        <f>IF($B2286="","",(VLOOKUP($B2286,所属・種目コード!L2269:M2369,2)))</f>
        <v>#N/A</v>
      </c>
      <c r="L2286" s="38" t="e">
        <f>IF($B2286="","",(VLOOKUP($B2286,所属・種目コード!$I$3:$J$59,2)))</f>
        <v>#N/A</v>
      </c>
    </row>
    <row r="2287" spans="1:12">
      <c r="A2287" s="23">
        <v>3210</v>
      </c>
      <c r="B2287" s="23">
        <v>1113</v>
      </c>
      <c r="C2287" s="23">
        <v>408</v>
      </c>
      <c r="E2287" s="23" t="s">
        <v>570</v>
      </c>
      <c r="F2287" s="23" t="s">
        <v>4769</v>
      </c>
      <c r="G2287" s="23">
        <v>1</v>
      </c>
      <c r="I2287" s="39" t="str">
        <f>IF($B2287="","",(VLOOKUP($B2287,所属・種目コード!$A$3:$B$68,2)))</f>
        <v>盛岡第四</v>
      </c>
      <c r="K2287" s="41" t="e">
        <f>IF($B2287="","",(VLOOKUP($B2287,所属・種目コード!L2270:M2370,2)))</f>
        <v>#N/A</v>
      </c>
      <c r="L2287" s="38" t="e">
        <f>IF($B2287="","",(VLOOKUP($B2287,所属・種目コード!$I$3:$J$59,2)))</f>
        <v>#N/A</v>
      </c>
    </row>
    <row r="2288" spans="1:12">
      <c r="A2288" s="23">
        <v>3211</v>
      </c>
      <c r="B2288" s="23">
        <v>1113</v>
      </c>
      <c r="C2288" s="23">
        <v>409</v>
      </c>
      <c r="E2288" s="23" t="s">
        <v>4770</v>
      </c>
      <c r="F2288" s="23" t="s">
        <v>4771</v>
      </c>
      <c r="G2288" s="23">
        <v>1</v>
      </c>
      <c r="I2288" s="39" t="str">
        <f>IF($B2288="","",(VLOOKUP($B2288,所属・種目コード!$A$3:$B$68,2)))</f>
        <v>盛岡第四</v>
      </c>
      <c r="K2288" s="41" t="e">
        <f>IF($B2288="","",(VLOOKUP($B2288,所属・種目コード!L2271:M2371,2)))</f>
        <v>#N/A</v>
      </c>
      <c r="L2288" s="38" t="e">
        <f>IF($B2288="","",(VLOOKUP($B2288,所属・種目コード!$I$3:$J$59,2)))</f>
        <v>#N/A</v>
      </c>
    </row>
    <row r="2289" spans="1:12">
      <c r="A2289" s="23">
        <v>3212</v>
      </c>
      <c r="B2289" s="23">
        <v>1113</v>
      </c>
      <c r="C2289" s="23">
        <v>410</v>
      </c>
      <c r="E2289" s="23" t="s">
        <v>572</v>
      </c>
      <c r="F2289" s="23" t="s">
        <v>4772</v>
      </c>
      <c r="G2289" s="23">
        <v>1</v>
      </c>
      <c r="I2289" s="39" t="str">
        <f>IF($B2289="","",(VLOOKUP($B2289,所属・種目コード!$A$3:$B$68,2)))</f>
        <v>盛岡第四</v>
      </c>
      <c r="K2289" s="41" t="e">
        <f>IF($B2289="","",(VLOOKUP($B2289,所属・種目コード!L2272:M2372,2)))</f>
        <v>#N/A</v>
      </c>
      <c r="L2289" s="38" t="e">
        <f>IF($B2289="","",(VLOOKUP($B2289,所属・種目コード!$I$3:$J$59,2)))</f>
        <v>#N/A</v>
      </c>
    </row>
    <row r="2290" spans="1:12">
      <c r="A2290" s="23">
        <v>3213</v>
      </c>
      <c r="B2290" s="23">
        <v>1113</v>
      </c>
      <c r="C2290" s="23">
        <v>309</v>
      </c>
      <c r="E2290" s="23" t="s">
        <v>532</v>
      </c>
      <c r="F2290" s="23" t="s">
        <v>4773</v>
      </c>
      <c r="G2290" s="23">
        <v>2</v>
      </c>
      <c r="I2290" s="39" t="str">
        <f>IF($B2290="","",(VLOOKUP($B2290,所属・種目コード!$A$3:$B$68,2)))</f>
        <v>盛岡第四</v>
      </c>
      <c r="K2290" s="41" t="e">
        <f>IF($B2290="","",(VLOOKUP($B2290,所属・種目コード!L2273:M2373,2)))</f>
        <v>#N/A</v>
      </c>
      <c r="L2290" s="38" t="e">
        <f>IF($B2290="","",(VLOOKUP($B2290,所属・種目コード!$I$3:$J$59,2)))</f>
        <v>#N/A</v>
      </c>
    </row>
    <row r="2291" spans="1:12">
      <c r="A2291" s="23">
        <v>3214</v>
      </c>
      <c r="B2291" s="23">
        <v>1113</v>
      </c>
      <c r="C2291" s="23">
        <v>310</v>
      </c>
      <c r="E2291" s="23" t="s">
        <v>4774</v>
      </c>
      <c r="F2291" s="23" t="s">
        <v>4775</v>
      </c>
      <c r="G2291" s="23">
        <v>2</v>
      </c>
      <c r="I2291" s="39" t="str">
        <f>IF($B2291="","",(VLOOKUP($B2291,所属・種目コード!$A$3:$B$68,2)))</f>
        <v>盛岡第四</v>
      </c>
      <c r="K2291" s="41" t="e">
        <f>IF($B2291="","",(VLOOKUP($B2291,所属・種目コード!L2274:M2374,2)))</f>
        <v>#N/A</v>
      </c>
      <c r="L2291" s="38" t="e">
        <f>IF($B2291="","",(VLOOKUP($B2291,所属・種目コード!$I$3:$J$59,2)))</f>
        <v>#N/A</v>
      </c>
    </row>
    <row r="2292" spans="1:12">
      <c r="A2292" s="23">
        <v>3215</v>
      </c>
      <c r="B2292" s="23">
        <v>1113</v>
      </c>
      <c r="C2292" s="23">
        <v>301</v>
      </c>
      <c r="E2292" s="23" t="s">
        <v>4776</v>
      </c>
      <c r="F2292" s="23" t="s">
        <v>4777</v>
      </c>
      <c r="G2292" s="23">
        <v>2</v>
      </c>
      <c r="I2292" s="39" t="str">
        <f>IF($B2292="","",(VLOOKUP($B2292,所属・種目コード!$A$3:$B$68,2)))</f>
        <v>盛岡第四</v>
      </c>
      <c r="K2292" s="41" t="e">
        <f>IF($B2292="","",(VLOOKUP($B2292,所属・種目コード!L2275:M2375,2)))</f>
        <v>#N/A</v>
      </c>
      <c r="L2292" s="38" t="e">
        <f>IF($B2292="","",(VLOOKUP($B2292,所属・種目コード!$I$3:$J$59,2)))</f>
        <v>#N/A</v>
      </c>
    </row>
    <row r="2293" spans="1:12">
      <c r="A2293" s="23">
        <v>3216</v>
      </c>
      <c r="B2293" s="23">
        <v>1113</v>
      </c>
      <c r="C2293" s="23">
        <v>401</v>
      </c>
      <c r="E2293" s="23" t="s">
        <v>4778</v>
      </c>
      <c r="F2293" s="23" t="s">
        <v>4779</v>
      </c>
      <c r="G2293" s="23">
        <v>1</v>
      </c>
      <c r="I2293" s="39" t="str">
        <f>IF($B2293="","",(VLOOKUP($B2293,所属・種目コード!$A$3:$B$68,2)))</f>
        <v>盛岡第四</v>
      </c>
      <c r="K2293" s="41" t="e">
        <f>IF($B2293="","",(VLOOKUP($B2293,所属・種目コード!L2276:M2376,2)))</f>
        <v>#N/A</v>
      </c>
      <c r="L2293" s="38" t="e">
        <f>IF($B2293="","",(VLOOKUP($B2293,所属・種目コード!$I$3:$J$59,2)))</f>
        <v>#N/A</v>
      </c>
    </row>
    <row r="2294" spans="1:12">
      <c r="A2294" s="23">
        <v>3217</v>
      </c>
      <c r="B2294" s="23">
        <v>1113</v>
      </c>
      <c r="C2294" s="23">
        <v>413</v>
      </c>
      <c r="E2294" s="23" t="s">
        <v>4780</v>
      </c>
      <c r="F2294" s="23" t="s">
        <v>4781</v>
      </c>
      <c r="G2294" s="23">
        <v>1</v>
      </c>
      <c r="I2294" s="39" t="str">
        <f>IF($B2294="","",(VLOOKUP($B2294,所属・種目コード!$A$3:$B$68,2)))</f>
        <v>盛岡第四</v>
      </c>
      <c r="K2294" s="41" t="e">
        <f>IF($B2294="","",(VLOOKUP($B2294,所属・種目コード!L2277:M2377,2)))</f>
        <v>#N/A</v>
      </c>
      <c r="L2294" s="38" t="e">
        <f>IF($B2294="","",(VLOOKUP($B2294,所属・種目コード!$I$3:$J$59,2)))</f>
        <v>#N/A</v>
      </c>
    </row>
    <row r="2295" spans="1:12">
      <c r="A2295" s="23">
        <v>3218</v>
      </c>
      <c r="B2295" s="23">
        <v>1113</v>
      </c>
      <c r="C2295" s="23">
        <v>302</v>
      </c>
      <c r="E2295" s="23" t="s">
        <v>4782</v>
      </c>
      <c r="F2295" s="23" t="s">
        <v>4783</v>
      </c>
      <c r="G2295" s="23">
        <v>2</v>
      </c>
      <c r="I2295" s="39" t="str">
        <f>IF($B2295="","",(VLOOKUP($B2295,所属・種目コード!$A$3:$B$68,2)))</f>
        <v>盛岡第四</v>
      </c>
      <c r="K2295" s="41" t="e">
        <f>IF($B2295="","",(VLOOKUP($B2295,所属・種目コード!L2278:M2378,2)))</f>
        <v>#N/A</v>
      </c>
      <c r="L2295" s="38" t="e">
        <f>IF($B2295="","",(VLOOKUP($B2295,所属・種目コード!$I$3:$J$59,2)))</f>
        <v>#N/A</v>
      </c>
    </row>
    <row r="2296" spans="1:12">
      <c r="A2296" s="23">
        <v>3219</v>
      </c>
      <c r="B2296" s="23">
        <v>1113</v>
      </c>
      <c r="C2296" s="23">
        <v>313</v>
      </c>
      <c r="E2296" s="23" t="s">
        <v>531</v>
      </c>
      <c r="F2296" s="23" t="s">
        <v>4784</v>
      </c>
      <c r="G2296" s="23">
        <v>2</v>
      </c>
      <c r="I2296" s="39" t="str">
        <f>IF($B2296="","",(VLOOKUP($B2296,所属・種目コード!$A$3:$B$68,2)))</f>
        <v>盛岡第四</v>
      </c>
      <c r="K2296" s="41" t="e">
        <f>IF($B2296="","",(VLOOKUP($B2296,所属・種目コード!L2279:M2379,2)))</f>
        <v>#N/A</v>
      </c>
      <c r="L2296" s="38" t="e">
        <f>IF($B2296="","",(VLOOKUP($B2296,所属・種目コード!$I$3:$J$59,2)))</f>
        <v>#N/A</v>
      </c>
    </row>
    <row r="2297" spans="1:12">
      <c r="A2297" s="23">
        <v>3220</v>
      </c>
      <c r="B2297" s="23">
        <v>1113</v>
      </c>
      <c r="C2297" s="23">
        <v>601</v>
      </c>
      <c r="E2297" s="23" t="s">
        <v>4785</v>
      </c>
      <c r="F2297" s="23" t="s">
        <v>4786</v>
      </c>
      <c r="G2297" s="23">
        <v>2</v>
      </c>
      <c r="I2297" s="39" t="str">
        <f>IF($B2297="","",(VLOOKUP($B2297,所属・種目コード!$A$3:$B$68,2)))</f>
        <v>盛岡第四</v>
      </c>
      <c r="K2297" s="41" t="e">
        <f>IF($B2297="","",(VLOOKUP($B2297,所属・種目コード!L2280:M2380,2)))</f>
        <v>#N/A</v>
      </c>
      <c r="L2297" s="38" t="e">
        <f>IF($B2297="","",(VLOOKUP($B2297,所属・種目コード!$I$3:$J$59,2)))</f>
        <v>#N/A</v>
      </c>
    </row>
    <row r="2298" spans="1:12">
      <c r="A2298" s="23">
        <v>3221</v>
      </c>
      <c r="B2298" s="23">
        <v>1113</v>
      </c>
      <c r="C2298" s="23">
        <v>402</v>
      </c>
      <c r="E2298" s="23" t="s">
        <v>4787</v>
      </c>
      <c r="F2298" s="23" t="s">
        <v>4788</v>
      </c>
      <c r="G2298" s="23">
        <v>1</v>
      </c>
      <c r="I2298" s="39" t="str">
        <f>IF($B2298="","",(VLOOKUP($B2298,所属・種目コード!$A$3:$B$68,2)))</f>
        <v>盛岡第四</v>
      </c>
      <c r="K2298" s="41" t="e">
        <f>IF($B2298="","",(VLOOKUP($B2298,所属・種目コード!L2281:M2381,2)))</f>
        <v>#N/A</v>
      </c>
      <c r="L2298" s="38" t="e">
        <f>IF($B2298="","",(VLOOKUP($B2298,所属・種目コード!$I$3:$J$59,2)))</f>
        <v>#N/A</v>
      </c>
    </row>
    <row r="2299" spans="1:12">
      <c r="A2299" s="23">
        <v>5274</v>
      </c>
      <c r="B2299" s="23">
        <v>1113</v>
      </c>
      <c r="C2299" s="23">
        <v>412</v>
      </c>
      <c r="E2299" s="23" t="s">
        <v>574</v>
      </c>
      <c r="F2299" s="23" t="s">
        <v>4756</v>
      </c>
      <c r="G2299" s="23">
        <v>1</v>
      </c>
      <c r="I2299" s="39" t="str">
        <f>IF($B2299="","",(VLOOKUP($B2299,所属・種目コード!$A$3:$B$68,2)))</f>
        <v>盛岡第四</v>
      </c>
      <c r="K2299" s="41" t="e">
        <f>IF($B2299="","",(VLOOKUP($B2299,所属・種目コード!L2282:M2382,2)))</f>
        <v>#N/A</v>
      </c>
      <c r="L2299" s="38" t="e">
        <f>IF($B2299="","",(VLOOKUP($B2299,所属・種目コード!$I$3:$J$59,2)))</f>
        <v>#N/A</v>
      </c>
    </row>
    <row r="2300" spans="1:12">
      <c r="A2300" s="23">
        <v>3222</v>
      </c>
      <c r="B2300" s="23">
        <v>1114</v>
      </c>
      <c r="C2300" s="23">
        <v>561</v>
      </c>
      <c r="E2300" s="23" t="s">
        <v>4789</v>
      </c>
      <c r="F2300" s="23" t="s">
        <v>4790</v>
      </c>
      <c r="G2300" s="23">
        <v>2</v>
      </c>
      <c r="I2300" s="39" t="str">
        <f>IF($B2300="","",(VLOOKUP($B2300,所属・種目コード!$A$3:$B$68,2)))</f>
        <v>盛岡第二</v>
      </c>
      <c r="K2300" s="41" t="e">
        <f>IF($B2300="","",(VLOOKUP($B2300,所属・種目コード!L2283:M2383,2)))</f>
        <v>#N/A</v>
      </c>
      <c r="L2300" s="38" t="e">
        <f>IF($B2300="","",(VLOOKUP($B2300,所属・種目コード!$I$3:$J$59,2)))</f>
        <v>#N/A</v>
      </c>
    </row>
    <row r="2301" spans="1:12">
      <c r="A2301" s="23">
        <v>3223</v>
      </c>
      <c r="B2301" s="23">
        <v>1114</v>
      </c>
      <c r="C2301" s="23">
        <v>499</v>
      </c>
      <c r="E2301" s="23" t="s">
        <v>465</v>
      </c>
      <c r="F2301" s="23" t="s">
        <v>4791</v>
      </c>
      <c r="G2301" s="23">
        <v>2</v>
      </c>
      <c r="I2301" s="39" t="str">
        <f>IF($B2301="","",(VLOOKUP($B2301,所属・種目コード!$A$3:$B$68,2)))</f>
        <v>盛岡第二</v>
      </c>
      <c r="K2301" s="41" t="e">
        <f>IF($B2301="","",(VLOOKUP($B2301,所属・種目コード!L2284:M2384,2)))</f>
        <v>#N/A</v>
      </c>
      <c r="L2301" s="38" t="e">
        <f>IF($B2301="","",(VLOOKUP($B2301,所属・種目コード!$I$3:$J$59,2)))</f>
        <v>#N/A</v>
      </c>
    </row>
    <row r="2302" spans="1:12">
      <c r="A2302" s="23">
        <v>3224</v>
      </c>
      <c r="B2302" s="23">
        <v>1114</v>
      </c>
      <c r="C2302" s="23">
        <v>277</v>
      </c>
      <c r="E2302" s="23" t="s">
        <v>4792</v>
      </c>
      <c r="F2302" s="23" t="s">
        <v>4793</v>
      </c>
      <c r="G2302" s="23">
        <v>2</v>
      </c>
      <c r="I2302" s="39" t="str">
        <f>IF($B2302="","",(VLOOKUP($B2302,所属・種目コード!$A$3:$B$68,2)))</f>
        <v>盛岡第二</v>
      </c>
      <c r="K2302" s="41" t="e">
        <f>IF($B2302="","",(VLOOKUP($B2302,所属・種目コード!L2285:M2385,2)))</f>
        <v>#N/A</v>
      </c>
      <c r="L2302" s="38" t="e">
        <f>IF($B2302="","",(VLOOKUP($B2302,所属・種目コード!$I$3:$J$59,2)))</f>
        <v>#N/A</v>
      </c>
    </row>
    <row r="2303" spans="1:12">
      <c r="A2303" s="23">
        <v>3225</v>
      </c>
      <c r="B2303" s="23">
        <v>1114</v>
      </c>
      <c r="C2303" s="23">
        <v>280</v>
      </c>
      <c r="E2303" s="23" t="s">
        <v>4794</v>
      </c>
      <c r="F2303" s="23" t="s">
        <v>4795</v>
      </c>
      <c r="G2303" s="23">
        <v>2</v>
      </c>
      <c r="I2303" s="39" t="str">
        <f>IF($B2303="","",(VLOOKUP($B2303,所属・種目コード!$A$3:$B$68,2)))</f>
        <v>盛岡第二</v>
      </c>
      <c r="K2303" s="41" t="e">
        <f>IF($B2303="","",(VLOOKUP($B2303,所属・種目コード!L2286:M2386,2)))</f>
        <v>#N/A</v>
      </c>
      <c r="L2303" s="38" t="e">
        <f>IF($B2303="","",(VLOOKUP($B2303,所属・種目コード!$I$3:$J$59,2)))</f>
        <v>#N/A</v>
      </c>
    </row>
    <row r="2304" spans="1:12">
      <c r="A2304" s="23">
        <v>3226</v>
      </c>
      <c r="B2304" s="23">
        <v>1114</v>
      </c>
      <c r="C2304" s="23">
        <v>281</v>
      </c>
      <c r="E2304" s="23" t="s">
        <v>4796</v>
      </c>
      <c r="F2304" s="23" t="s">
        <v>4797</v>
      </c>
      <c r="G2304" s="23">
        <v>2</v>
      </c>
      <c r="I2304" s="39" t="str">
        <f>IF($B2304="","",(VLOOKUP($B2304,所属・種目コード!$A$3:$B$68,2)))</f>
        <v>盛岡第二</v>
      </c>
      <c r="K2304" s="41" t="e">
        <f>IF($B2304="","",(VLOOKUP($B2304,所属・種目コード!L2287:M2387,2)))</f>
        <v>#N/A</v>
      </c>
      <c r="L2304" s="38" t="e">
        <f>IF($B2304="","",(VLOOKUP($B2304,所属・種目コード!$I$3:$J$59,2)))</f>
        <v>#N/A</v>
      </c>
    </row>
    <row r="2305" spans="1:12">
      <c r="A2305" s="23">
        <v>3227</v>
      </c>
      <c r="B2305" s="23">
        <v>1114</v>
      </c>
      <c r="C2305" s="23">
        <v>500</v>
      </c>
      <c r="E2305" s="23" t="s">
        <v>466</v>
      </c>
      <c r="F2305" s="23" t="s">
        <v>4798</v>
      </c>
      <c r="G2305" s="23">
        <v>2</v>
      </c>
      <c r="I2305" s="39" t="str">
        <f>IF($B2305="","",(VLOOKUP($B2305,所属・種目コード!$A$3:$B$68,2)))</f>
        <v>盛岡第二</v>
      </c>
      <c r="K2305" s="41" t="e">
        <f>IF($B2305="","",(VLOOKUP($B2305,所属・種目コード!L2288:M2388,2)))</f>
        <v>#N/A</v>
      </c>
      <c r="L2305" s="38" t="e">
        <f>IF($B2305="","",(VLOOKUP($B2305,所属・種目コード!$I$3:$J$59,2)))</f>
        <v>#N/A</v>
      </c>
    </row>
    <row r="2306" spans="1:12">
      <c r="A2306" s="23">
        <v>3228</v>
      </c>
      <c r="B2306" s="23">
        <v>1114</v>
      </c>
      <c r="C2306" s="23">
        <v>282</v>
      </c>
      <c r="E2306" s="23" t="s">
        <v>4799</v>
      </c>
      <c r="F2306" s="23" t="s">
        <v>4800</v>
      </c>
      <c r="G2306" s="23">
        <v>2</v>
      </c>
      <c r="I2306" s="39" t="str">
        <f>IF($B2306="","",(VLOOKUP($B2306,所属・種目コード!$A$3:$B$68,2)))</f>
        <v>盛岡第二</v>
      </c>
      <c r="K2306" s="41" t="e">
        <f>IF($B2306="","",(VLOOKUP($B2306,所属・種目コード!L2289:M2389,2)))</f>
        <v>#N/A</v>
      </c>
      <c r="L2306" s="38" t="e">
        <f>IF($B2306="","",(VLOOKUP($B2306,所属・種目コード!$I$3:$J$59,2)))</f>
        <v>#N/A</v>
      </c>
    </row>
    <row r="2307" spans="1:12">
      <c r="A2307" s="23">
        <v>3229</v>
      </c>
      <c r="B2307" s="23">
        <v>1114</v>
      </c>
      <c r="C2307" s="23">
        <v>283</v>
      </c>
      <c r="E2307" s="23" t="s">
        <v>461</v>
      </c>
      <c r="F2307" s="23" t="s">
        <v>4801</v>
      </c>
      <c r="G2307" s="23">
        <v>2</v>
      </c>
      <c r="I2307" s="39" t="str">
        <f>IF($B2307="","",(VLOOKUP($B2307,所属・種目コード!$A$3:$B$68,2)))</f>
        <v>盛岡第二</v>
      </c>
      <c r="K2307" s="41" t="e">
        <f>IF($B2307="","",(VLOOKUP($B2307,所属・種目コード!L2290:M2390,2)))</f>
        <v>#N/A</v>
      </c>
      <c r="L2307" s="38" t="e">
        <f>IF($B2307="","",(VLOOKUP($B2307,所属・種目コード!$I$3:$J$59,2)))</f>
        <v>#N/A</v>
      </c>
    </row>
    <row r="2308" spans="1:12">
      <c r="A2308" s="23">
        <v>3230</v>
      </c>
      <c r="B2308" s="23">
        <v>1114</v>
      </c>
      <c r="C2308" s="23">
        <v>278</v>
      </c>
      <c r="E2308" s="23" t="s">
        <v>4802</v>
      </c>
      <c r="F2308" s="23" t="s">
        <v>4803</v>
      </c>
      <c r="G2308" s="23">
        <v>2</v>
      </c>
      <c r="I2308" s="39" t="str">
        <f>IF($B2308="","",(VLOOKUP($B2308,所属・種目コード!$A$3:$B$68,2)))</f>
        <v>盛岡第二</v>
      </c>
      <c r="K2308" s="41" t="e">
        <f>IF($B2308="","",(VLOOKUP($B2308,所属・種目コード!L2291:M2391,2)))</f>
        <v>#N/A</v>
      </c>
      <c r="L2308" s="38" t="e">
        <f>IF($B2308="","",(VLOOKUP($B2308,所属・種目コード!$I$3:$J$59,2)))</f>
        <v>#N/A</v>
      </c>
    </row>
    <row r="2309" spans="1:12">
      <c r="A2309" s="23">
        <v>3231</v>
      </c>
      <c r="B2309" s="23">
        <v>1114</v>
      </c>
      <c r="C2309" s="23">
        <v>284</v>
      </c>
      <c r="E2309" s="23" t="s">
        <v>4804</v>
      </c>
      <c r="F2309" s="23" t="s">
        <v>4805</v>
      </c>
      <c r="G2309" s="23">
        <v>2</v>
      </c>
      <c r="I2309" s="39" t="str">
        <f>IF($B2309="","",(VLOOKUP($B2309,所属・種目コード!$A$3:$B$68,2)))</f>
        <v>盛岡第二</v>
      </c>
      <c r="K2309" s="41" t="e">
        <f>IF($B2309="","",(VLOOKUP($B2309,所属・種目コード!L2292:M2392,2)))</f>
        <v>#N/A</v>
      </c>
      <c r="L2309" s="38" t="e">
        <f>IF($B2309="","",(VLOOKUP($B2309,所属・種目コード!$I$3:$J$59,2)))</f>
        <v>#N/A</v>
      </c>
    </row>
    <row r="2310" spans="1:12">
      <c r="A2310" s="23">
        <v>3232</v>
      </c>
      <c r="B2310" s="23">
        <v>1114</v>
      </c>
      <c r="C2310" s="23">
        <v>558</v>
      </c>
      <c r="E2310" s="23" t="s">
        <v>4806</v>
      </c>
      <c r="F2310" s="23" t="s">
        <v>4807</v>
      </c>
      <c r="G2310" s="23">
        <v>2</v>
      </c>
      <c r="I2310" s="39" t="str">
        <f>IF($B2310="","",(VLOOKUP($B2310,所属・種目コード!$A$3:$B$68,2)))</f>
        <v>盛岡第二</v>
      </c>
      <c r="K2310" s="41" t="e">
        <f>IF($B2310="","",(VLOOKUP($B2310,所属・種目コード!L2293:M2393,2)))</f>
        <v>#N/A</v>
      </c>
      <c r="L2310" s="38" t="e">
        <f>IF($B2310="","",(VLOOKUP($B2310,所属・種目コード!$I$3:$J$59,2)))</f>
        <v>#N/A</v>
      </c>
    </row>
    <row r="2311" spans="1:12">
      <c r="A2311" s="23">
        <v>3233</v>
      </c>
      <c r="B2311" s="23">
        <v>1114</v>
      </c>
      <c r="C2311" s="23">
        <v>285</v>
      </c>
      <c r="E2311" s="23" t="s">
        <v>464</v>
      </c>
      <c r="F2311" s="23" t="s">
        <v>4808</v>
      </c>
      <c r="G2311" s="23">
        <v>2</v>
      </c>
      <c r="I2311" s="39" t="str">
        <f>IF($B2311="","",(VLOOKUP($B2311,所属・種目コード!$A$3:$B$68,2)))</f>
        <v>盛岡第二</v>
      </c>
      <c r="K2311" s="41" t="e">
        <f>IF($B2311="","",(VLOOKUP($B2311,所属・種目コード!L2294:M2394,2)))</f>
        <v>#N/A</v>
      </c>
      <c r="L2311" s="38" t="e">
        <f>IF($B2311="","",(VLOOKUP($B2311,所属・種目コード!$I$3:$J$59,2)))</f>
        <v>#N/A</v>
      </c>
    </row>
    <row r="2312" spans="1:12">
      <c r="A2312" s="23">
        <v>3234</v>
      </c>
      <c r="B2312" s="23">
        <v>1114</v>
      </c>
      <c r="C2312" s="23">
        <v>289</v>
      </c>
      <c r="E2312" s="23" t="s">
        <v>4809</v>
      </c>
      <c r="F2312" s="23" t="s">
        <v>4810</v>
      </c>
      <c r="G2312" s="23">
        <v>2</v>
      </c>
      <c r="I2312" s="39" t="str">
        <f>IF($B2312="","",(VLOOKUP($B2312,所属・種目コード!$A$3:$B$68,2)))</f>
        <v>盛岡第二</v>
      </c>
      <c r="K2312" s="41" t="e">
        <f>IF($B2312="","",(VLOOKUP($B2312,所属・種目コード!L2295:M2395,2)))</f>
        <v>#N/A</v>
      </c>
      <c r="L2312" s="38" t="e">
        <f>IF($B2312="","",(VLOOKUP($B2312,所属・種目コード!$I$3:$J$59,2)))</f>
        <v>#N/A</v>
      </c>
    </row>
    <row r="2313" spans="1:12">
      <c r="A2313" s="23">
        <v>3235</v>
      </c>
      <c r="B2313" s="23">
        <v>1114</v>
      </c>
      <c r="C2313" s="23">
        <v>286</v>
      </c>
      <c r="E2313" s="23" t="s">
        <v>462</v>
      </c>
      <c r="F2313" s="23" t="s">
        <v>4811</v>
      </c>
      <c r="G2313" s="23">
        <v>2</v>
      </c>
      <c r="I2313" s="39" t="str">
        <f>IF($B2313="","",(VLOOKUP($B2313,所属・種目コード!$A$3:$B$68,2)))</f>
        <v>盛岡第二</v>
      </c>
      <c r="K2313" s="41" t="e">
        <f>IF($B2313="","",(VLOOKUP($B2313,所属・種目コード!L2296:M2396,2)))</f>
        <v>#N/A</v>
      </c>
      <c r="L2313" s="38" t="e">
        <f>IF($B2313="","",(VLOOKUP($B2313,所属・種目コード!$I$3:$J$59,2)))</f>
        <v>#N/A</v>
      </c>
    </row>
    <row r="2314" spans="1:12">
      <c r="A2314" s="23">
        <v>3236</v>
      </c>
      <c r="B2314" s="23">
        <v>1114</v>
      </c>
      <c r="C2314" s="23">
        <v>287</v>
      </c>
      <c r="E2314" s="23" t="s">
        <v>4812</v>
      </c>
      <c r="F2314" s="23" t="s">
        <v>4813</v>
      </c>
      <c r="G2314" s="23">
        <v>2</v>
      </c>
      <c r="I2314" s="39" t="str">
        <f>IF($B2314="","",(VLOOKUP($B2314,所属・種目コード!$A$3:$B$68,2)))</f>
        <v>盛岡第二</v>
      </c>
      <c r="K2314" s="41" t="e">
        <f>IF($B2314="","",(VLOOKUP($B2314,所属・種目コード!L2297:M2397,2)))</f>
        <v>#N/A</v>
      </c>
      <c r="L2314" s="38" t="e">
        <f>IF($B2314="","",(VLOOKUP($B2314,所属・種目コード!$I$3:$J$59,2)))</f>
        <v>#N/A</v>
      </c>
    </row>
    <row r="2315" spans="1:12">
      <c r="A2315" s="23">
        <v>3237</v>
      </c>
      <c r="B2315" s="23">
        <v>1114</v>
      </c>
      <c r="C2315" s="23">
        <v>279</v>
      </c>
      <c r="E2315" s="23" t="s">
        <v>4814</v>
      </c>
      <c r="F2315" s="23" t="s">
        <v>4815</v>
      </c>
      <c r="G2315" s="23">
        <v>2</v>
      </c>
      <c r="I2315" s="39" t="str">
        <f>IF($B2315="","",(VLOOKUP($B2315,所属・種目コード!$A$3:$B$68,2)))</f>
        <v>盛岡第二</v>
      </c>
      <c r="K2315" s="41" t="e">
        <f>IF($B2315="","",(VLOOKUP($B2315,所属・種目コード!L2298:M2398,2)))</f>
        <v>#N/A</v>
      </c>
      <c r="L2315" s="38" t="e">
        <f>IF($B2315="","",(VLOOKUP($B2315,所属・種目コード!$I$3:$J$59,2)))</f>
        <v>#N/A</v>
      </c>
    </row>
    <row r="2316" spans="1:12">
      <c r="A2316" s="23">
        <v>3238</v>
      </c>
      <c r="B2316" s="23">
        <v>1114</v>
      </c>
      <c r="C2316" s="23">
        <v>290</v>
      </c>
      <c r="E2316" s="23" t="s">
        <v>4816</v>
      </c>
      <c r="F2316" s="23" t="s">
        <v>4817</v>
      </c>
      <c r="G2316" s="23">
        <v>2</v>
      </c>
      <c r="I2316" s="39" t="str">
        <f>IF($B2316="","",(VLOOKUP($B2316,所属・種目コード!$A$3:$B$68,2)))</f>
        <v>盛岡第二</v>
      </c>
      <c r="K2316" s="41" t="e">
        <f>IF($B2316="","",(VLOOKUP($B2316,所属・種目コード!L2299:M2399,2)))</f>
        <v>#N/A</v>
      </c>
      <c r="L2316" s="38" t="e">
        <f>IF($B2316="","",(VLOOKUP($B2316,所属・種目コード!$I$3:$J$59,2)))</f>
        <v>#N/A</v>
      </c>
    </row>
    <row r="2317" spans="1:12">
      <c r="A2317" s="23">
        <v>3239</v>
      </c>
      <c r="B2317" s="23">
        <v>1114</v>
      </c>
      <c r="C2317" s="23">
        <v>559</v>
      </c>
      <c r="E2317" s="23" t="s">
        <v>4818</v>
      </c>
      <c r="F2317" s="23" t="s">
        <v>4819</v>
      </c>
      <c r="G2317" s="23">
        <v>2</v>
      </c>
      <c r="I2317" s="39" t="str">
        <f>IF($B2317="","",(VLOOKUP($B2317,所属・種目コード!$A$3:$B$68,2)))</f>
        <v>盛岡第二</v>
      </c>
      <c r="K2317" s="41" t="e">
        <f>IF($B2317="","",(VLOOKUP($B2317,所属・種目コード!L2300:M2400,2)))</f>
        <v>#N/A</v>
      </c>
      <c r="L2317" s="38" t="e">
        <f>IF($B2317="","",(VLOOKUP($B2317,所属・種目コード!$I$3:$J$59,2)))</f>
        <v>#N/A</v>
      </c>
    </row>
    <row r="2318" spans="1:12">
      <c r="A2318" s="23">
        <v>3240</v>
      </c>
      <c r="B2318" s="23">
        <v>1114</v>
      </c>
      <c r="C2318" s="23">
        <v>288</v>
      </c>
      <c r="E2318" s="23" t="s">
        <v>463</v>
      </c>
      <c r="F2318" s="23" t="s">
        <v>4820</v>
      </c>
      <c r="G2318" s="23">
        <v>2</v>
      </c>
      <c r="I2318" s="39" t="str">
        <f>IF($B2318="","",(VLOOKUP($B2318,所属・種目コード!$A$3:$B$68,2)))</f>
        <v>盛岡第二</v>
      </c>
      <c r="K2318" s="41" t="e">
        <f>IF($B2318="","",(VLOOKUP($B2318,所属・種目コード!L2301:M2401,2)))</f>
        <v>#N/A</v>
      </c>
      <c r="L2318" s="38" t="e">
        <f>IF($B2318="","",(VLOOKUP($B2318,所属・種目コード!$I$3:$J$59,2)))</f>
        <v>#N/A</v>
      </c>
    </row>
    <row r="2319" spans="1:12">
      <c r="A2319" s="23">
        <v>3241</v>
      </c>
      <c r="B2319" s="23">
        <v>1114</v>
      </c>
      <c r="C2319" s="23">
        <v>560</v>
      </c>
      <c r="E2319" s="23" t="s">
        <v>4821</v>
      </c>
      <c r="F2319" s="23" t="s">
        <v>4822</v>
      </c>
      <c r="G2319" s="23">
        <v>2</v>
      </c>
      <c r="I2319" s="39" t="str">
        <f>IF($B2319="","",(VLOOKUP($B2319,所属・種目コード!$A$3:$B$68,2)))</f>
        <v>盛岡第二</v>
      </c>
      <c r="K2319" s="41" t="e">
        <f>IF($B2319="","",(VLOOKUP($B2319,所属・種目コード!L2302:M2402,2)))</f>
        <v>#N/A</v>
      </c>
      <c r="L2319" s="38" t="e">
        <f>IF($B2319="","",(VLOOKUP($B2319,所属・種目コード!$I$3:$J$59,2)))</f>
        <v>#N/A</v>
      </c>
    </row>
    <row r="2320" spans="1:12">
      <c r="A2320" s="23">
        <v>3242</v>
      </c>
      <c r="B2320" s="23">
        <v>1114</v>
      </c>
      <c r="C2320" s="23">
        <v>501</v>
      </c>
      <c r="E2320" s="23" t="s">
        <v>4823</v>
      </c>
      <c r="F2320" s="23" t="s">
        <v>4824</v>
      </c>
      <c r="G2320" s="23">
        <v>2</v>
      </c>
      <c r="I2320" s="39" t="str">
        <f>IF($B2320="","",(VLOOKUP($B2320,所属・種目コード!$A$3:$B$68,2)))</f>
        <v>盛岡第二</v>
      </c>
      <c r="K2320" s="41" t="e">
        <f>IF($B2320="","",(VLOOKUP($B2320,所属・種目コード!L2303:M2403,2)))</f>
        <v>#N/A</v>
      </c>
      <c r="L2320" s="38" t="e">
        <f>IF($B2320="","",(VLOOKUP($B2320,所属・種目コード!$I$3:$J$59,2)))</f>
        <v>#N/A</v>
      </c>
    </row>
    <row r="2321" spans="1:12">
      <c r="A2321" s="23">
        <v>3243</v>
      </c>
      <c r="B2321" s="23">
        <v>1115</v>
      </c>
      <c r="C2321" s="23">
        <v>53</v>
      </c>
      <c r="E2321" s="23" t="s">
        <v>512</v>
      </c>
      <c r="F2321" s="23" t="s">
        <v>4825</v>
      </c>
      <c r="G2321" s="23">
        <v>2</v>
      </c>
      <c r="I2321" s="39" t="str">
        <f>IF($B2321="","",(VLOOKUP($B2321,所属・種目コード!$A$3:$B$68,2)))</f>
        <v>盛岡中央</v>
      </c>
      <c r="K2321" s="41" t="e">
        <f>IF($B2321="","",(VLOOKUP($B2321,所属・種目コード!L2304:M2404,2)))</f>
        <v>#N/A</v>
      </c>
      <c r="L2321" s="38" t="e">
        <f>IF($B2321="","",(VLOOKUP($B2321,所属・種目コード!$I$3:$J$59,2)))</f>
        <v>#N/A</v>
      </c>
    </row>
    <row r="2322" spans="1:12">
      <c r="A2322" s="23">
        <v>3244</v>
      </c>
      <c r="B2322" s="23">
        <v>1115</v>
      </c>
      <c r="C2322" s="23">
        <v>744</v>
      </c>
      <c r="E2322" s="23" t="s">
        <v>4826</v>
      </c>
      <c r="F2322" s="23" t="s">
        <v>4827</v>
      </c>
      <c r="G2322" s="23">
        <v>1</v>
      </c>
      <c r="I2322" s="39" t="str">
        <f>IF($B2322="","",(VLOOKUP($B2322,所属・種目コード!$A$3:$B$68,2)))</f>
        <v>盛岡中央</v>
      </c>
      <c r="K2322" s="41" t="e">
        <f>IF($B2322="","",(VLOOKUP($B2322,所属・種目コード!L2305:M2405,2)))</f>
        <v>#N/A</v>
      </c>
      <c r="L2322" s="38" t="e">
        <f>IF($B2322="","",(VLOOKUP($B2322,所属・種目コード!$I$3:$J$59,2)))</f>
        <v>#N/A</v>
      </c>
    </row>
    <row r="2323" spans="1:12">
      <c r="A2323" s="23">
        <v>3245</v>
      </c>
      <c r="B2323" s="23">
        <v>1115</v>
      </c>
      <c r="C2323" s="23">
        <v>90</v>
      </c>
      <c r="E2323" s="23" t="s">
        <v>4828</v>
      </c>
      <c r="F2323" s="23" t="s">
        <v>4829</v>
      </c>
      <c r="G2323" s="23">
        <v>1</v>
      </c>
      <c r="I2323" s="39" t="str">
        <f>IF($B2323="","",(VLOOKUP($B2323,所属・種目コード!$A$3:$B$68,2)))</f>
        <v>盛岡中央</v>
      </c>
      <c r="K2323" s="41" t="e">
        <f>IF($B2323="","",(VLOOKUP($B2323,所属・種目コード!L2306:M2406,2)))</f>
        <v>#N/A</v>
      </c>
      <c r="L2323" s="38" t="e">
        <f>IF($B2323="","",(VLOOKUP($B2323,所属・種目コード!$I$3:$J$59,2)))</f>
        <v>#N/A</v>
      </c>
    </row>
    <row r="2324" spans="1:12">
      <c r="A2324" s="23">
        <v>3246</v>
      </c>
      <c r="B2324" s="23">
        <v>1115</v>
      </c>
      <c r="C2324" s="23">
        <v>91</v>
      </c>
      <c r="E2324" s="23" t="s">
        <v>4830</v>
      </c>
      <c r="F2324" s="23" t="s">
        <v>4831</v>
      </c>
      <c r="G2324" s="23">
        <v>1</v>
      </c>
      <c r="I2324" s="39" t="str">
        <f>IF($B2324="","",(VLOOKUP($B2324,所属・種目コード!$A$3:$B$68,2)))</f>
        <v>盛岡中央</v>
      </c>
      <c r="K2324" s="41" t="e">
        <f>IF($B2324="","",(VLOOKUP($B2324,所属・種目コード!L2307:M2407,2)))</f>
        <v>#N/A</v>
      </c>
      <c r="L2324" s="38" t="e">
        <f>IF($B2324="","",(VLOOKUP($B2324,所属・種目コード!$I$3:$J$59,2)))</f>
        <v>#N/A</v>
      </c>
    </row>
    <row r="2325" spans="1:12">
      <c r="A2325" s="23">
        <v>3247</v>
      </c>
      <c r="B2325" s="23">
        <v>1115</v>
      </c>
      <c r="C2325" s="23">
        <v>96</v>
      </c>
      <c r="E2325" s="23" t="s">
        <v>4832</v>
      </c>
      <c r="F2325" s="23" t="s">
        <v>4833</v>
      </c>
      <c r="G2325" s="23">
        <v>1</v>
      </c>
      <c r="I2325" s="39" t="str">
        <f>IF($B2325="","",(VLOOKUP($B2325,所属・種目コード!$A$3:$B$68,2)))</f>
        <v>盛岡中央</v>
      </c>
      <c r="K2325" s="41" t="e">
        <f>IF($B2325="","",(VLOOKUP($B2325,所属・種目コード!L2308:M2408,2)))</f>
        <v>#N/A</v>
      </c>
      <c r="L2325" s="38" t="e">
        <f>IF($B2325="","",(VLOOKUP($B2325,所属・種目コード!$I$3:$J$59,2)))</f>
        <v>#N/A</v>
      </c>
    </row>
    <row r="2326" spans="1:12">
      <c r="A2326" s="23">
        <v>3248</v>
      </c>
      <c r="B2326" s="23">
        <v>1115</v>
      </c>
      <c r="C2326" s="23">
        <v>54</v>
      </c>
      <c r="E2326" s="23" t="s">
        <v>513</v>
      </c>
      <c r="F2326" s="23" t="s">
        <v>4834</v>
      </c>
      <c r="G2326" s="23">
        <v>2</v>
      </c>
      <c r="I2326" s="39" t="str">
        <f>IF($B2326="","",(VLOOKUP($B2326,所属・種目コード!$A$3:$B$68,2)))</f>
        <v>盛岡中央</v>
      </c>
      <c r="K2326" s="41" t="e">
        <f>IF($B2326="","",(VLOOKUP($B2326,所属・種目コード!L2309:M2409,2)))</f>
        <v>#N/A</v>
      </c>
      <c r="L2326" s="38" t="e">
        <f>IF($B2326="","",(VLOOKUP($B2326,所属・種目コード!$I$3:$J$59,2)))</f>
        <v>#N/A</v>
      </c>
    </row>
    <row r="2327" spans="1:12">
      <c r="A2327" s="23">
        <v>3249</v>
      </c>
      <c r="B2327" s="23">
        <v>1115</v>
      </c>
      <c r="C2327" s="23">
        <v>745</v>
      </c>
      <c r="E2327" s="23" t="s">
        <v>4835</v>
      </c>
      <c r="F2327" s="23" t="s">
        <v>4836</v>
      </c>
      <c r="G2327" s="23">
        <v>1</v>
      </c>
      <c r="I2327" s="39" t="str">
        <f>IF($B2327="","",(VLOOKUP($B2327,所属・種目コード!$A$3:$B$68,2)))</f>
        <v>盛岡中央</v>
      </c>
      <c r="K2327" s="41" t="e">
        <f>IF($B2327="","",(VLOOKUP($B2327,所属・種目コード!L2310:M2410,2)))</f>
        <v>#N/A</v>
      </c>
      <c r="L2327" s="38" t="e">
        <f>IF($B2327="","",(VLOOKUP($B2327,所属・種目コード!$I$3:$J$59,2)))</f>
        <v>#N/A</v>
      </c>
    </row>
    <row r="2328" spans="1:12">
      <c r="A2328" s="23">
        <v>3250</v>
      </c>
      <c r="B2328" s="23">
        <v>1115</v>
      </c>
      <c r="C2328" s="23">
        <v>97</v>
      </c>
      <c r="E2328" s="23" t="s">
        <v>3712</v>
      </c>
      <c r="F2328" s="23" t="s">
        <v>3713</v>
      </c>
      <c r="G2328" s="23">
        <v>1</v>
      </c>
      <c r="I2328" s="39" t="str">
        <f>IF($B2328="","",(VLOOKUP($B2328,所属・種目コード!$A$3:$B$68,2)))</f>
        <v>盛岡中央</v>
      </c>
      <c r="K2328" s="41" t="e">
        <f>IF($B2328="","",(VLOOKUP($B2328,所属・種目コード!L2311:M2411,2)))</f>
        <v>#N/A</v>
      </c>
      <c r="L2328" s="38" t="e">
        <f>IF($B2328="","",(VLOOKUP($B2328,所属・種目コード!$I$3:$J$59,2)))</f>
        <v>#N/A</v>
      </c>
    </row>
    <row r="2329" spans="1:12">
      <c r="A2329" s="23">
        <v>3251</v>
      </c>
      <c r="B2329" s="23">
        <v>1115</v>
      </c>
      <c r="C2329" s="23">
        <v>55</v>
      </c>
      <c r="E2329" s="23" t="s">
        <v>4837</v>
      </c>
      <c r="F2329" s="23" t="s">
        <v>4838</v>
      </c>
      <c r="G2329" s="23">
        <v>2</v>
      </c>
      <c r="I2329" s="39" t="str">
        <f>IF($B2329="","",(VLOOKUP($B2329,所属・種目コード!$A$3:$B$68,2)))</f>
        <v>盛岡中央</v>
      </c>
      <c r="K2329" s="41" t="e">
        <f>IF($B2329="","",(VLOOKUP($B2329,所属・種目コード!L2312:M2412,2)))</f>
        <v>#N/A</v>
      </c>
      <c r="L2329" s="38" t="e">
        <f>IF($B2329="","",(VLOOKUP($B2329,所属・種目コード!$I$3:$J$59,2)))</f>
        <v>#N/A</v>
      </c>
    </row>
    <row r="2330" spans="1:12">
      <c r="A2330" s="23">
        <v>3252</v>
      </c>
      <c r="B2330" s="23">
        <v>1115</v>
      </c>
      <c r="C2330" s="23">
        <v>746</v>
      </c>
      <c r="E2330" s="23" t="s">
        <v>4839</v>
      </c>
      <c r="F2330" s="23" t="s">
        <v>4840</v>
      </c>
      <c r="G2330" s="23">
        <v>1</v>
      </c>
      <c r="I2330" s="39" t="str">
        <f>IF($B2330="","",(VLOOKUP($B2330,所属・種目コード!$A$3:$B$68,2)))</f>
        <v>盛岡中央</v>
      </c>
      <c r="K2330" s="41" t="e">
        <f>IF($B2330="","",(VLOOKUP($B2330,所属・種目コード!L2313:M2413,2)))</f>
        <v>#N/A</v>
      </c>
      <c r="L2330" s="38" t="e">
        <f>IF($B2330="","",(VLOOKUP($B2330,所属・種目コード!$I$3:$J$59,2)))</f>
        <v>#N/A</v>
      </c>
    </row>
    <row r="2331" spans="1:12">
      <c r="A2331" s="23">
        <v>3253</v>
      </c>
      <c r="B2331" s="23">
        <v>1115</v>
      </c>
      <c r="C2331" s="23">
        <v>515</v>
      </c>
      <c r="E2331" s="23" t="s">
        <v>515</v>
      </c>
      <c r="F2331" s="23" t="s">
        <v>4841</v>
      </c>
      <c r="G2331" s="23">
        <v>2</v>
      </c>
      <c r="I2331" s="39" t="str">
        <f>IF($B2331="","",(VLOOKUP($B2331,所属・種目コード!$A$3:$B$68,2)))</f>
        <v>盛岡中央</v>
      </c>
      <c r="K2331" s="41" t="e">
        <f>IF($B2331="","",(VLOOKUP($B2331,所属・種目コード!L2314:M2414,2)))</f>
        <v>#N/A</v>
      </c>
      <c r="L2331" s="38" t="e">
        <f>IF($B2331="","",(VLOOKUP($B2331,所属・種目コード!$I$3:$J$59,2)))</f>
        <v>#N/A</v>
      </c>
    </row>
    <row r="2332" spans="1:12">
      <c r="A2332" s="23">
        <v>3254</v>
      </c>
      <c r="B2332" s="23">
        <v>1115</v>
      </c>
      <c r="C2332" s="23">
        <v>98</v>
      </c>
      <c r="E2332" s="23" t="s">
        <v>4842</v>
      </c>
      <c r="F2332" s="23" t="s">
        <v>4843</v>
      </c>
      <c r="G2332" s="23">
        <v>1</v>
      </c>
      <c r="I2332" s="39" t="str">
        <f>IF($B2332="","",(VLOOKUP($B2332,所属・種目コード!$A$3:$B$68,2)))</f>
        <v>盛岡中央</v>
      </c>
      <c r="K2332" s="41" t="e">
        <f>IF($B2332="","",(VLOOKUP($B2332,所属・種目コード!L2315:M2415,2)))</f>
        <v>#N/A</v>
      </c>
      <c r="L2332" s="38" t="e">
        <f>IF($B2332="","",(VLOOKUP($B2332,所属・種目コード!$I$3:$J$59,2)))</f>
        <v>#N/A</v>
      </c>
    </row>
    <row r="2333" spans="1:12">
      <c r="A2333" s="23">
        <v>3255</v>
      </c>
      <c r="B2333" s="23">
        <v>1115</v>
      </c>
      <c r="C2333" s="23">
        <v>56</v>
      </c>
      <c r="E2333" s="23" t="s">
        <v>514</v>
      </c>
      <c r="F2333" s="23" t="s">
        <v>4844</v>
      </c>
      <c r="G2333" s="23">
        <v>2</v>
      </c>
      <c r="I2333" s="39" t="str">
        <f>IF($B2333="","",(VLOOKUP($B2333,所属・種目コード!$A$3:$B$68,2)))</f>
        <v>盛岡中央</v>
      </c>
      <c r="K2333" s="41" t="e">
        <f>IF($B2333="","",(VLOOKUP($B2333,所属・種目コード!L2316:M2416,2)))</f>
        <v>#N/A</v>
      </c>
      <c r="L2333" s="38" t="e">
        <f>IF($B2333="","",(VLOOKUP($B2333,所属・種目コード!$I$3:$J$59,2)))</f>
        <v>#N/A</v>
      </c>
    </row>
    <row r="2334" spans="1:12">
      <c r="A2334" s="23">
        <v>3256</v>
      </c>
      <c r="B2334" s="23">
        <v>1115</v>
      </c>
      <c r="C2334" s="23">
        <v>52</v>
      </c>
      <c r="E2334" s="23" t="s">
        <v>4845</v>
      </c>
      <c r="F2334" s="23" t="s">
        <v>4846</v>
      </c>
      <c r="G2334" s="23">
        <v>2</v>
      </c>
      <c r="I2334" s="39" t="str">
        <f>IF($B2334="","",(VLOOKUP($B2334,所属・種目コード!$A$3:$B$68,2)))</f>
        <v>盛岡中央</v>
      </c>
      <c r="K2334" s="41" t="e">
        <f>IF($B2334="","",(VLOOKUP($B2334,所属・種目コード!L2317:M2417,2)))</f>
        <v>#N/A</v>
      </c>
      <c r="L2334" s="38" t="e">
        <f>IF($B2334="","",(VLOOKUP($B2334,所属・種目コード!$I$3:$J$59,2)))</f>
        <v>#N/A</v>
      </c>
    </row>
    <row r="2335" spans="1:12">
      <c r="A2335" s="23">
        <v>3257</v>
      </c>
      <c r="B2335" s="23">
        <v>1115</v>
      </c>
      <c r="C2335" s="23">
        <v>747</v>
      </c>
      <c r="E2335" s="23" t="s">
        <v>4847</v>
      </c>
      <c r="F2335" s="23" t="s">
        <v>4848</v>
      </c>
      <c r="G2335" s="23">
        <v>1</v>
      </c>
      <c r="I2335" s="39" t="str">
        <f>IF($B2335="","",(VLOOKUP($B2335,所属・種目コード!$A$3:$B$68,2)))</f>
        <v>盛岡中央</v>
      </c>
      <c r="K2335" s="41" t="e">
        <f>IF($B2335="","",(VLOOKUP($B2335,所属・種目コード!L2318:M2418,2)))</f>
        <v>#N/A</v>
      </c>
      <c r="L2335" s="38" t="e">
        <f>IF($B2335="","",(VLOOKUP($B2335,所属・種目コード!$I$3:$J$59,2)))</f>
        <v>#N/A</v>
      </c>
    </row>
    <row r="2336" spans="1:12">
      <c r="A2336" s="23">
        <v>3258</v>
      </c>
      <c r="B2336" s="23">
        <v>1115</v>
      </c>
      <c r="C2336" s="23">
        <v>99</v>
      </c>
      <c r="E2336" s="23" t="s">
        <v>4849</v>
      </c>
      <c r="F2336" s="23" t="s">
        <v>4850</v>
      </c>
      <c r="G2336" s="23">
        <v>1</v>
      </c>
      <c r="I2336" s="39" t="str">
        <f>IF($B2336="","",(VLOOKUP($B2336,所属・種目コード!$A$3:$B$68,2)))</f>
        <v>盛岡中央</v>
      </c>
      <c r="K2336" s="41" t="e">
        <f>IF($B2336="","",(VLOOKUP($B2336,所属・種目コード!L2319:M2419,2)))</f>
        <v>#N/A</v>
      </c>
      <c r="L2336" s="38" t="e">
        <f>IF($B2336="","",(VLOOKUP($B2336,所属・種目コード!$I$3:$J$59,2)))</f>
        <v>#N/A</v>
      </c>
    </row>
    <row r="2337" spans="1:12">
      <c r="A2337" s="23">
        <v>3259</v>
      </c>
      <c r="B2337" s="23">
        <v>1115</v>
      </c>
      <c r="C2337" s="23">
        <v>92</v>
      </c>
      <c r="E2337" s="23" t="s">
        <v>4851</v>
      </c>
      <c r="F2337" s="23" t="s">
        <v>4852</v>
      </c>
      <c r="G2337" s="23">
        <v>1</v>
      </c>
      <c r="I2337" s="39" t="str">
        <f>IF($B2337="","",(VLOOKUP($B2337,所属・種目コード!$A$3:$B$68,2)))</f>
        <v>盛岡中央</v>
      </c>
      <c r="K2337" s="41" t="e">
        <f>IF($B2337="","",(VLOOKUP($B2337,所属・種目コード!L2320:M2420,2)))</f>
        <v>#N/A</v>
      </c>
      <c r="L2337" s="38" t="e">
        <f>IF($B2337="","",(VLOOKUP($B2337,所属・種目コード!$I$3:$J$59,2)))</f>
        <v>#N/A</v>
      </c>
    </row>
    <row r="2338" spans="1:12">
      <c r="A2338" s="23">
        <v>3260</v>
      </c>
      <c r="B2338" s="23">
        <v>1115</v>
      </c>
      <c r="C2338" s="23">
        <v>93</v>
      </c>
      <c r="E2338" s="23" t="s">
        <v>4853</v>
      </c>
      <c r="F2338" s="23" t="s">
        <v>4854</v>
      </c>
      <c r="G2338" s="23">
        <v>1</v>
      </c>
      <c r="I2338" s="39" t="str">
        <f>IF($B2338="","",(VLOOKUP($B2338,所属・種目コード!$A$3:$B$68,2)))</f>
        <v>盛岡中央</v>
      </c>
      <c r="K2338" s="41" t="e">
        <f>IF($B2338="","",(VLOOKUP($B2338,所属・種目コード!L2321:M2421,2)))</f>
        <v>#N/A</v>
      </c>
      <c r="L2338" s="38" t="e">
        <f>IF($B2338="","",(VLOOKUP($B2338,所属・種目コード!$I$3:$J$59,2)))</f>
        <v>#N/A</v>
      </c>
    </row>
    <row r="2339" spans="1:12">
      <c r="A2339" s="23">
        <v>3261</v>
      </c>
      <c r="B2339" s="23">
        <v>1115</v>
      </c>
      <c r="C2339" s="23">
        <v>94</v>
      </c>
      <c r="E2339" s="23" t="s">
        <v>4855</v>
      </c>
      <c r="F2339" s="23" t="s">
        <v>4856</v>
      </c>
      <c r="G2339" s="23">
        <v>1</v>
      </c>
      <c r="I2339" s="39" t="str">
        <f>IF($B2339="","",(VLOOKUP($B2339,所属・種目コード!$A$3:$B$68,2)))</f>
        <v>盛岡中央</v>
      </c>
      <c r="K2339" s="41" t="e">
        <f>IF($B2339="","",(VLOOKUP($B2339,所属・種目コード!L2322:M2422,2)))</f>
        <v>#N/A</v>
      </c>
      <c r="L2339" s="38" t="e">
        <f>IF($B2339="","",(VLOOKUP($B2339,所属・種目コード!$I$3:$J$59,2)))</f>
        <v>#N/A</v>
      </c>
    </row>
    <row r="2340" spans="1:12">
      <c r="A2340" s="23">
        <v>3262</v>
      </c>
      <c r="B2340" s="23">
        <v>1115</v>
      </c>
      <c r="C2340" s="23">
        <v>748</v>
      </c>
      <c r="E2340" s="23" t="s">
        <v>4857</v>
      </c>
      <c r="F2340" s="23" t="s">
        <v>4858</v>
      </c>
      <c r="G2340" s="23">
        <v>1</v>
      </c>
      <c r="I2340" s="39" t="str">
        <f>IF($B2340="","",(VLOOKUP($B2340,所属・種目コード!$A$3:$B$68,2)))</f>
        <v>盛岡中央</v>
      </c>
      <c r="K2340" s="41" t="e">
        <f>IF($B2340="","",(VLOOKUP($B2340,所属・種目コード!L2323:M2423,2)))</f>
        <v>#N/A</v>
      </c>
      <c r="L2340" s="38" t="e">
        <f>IF($B2340="","",(VLOOKUP($B2340,所属・種目コード!$I$3:$J$59,2)))</f>
        <v>#N/A</v>
      </c>
    </row>
    <row r="2341" spans="1:12">
      <c r="A2341" s="23">
        <v>3263</v>
      </c>
      <c r="B2341" s="23">
        <v>1115</v>
      </c>
      <c r="C2341" s="23">
        <v>100</v>
      </c>
      <c r="E2341" s="23" t="s">
        <v>4859</v>
      </c>
      <c r="F2341" s="23" t="s">
        <v>4860</v>
      </c>
      <c r="G2341" s="23">
        <v>1</v>
      </c>
      <c r="I2341" s="39" t="str">
        <f>IF($B2341="","",(VLOOKUP($B2341,所属・種目コード!$A$3:$B$68,2)))</f>
        <v>盛岡中央</v>
      </c>
      <c r="K2341" s="41" t="e">
        <f>IF($B2341="","",(VLOOKUP($B2341,所属・種目コード!L2324:M2424,2)))</f>
        <v>#N/A</v>
      </c>
      <c r="L2341" s="38" t="e">
        <f>IF($B2341="","",(VLOOKUP($B2341,所属・種目コード!$I$3:$J$59,2)))</f>
        <v>#N/A</v>
      </c>
    </row>
    <row r="2342" spans="1:12">
      <c r="A2342" s="23">
        <v>3264</v>
      </c>
      <c r="B2342" s="23">
        <v>1115</v>
      </c>
      <c r="C2342" s="23">
        <v>749</v>
      </c>
      <c r="E2342" s="23" t="s">
        <v>4861</v>
      </c>
      <c r="F2342" s="23" t="s">
        <v>1170</v>
      </c>
      <c r="G2342" s="23">
        <v>1</v>
      </c>
      <c r="I2342" s="39" t="str">
        <f>IF($B2342="","",(VLOOKUP($B2342,所属・種目コード!$A$3:$B$68,2)))</f>
        <v>盛岡中央</v>
      </c>
      <c r="K2342" s="41" t="e">
        <f>IF($B2342="","",(VLOOKUP($B2342,所属・種目コード!L2325:M2425,2)))</f>
        <v>#N/A</v>
      </c>
      <c r="L2342" s="38" t="e">
        <f>IF($B2342="","",(VLOOKUP($B2342,所属・種目コード!$I$3:$J$59,2)))</f>
        <v>#N/A</v>
      </c>
    </row>
    <row r="2343" spans="1:12">
      <c r="A2343" s="23">
        <v>3265</v>
      </c>
      <c r="B2343" s="23">
        <v>1115</v>
      </c>
      <c r="C2343" s="23">
        <v>95</v>
      </c>
      <c r="E2343" s="23" t="s">
        <v>4862</v>
      </c>
      <c r="F2343" s="23" t="s">
        <v>4863</v>
      </c>
      <c r="G2343" s="23">
        <v>1</v>
      </c>
      <c r="I2343" s="39" t="str">
        <f>IF($B2343="","",(VLOOKUP($B2343,所属・種目コード!$A$3:$B$68,2)))</f>
        <v>盛岡中央</v>
      </c>
      <c r="K2343" s="41" t="e">
        <f>IF($B2343="","",(VLOOKUP($B2343,所属・種目コード!L2326:M2426,2)))</f>
        <v>#N/A</v>
      </c>
      <c r="L2343" s="38" t="e">
        <f>IF($B2343="","",(VLOOKUP($B2343,所属・種目コード!$I$3:$J$59,2)))</f>
        <v>#N/A</v>
      </c>
    </row>
    <row r="2344" spans="1:12">
      <c r="A2344" s="23">
        <v>3266</v>
      </c>
      <c r="B2344" s="23">
        <v>1116</v>
      </c>
      <c r="C2344" s="23">
        <v>731</v>
      </c>
      <c r="E2344" s="23" t="s">
        <v>4864</v>
      </c>
      <c r="F2344" s="23" t="s">
        <v>4865</v>
      </c>
      <c r="G2344" s="23">
        <v>1</v>
      </c>
      <c r="I2344" s="39" t="str">
        <f>IF($B2344="","",(VLOOKUP($B2344,所属・種目コード!$A$3:$B$68,2)))</f>
        <v>盛岡聴覚支援</v>
      </c>
      <c r="K2344" s="41" t="e">
        <f>IF($B2344="","",(VLOOKUP($B2344,所属・種目コード!L2327:M2427,2)))</f>
        <v>#N/A</v>
      </c>
      <c r="L2344" s="38" t="e">
        <f>IF($B2344="","",(VLOOKUP($B2344,所属・種目コード!$I$3:$J$59,2)))</f>
        <v>#N/A</v>
      </c>
    </row>
    <row r="2345" spans="1:12">
      <c r="A2345" s="23">
        <v>3267</v>
      </c>
      <c r="B2345" s="23">
        <v>1116</v>
      </c>
      <c r="C2345" s="23">
        <v>735</v>
      </c>
      <c r="E2345" s="23" t="s">
        <v>4866</v>
      </c>
      <c r="F2345" s="23" t="s">
        <v>4867</v>
      </c>
      <c r="G2345" s="23">
        <v>1</v>
      </c>
      <c r="I2345" s="39" t="str">
        <f>IF($B2345="","",(VLOOKUP($B2345,所属・種目コード!$A$3:$B$68,2)))</f>
        <v>盛岡聴覚支援</v>
      </c>
      <c r="K2345" s="41" t="e">
        <f>IF($B2345="","",(VLOOKUP($B2345,所属・種目コード!L2328:M2428,2)))</f>
        <v>#N/A</v>
      </c>
      <c r="L2345" s="38" t="e">
        <f>IF($B2345="","",(VLOOKUP($B2345,所属・種目コード!$I$3:$J$59,2)))</f>
        <v>#N/A</v>
      </c>
    </row>
    <row r="2346" spans="1:12">
      <c r="A2346" s="23">
        <v>3268</v>
      </c>
      <c r="B2346" s="23">
        <v>1116</v>
      </c>
      <c r="C2346" s="23">
        <v>732</v>
      </c>
      <c r="E2346" s="23" t="s">
        <v>4868</v>
      </c>
      <c r="F2346" s="23" t="s">
        <v>4869</v>
      </c>
      <c r="G2346" s="23">
        <v>1</v>
      </c>
      <c r="I2346" s="39" t="str">
        <f>IF($B2346="","",(VLOOKUP($B2346,所属・種目コード!$A$3:$B$68,2)))</f>
        <v>盛岡聴覚支援</v>
      </c>
      <c r="K2346" s="41" t="e">
        <f>IF($B2346="","",(VLOOKUP($B2346,所属・種目コード!L2329:M2429,2)))</f>
        <v>#N/A</v>
      </c>
      <c r="L2346" s="38" t="e">
        <f>IF($B2346="","",(VLOOKUP($B2346,所属・種目コード!$I$3:$J$59,2)))</f>
        <v>#N/A</v>
      </c>
    </row>
    <row r="2347" spans="1:12">
      <c r="A2347" s="23">
        <v>3269</v>
      </c>
      <c r="B2347" s="23">
        <v>1116</v>
      </c>
      <c r="C2347" s="23">
        <v>509</v>
      </c>
      <c r="E2347" s="23" t="s">
        <v>4870</v>
      </c>
      <c r="F2347" s="23" t="s">
        <v>4871</v>
      </c>
      <c r="G2347" s="23">
        <v>2</v>
      </c>
      <c r="I2347" s="39" t="str">
        <f>IF($B2347="","",(VLOOKUP($B2347,所属・種目コード!$A$3:$B$68,2)))</f>
        <v>盛岡聴覚支援</v>
      </c>
      <c r="K2347" s="41" t="e">
        <f>IF($B2347="","",(VLOOKUP($B2347,所属・種目コード!L2330:M2430,2)))</f>
        <v>#N/A</v>
      </c>
      <c r="L2347" s="38" t="e">
        <f>IF($B2347="","",(VLOOKUP($B2347,所属・種目コード!$I$3:$J$59,2)))</f>
        <v>#N/A</v>
      </c>
    </row>
    <row r="2348" spans="1:12">
      <c r="A2348" s="23">
        <v>3270</v>
      </c>
      <c r="B2348" s="23">
        <v>1116</v>
      </c>
      <c r="C2348" s="23">
        <v>511</v>
      </c>
      <c r="E2348" s="23" t="s">
        <v>4872</v>
      </c>
      <c r="F2348" s="23" t="s">
        <v>4873</v>
      </c>
      <c r="G2348" s="23">
        <v>2</v>
      </c>
      <c r="I2348" s="39" t="str">
        <f>IF($B2348="","",(VLOOKUP($B2348,所属・種目コード!$A$3:$B$68,2)))</f>
        <v>盛岡聴覚支援</v>
      </c>
      <c r="K2348" s="41" t="e">
        <f>IF($B2348="","",(VLOOKUP($B2348,所属・種目コード!L2331:M2431,2)))</f>
        <v>#N/A</v>
      </c>
      <c r="L2348" s="38" t="e">
        <f>IF($B2348="","",(VLOOKUP($B2348,所属・種目コード!$I$3:$J$59,2)))</f>
        <v>#N/A</v>
      </c>
    </row>
    <row r="2349" spans="1:12">
      <c r="A2349" s="23">
        <v>3271</v>
      </c>
      <c r="B2349" s="23">
        <v>1116</v>
      </c>
      <c r="C2349" s="23">
        <v>512</v>
      </c>
      <c r="E2349" s="23" t="s">
        <v>4874</v>
      </c>
      <c r="F2349" s="23" t="s">
        <v>4875</v>
      </c>
      <c r="G2349" s="23">
        <v>2</v>
      </c>
      <c r="I2349" s="39" t="str">
        <f>IF($B2349="","",(VLOOKUP($B2349,所属・種目コード!$A$3:$B$68,2)))</f>
        <v>盛岡聴覚支援</v>
      </c>
      <c r="K2349" s="41" t="e">
        <f>IF($B2349="","",(VLOOKUP($B2349,所属・種目コード!L2332:M2432,2)))</f>
        <v>#N/A</v>
      </c>
      <c r="L2349" s="38" t="e">
        <f>IF($B2349="","",(VLOOKUP($B2349,所属・種目コード!$I$3:$J$59,2)))</f>
        <v>#N/A</v>
      </c>
    </row>
    <row r="2350" spans="1:12">
      <c r="A2350" s="23">
        <v>3272</v>
      </c>
      <c r="B2350" s="23">
        <v>1116</v>
      </c>
      <c r="C2350" s="23">
        <v>510</v>
      </c>
      <c r="E2350" s="23" t="s">
        <v>4876</v>
      </c>
      <c r="F2350" s="23" t="s">
        <v>4877</v>
      </c>
      <c r="G2350" s="23">
        <v>2</v>
      </c>
      <c r="I2350" s="39" t="str">
        <f>IF($B2350="","",(VLOOKUP($B2350,所属・種目コード!$A$3:$B$68,2)))</f>
        <v>盛岡聴覚支援</v>
      </c>
      <c r="K2350" s="41" t="e">
        <f>IF($B2350="","",(VLOOKUP($B2350,所属・種目コード!L2333:M2433,2)))</f>
        <v>#N/A</v>
      </c>
      <c r="L2350" s="38" t="e">
        <f>IF($B2350="","",(VLOOKUP($B2350,所属・種目コード!$I$3:$J$59,2)))</f>
        <v>#N/A</v>
      </c>
    </row>
    <row r="2351" spans="1:12">
      <c r="A2351" s="23">
        <v>3273</v>
      </c>
      <c r="B2351" s="23">
        <v>1116</v>
      </c>
      <c r="C2351" s="23">
        <v>733</v>
      </c>
      <c r="E2351" s="23" t="s">
        <v>4878</v>
      </c>
      <c r="F2351" s="23" t="s">
        <v>4879</v>
      </c>
      <c r="G2351" s="23">
        <v>1</v>
      </c>
      <c r="I2351" s="39" t="str">
        <f>IF($B2351="","",(VLOOKUP($B2351,所属・種目コード!$A$3:$B$68,2)))</f>
        <v>盛岡聴覚支援</v>
      </c>
      <c r="K2351" s="41" t="e">
        <f>IF($B2351="","",(VLOOKUP($B2351,所属・種目コード!L2334:M2434,2)))</f>
        <v>#N/A</v>
      </c>
      <c r="L2351" s="38" t="e">
        <f>IF($B2351="","",(VLOOKUP($B2351,所属・種目コード!$I$3:$J$59,2)))</f>
        <v>#N/A</v>
      </c>
    </row>
    <row r="2352" spans="1:12">
      <c r="A2352" s="23">
        <v>3274</v>
      </c>
      <c r="B2352" s="23">
        <v>1116</v>
      </c>
      <c r="C2352" s="23">
        <v>734</v>
      </c>
      <c r="E2352" s="23" t="s">
        <v>4880</v>
      </c>
      <c r="F2352" s="23" t="s">
        <v>4881</v>
      </c>
      <c r="G2352" s="23">
        <v>1</v>
      </c>
      <c r="I2352" s="39" t="str">
        <f>IF($B2352="","",(VLOOKUP($B2352,所属・種目コード!$A$3:$B$68,2)))</f>
        <v>盛岡聴覚支援</v>
      </c>
      <c r="K2352" s="41" t="e">
        <f>IF($B2352="","",(VLOOKUP($B2352,所属・種目コード!L2335:M2435,2)))</f>
        <v>#N/A</v>
      </c>
      <c r="L2352" s="38" t="e">
        <f>IF($B2352="","",(VLOOKUP($B2352,所属・種目コード!$I$3:$J$59,2)))</f>
        <v>#N/A</v>
      </c>
    </row>
    <row r="2353" spans="1:12">
      <c r="A2353" s="23">
        <v>3275</v>
      </c>
      <c r="B2353" s="23">
        <v>1116</v>
      </c>
      <c r="C2353" s="23">
        <v>513</v>
      </c>
      <c r="E2353" s="23" t="s">
        <v>4882</v>
      </c>
      <c r="F2353" s="23" t="s">
        <v>4883</v>
      </c>
      <c r="G2353" s="23">
        <v>2</v>
      </c>
      <c r="I2353" s="39" t="str">
        <f>IF($B2353="","",(VLOOKUP($B2353,所属・種目コード!$A$3:$B$68,2)))</f>
        <v>盛岡聴覚支援</v>
      </c>
      <c r="K2353" s="41" t="e">
        <f>IF($B2353="","",(VLOOKUP($B2353,所属・種目コード!L2336:M2436,2)))</f>
        <v>#N/A</v>
      </c>
      <c r="L2353" s="38" t="e">
        <f>IF($B2353="","",(VLOOKUP($B2353,所属・種目コード!$I$3:$J$59,2)))</f>
        <v>#N/A</v>
      </c>
    </row>
    <row r="2354" spans="1:12">
      <c r="A2354" s="23">
        <v>3276</v>
      </c>
      <c r="B2354" s="23">
        <v>1117</v>
      </c>
      <c r="C2354" s="23">
        <v>357</v>
      </c>
      <c r="E2354" s="23" t="s">
        <v>4884</v>
      </c>
      <c r="F2354" s="23" t="s">
        <v>4885</v>
      </c>
      <c r="G2354" s="23">
        <v>2</v>
      </c>
      <c r="I2354" s="39" t="str">
        <f>IF($B2354="","",(VLOOKUP($B2354,所属・種目コード!$A$3:$B$68,2)))</f>
        <v>盛岡農</v>
      </c>
      <c r="K2354" s="41" t="e">
        <f>IF($B2354="","",(VLOOKUP($B2354,所属・種目コード!L2337:M2437,2)))</f>
        <v>#N/A</v>
      </c>
      <c r="L2354" s="38" t="e">
        <f>IF($B2354="","",(VLOOKUP($B2354,所属・種目コード!$I$3:$J$59,2)))</f>
        <v>#N/A</v>
      </c>
    </row>
    <row r="2355" spans="1:12">
      <c r="A2355" s="23">
        <v>3277</v>
      </c>
      <c r="B2355" s="23">
        <v>1117</v>
      </c>
      <c r="C2355" s="23">
        <v>353</v>
      </c>
      <c r="E2355" s="23" t="s">
        <v>4886</v>
      </c>
      <c r="F2355" s="23" t="s">
        <v>4887</v>
      </c>
      <c r="G2355" s="23">
        <v>2</v>
      </c>
      <c r="I2355" s="39" t="str">
        <f>IF($B2355="","",(VLOOKUP($B2355,所属・種目コード!$A$3:$B$68,2)))</f>
        <v>盛岡農</v>
      </c>
      <c r="K2355" s="41" t="e">
        <f>IF($B2355="","",(VLOOKUP($B2355,所属・種目コード!L2338:M2438,2)))</f>
        <v>#N/A</v>
      </c>
      <c r="L2355" s="38" t="e">
        <f>IF($B2355="","",(VLOOKUP($B2355,所属・種目コード!$I$3:$J$59,2)))</f>
        <v>#N/A</v>
      </c>
    </row>
    <row r="2356" spans="1:12">
      <c r="A2356" s="23">
        <v>3278</v>
      </c>
      <c r="B2356" s="23">
        <v>1117</v>
      </c>
      <c r="C2356" s="23">
        <v>354</v>
      </c>
      <c r="E2356" s="23" t="s">
        <v>4888</v>
      </c>
      <c r="F2356" s="23" t="s">
        <v>4889</v>
      </c>
      <c r="G2356" s="23">
        <v>2</v>
      </c>
      <c r="I2356" s="39" t="str">
        <f>IF($B2356="","",(VLOOKUP($B2356,所属・種目コード!$A$3:$B$68,2)))</f>
        <v>盛岡農</v>
      </c>
      <c r="K2356" s="41" t="e">
        <f>IF($B2356="","",(VLOOKUP($B2356,所属・種目コード!L2339:M2439,2)))</f>
        <v>#N/A</v>
      </c>
      <c r="L2356" s="38" t="e">
        <f>IF($B2356="","",(VLOOKUP($B2356,所属・種目コード!$I$3:$J$59,2)))</f>
        <v>#N/A</v>
      </c>
    </row>
    <row r="2357" spans="1:12">
      <c r="A2357" s="23">
        <v>3279</v>
      </c>
      <c r="B2357" s="23">
        <v>1117</v>
      </c>
      <c r="C2357" s="23">
        <v>358</v>
      </c>
      <c r="E2357" s="23" t="s">
        <v>4890</v>
      </c>
      <c r="F2357" s="23" t="s">
        <v>4891</v>
      </c>
      <c r="G2357" s="23">
        <v>2</v>
      </c>
      <c r="I2357" s="39" t="str">
        <f>IF($B2357="","",(VLOOKUP($B2357,所属・種目コード!$A$3:$B$68,2)))</f>
        <v>盛岡農</v>
      </c>
      <c r="K2357" s="41" t="e">
        <f>IF($B2357="","",(VLOOKUP($B2357,所属・種目コード!L2340:M2440,2)))</f>
        <v>#N/A</v>
      </c>
      <c r="L2357" s="38" t="e">
        <f>IF($B2357="","",(VLOOKUP($B2357,所属・種目コード!$I$3:$J$59,2)))</f>
        <v>#N/A</v>
      </c>
    </row>
    <row r="2358" spans="1:12">
      <c r="A2358" s="23">
        <v>3280</v>
      </c>
      <c r="B2358" s="23">
        <v>1117</v>
      </c>
      <c r="C2358" s="23">
        <v>500</v>
      </c>
      <c r="E2358" s="23" t="s">
        <v>4892</v>
      </c>
      <c r="F2358" s="23" t="s">
        <v>4893</v>
      </c>
      <c r="G2358" s="23">
        <v>1</v>
      </c>
      <c r="I2358" s="39" t="str">
        <f>IF($B2358="","",(VLOOKUP($B2358,所属・種目コード!$A$3:$B$68,2)))</f>
        <v>盛岡農</v>
      </c>
      <c r="K2358" s="41" t="e">
        <f>IF($B2358="","",(VLOOKUP($B2358,所属・種目コード!L2341:M2441,2)))</f>
        <v>#N/A</v>
      </c>
      <c r="L2358" s="38" t="e">
        <f>IF($B2358="","",(VLOOKUP($B2358,所属・種目コード!$I$3:$J$59,2)))</f>
        <v>#N/A</v>
      </c>
    </row>
    <row r="2359" spans="1:12">
      <c r="A2359" s="23">
        <v>3281</v>
      </c>
      <c r="B2359" s="23">
        <v>1117</v>
      </c>
      <c r="C2359" s="23">
        <v>700</v>
      </c>
      <c r="E2359" s="23" t="s">
        <v>4894</v>
      </c>
      <c r="F2359" s="23" t="s">
        <v>4895</v>
      </c>
      <c r="G2359" s="23">
        <v>2</v>
      </c>
      <c r="I2359" s="39" t="str">
        <f>IF($B2359="","",(VLOOKUP($B2359,所属・種目コード!$A$3:$B$68,2)))</f>
        <v>盛岡農</v>
      </c>
      <c r="K2359" s="41" t="e">
        <f>IF($B2359="","",(VLOOKUP($B2359,所属・種目コード!L2342:M2442,2)))</f>
        <v>#N/A</v>
      </c>
      <c r="L2359" s="38" t="e">
        <f>IF($B2359="","",(VLOOKUP($B2359,所属・種目コード!$I$3:$J$59,2)))</f>
        <v>#N/A</v>
      </c>
    </row>
    <row r="2360" spans="1:12">
      <c r="A2360" s="23">
        <v>3282</v>
      </c>
      <c r="B2360" s="23">
        <v>1117</v>
      </c>
      <c r="C2360" s="23">
        <v>502</v>
      </c>
      <c r="E2360" s="23" t="s">
        <v>4896</v>
      </c>
      <c r="F2360" s="23" t="s">
        <v>2172</v>
      </c>
      <c r="G2360" s="23">
        <v>1</v>
      </c>
      <c r="I2360" s="39" t="str">
        <f>IF($B2360="","",(VLOOKUP($B2360,所属・種目コード!$A$3:$B$68,2)))</f>
        <v>盛岡農</v>
      </c>
      <c r="K2360" s="41" t="e">
        <f>IF($B2360="","",(VLOOKUP($B2360,所属・種目コード!L2343:M2443,2)))</f>
        <v>#N/A</v>
      </c>
      <c r="L2360" s="38" t="e">
        <f>IF($B2360="","",(VLOOKUP($B2360,所属・種目コード!$I$3:$J$59,2)))</f>
        <v>#N/A</v>
      </c>
    </row>
    <row r="2361" spans="1:12">
      <c r="A2361" s="23">
        <v>3283</v>
      </c>
      <c r="B2361" s="23">
        <v>1117</v>
      </c>
      <c r="C2361" s="23">
        <v>503</v>
      </c>
      <c r="E2361" s="23" t="s">
        <v>4897</v>
      </c>
      <c r="F2361" s="23" t="s">
        <v>4898</v>
      </c>
      <c r="G2361" s="23">
        <v>1</v>
      </c>
      <c r="I2361" s="39" t="str">
        <f>IF($B2361="","",(VLOOKUP($B2361,所属・種目コード!$A$3:$B$68,2)))</f>
        <v>盛岡農</v>
      </c>
      <c r="K2361" s="41" t="e">
        <f>IF($B2361="","",(VLOOKUP($B2361,所属・種目コード!L2344:M2444,2)))</f>
        <v>#N/A</v>
      </c>
      <c r="L2361" s="38" t="e">
        <f>IF($B2361="","",(VLOOKUP($B2361,所属・種目コード!$I$3:$J$59,2)))</f>
        <v>#N/A</v>
      </c>
    </row>
    <row r="2362" spans="1:12">
      <c r="A2362" s="23">
        <v>3284</v>
      </c>
      <c r="B2362" s="23">
        <v>1117</v>
      </c>
      <c r="C2362" s="23">
        <v>359</v>
      </c>
      <c r="E2362" s="23" t="s">
        <v>4899</v>
      </c>
      <c r="F2362" s="23" t="s">
        <v>4900</v>
      </c>
      <c r="G2362" s="23">
        <v>2</v>
      </c>
      <c r="I2362" s="39" t="str">
        <f>IF($B2362="","",(VLOOKUP($B2362,所属・種目コード!$A$3:$B$68,2)))</f>
        <v>盛岡農</v>
      </c>
      <c r="K2362" s="41" t="e">
        <f>IF($B2362="","",(VLOOKUP($B2362,所属・種目コード!L2345:M2445,2)))</f>
        <v>#N/A</v>
      </c>
      <c r="L2362" s="38" t="e">
        <f>IF($B2362="","",(VLOOKUP($B2362,所属・種目コード!$I$3:$J$59,2)))</f>
        <v>#N/A</v>
      </c>
    </row>
    <row r="2363" spans="1:12">
      <c r="A2363" s="23">
        <v>3285</v>
      </c>
      <c r="B2363" s="23">
        <v>1117</v>
      </c>
      <c r="C2363" s="23">
        <v>504</v>
      </c>
      <c r="E2363" s="23" t="s">
        <v>4901</v>
      </c>
      <c r="F2363" s="23" t="s">
        <v>4902</v>
      </c>
      <c r="G2363" s="23">
        <v>1</v>
      </c>
      <c r="I2363" s="39" t="str">
        <f>IF($B2363="","",(VLOOKUP($B2363,所属・種目コード!$A$3:$B$68,2)))</f>
        <v>盛岡農</v>
      </c>
      <c r="K2363" s="41" t="e">
        <f>IF($B2363="","",(VLOOKUP($B2363,所属・種目コード!L2346:M2446,2)))</f>
        <v>#N/A</v>
      </c>
      <c r="L2363" s="38" t="e">
        <f>IF($B2363="","",(VLOOKUP($B2363,所属・種目コード!$I$3:$J$59,2)))</f>
        <v>#N/A</v>
      </c>
    </row>
    <row r="2364" spans="1:12">
      <c r="A2364" s="23">
        <v>3286</v>
      </c>
      <c r="B2364" s="23">
        <v>1117</v>
      </c>
      <c r="C2364" s="23">
        <v>360</v>
      </c>
      <c r="E2364" s="23" t="s">
        <v>4903</v>
      </c>
      <c r="F2364" s="23" t="s">
        <v>4904</v>
      </c>
      <c r="G2364" s="23">
        <v>2</v>
      </c>
      <c r="I2364" s="39" t="str">
        <f>IF($B2364="","",(VLOOKUP($B2364,所属・種目コード!$A$3:$B$68,2)))</f>
        <v>盛岡農</v>
      </c>
      <c r="K2364" s="41" t="e">
        <f>IF($B2364="","",(VLOOKUP($B2364,所属・種目コード!L2347:M2447,2)))</f>
        <v>#N/A</v>
      </c>
      <c r="L2364" s="38" t="e">
        <f>IF($B2364="","",(VLOOKUP($B2364,所属・種目コード!$I$3:$J$59,2)))</f>
        <v>#N/A</v>
      </c>
    </row>
    <row r="2365" spans="1:12">
      <c r="A2365" s="23">
        <v>3287</v>
      </c>
      <c r="B2365" s="23">
        <v>1117</v>
      </c>
      <c r="C2365" s="23">
        <v>355</v>
      </c>
      <c r="E2365" s="23" t="s">
        <v>4905</v>
      </c>
      <c r="F2365" s="23" t="s">
        <v>2798</v>
      </c>
      <c r="G2365" s="23">
        <v>2</v>
      </c>
      <c r="I2365" s="39" t="str">
        <f>IF($B2365="","",(VLOOKUP($B2365,所属・種目コード!$A$3:$B$68,2)))</f>
        <v>盛岡農</v>
      </c>
      <c r="K2365" s="41" t="e">
        <f>IF($B2365="","",(VLOOKUP($B2365,所属・種目コード!L2348:M2448,2)))</f>
        <v>#N/A</v>
      </c>
      <c r="L2365" s="38" t="e">
        <f>IF($B2365="","",(VLOOKUP($B2365,所属・種目コード!$I$3:$J$59,2)))</f>
        <v>#N/A</v>
      </c>
    </row>
    <row r="2366" spans="1:12">
      <c r="A2366" s="23">
        <v>3288</v>
      </c>
      <c r="B2366" s="23">
        <v>1117</v>
      </c>
      <c r="C2366" s="23">
        <v>356</v>
      </c>
      <c r="E2366" s="23" t="s">
        <v>4906</v>
      </c>
      <c r="F2366" s="23" t="s">
        <v>3552</v>
      </c>
      <c r="G2366" s="23">
        <v>2</v>
      </c>
      <c r="I2366" s="39" t="str">
        <f>IF($B2366="","",(VLOOKUP($B2366,所属・種目コード!$A$3:$B$68,2)))</f>
        <v>盛岡農</v>
      </c>
      <c r="K2366" s="41" t="e">
        <f>IF($B2366="","",(VLOOKUP($B2366,所属・種目コード!L2349:M2449,2)))</f>
        <v>#N/A</v>
      </c>
      <c r="L2366" s="38" t="e">
        <f>IF($B2366="","",(VLOOKUP($B2366,所属・種目コード!$I$3:$J$59,2)))</f>
        <v>#N/A</v>
      </c>
    </row>
    <row r="2367" spans="1:12">
      <c r="A2367" s="23">
        <v>3289</v>
      </c>
      <c r="B2367" s="23">
        <v>1117</v>
      </c>
      <c r="C2367" s="23">
        <v>505</v>
      </c>
      <c r="E2367" s="23" t="s">
        <v>4907</v>
      </c>
      <c r="F2367" s="23" t="s">
        <v>4908</v>
      </c>
      <c r="G2367" s="23">
        <v>1</v>
      </c>
      <c r="I2367" s="39" t="str">
        <f>IF($B2367="","",(VLOOKUP($B2367,所属・種目コード!$A$3:$B$68,2)))</f>
        <v>盛岡農</v>
      </c>
      <c r="K2367" s="41" t="e">
        <f>IF($B2367="","",(VLOOKUP($B2367,所属・種目コード!L2350:M2450,2)))</f>
        <v>#N/A</v>
      </c>
      <c r="L2367" s="38" t="e">
        <f>IF($B2367="","",(VLOOKUP($B2367,所属・種目コード!$I$3:$J$59,2)))</f>
        <v>#N/A</v>
      </c>
    </row>
    <row r="2368" spans="1:12">
      <c r="A2368" s="23">
        <v>3290</v>
      </c>
      <c r="B2368" s="23">
        <v>1117</v>
      </c>
      <c r="C2368" s="23">
        <v>501</v>
      </c>
      <c r="E2368" s="23" t="s">
        <v>4909</v>
      </c>
      <c r="F2368" s="23" t="s">
        <v>4910</v>
      </c>
      <c r="G2368" s="23">
        <v>1</v>
      </c>
      <c r="I2368" s="39" t="str">
        <f>IF($B2368="","",(VLOOKUP($B2368,所属・種目コード!$A$3:$B$68,2)))</f>
        <v>盛岡農</v>
      </c>
      <c r="K2368" s="41" t="e">
        <f>IF($B2368="","",(VLOOKUP($B2368,所属・種目コード!L2351:M2451,2)))</f>
        <v>#N/A</v>
      </c>
      <c r="L2368" s="38" t="e">
        <f>IF($B2368="","",(VLOOKUP($B2368,所属・種目コード!$I$3:$J$59,2)))</f>
        <v>#N/A</v>
      </c>
    </row>
    <row r="2369" spans="1:12">
      <c r="A2369" s="23">
        <v>3291</v>
      </c>
      <c r="B2369" s="23">
        <v>1117</v>
      </c>
      <c r="C2369" s="23">
        <v>952</v>
      </c>
      <c r="E2369" s="23" t="s">
        <v>4911</v>
      </c>
      <c r="F2369" s="23" t="s">
        <v>4912</v>
      </c>
      <c r="G2369" s="23">
        <v>1</v>
      </c>
      <c r="I2369" s="39" t="str">
        <f>IF($B2369="","",(VLOOKUP($B2369,所属・種目コード!$A$3:$B$68,2)))</f>
        <v>盛岡農</v>
      </c>
      <c r="K2369" s="41" t="e">
        <f>IF($B2369="","",(VLOOKUP($B2369,所属・種目コード!L2352:M2452,2)))</f>
        <v>#N/A</v>
      </c>
      <c r="L2369" s="38" t="e">
        <f>IF($B2369="","",(VLOOKUP($B2369,所属・種目コード!$I$3:$J$59,2)))</f>
        <v>#N/A</v>
      </c>
    </row>
    <row r="2370" spans="1:12">
      <c r="A2370" s="23">
        <v>3292</v>
      </c>
      <c r="B2370" s="23">
        <v>1117</v>
      </c>
      <c r="C2370" s="23">
        <v>506</v>
      </c>
      <c r="E2370" s="23" t="s">
        <v>4913</v>
      </c>
      <c r="F2370" s="23" t="s">
        <v>4914</v>
      </c>
      <c r="G2370" s="23">
        <v>1</v>
      </c>
      <c r="I2370" s="39" t="str">
        <f>IF($B2370="","",(VLOOKUP($B2370,所属・種目コード!$A$3:$B$68,2)))</f>
        <v>盛岡農</v>
      </c>
      <c r="K2370" s="41" t="e">
        <f>IF($B2370="","",(VLOOKUP($B2370,所属・種目コード!L2353:M2453,2)))</f>
        <v>#N/A</v>
      </c>
      <c r="L2370" s="38" t="e">
        <f>IF($B2370="","",(VLOOKUP($B2370,所属・種目コード!$I$3:$J$59,2)))</f>
        <v>#N/A</v>
      </c>
    </row>
    <row r="2371" spans="1:12">
      <c r="A2371" s="23">
        <v>5288</v>
      </c>
      <c r="B2371" s="23">
        <v>1117</v>
      </c>
      <c r="C2371" s="23">
        <v>506</v>
      </c>
      <c r="E2371" s="23" t="s">
        <v>8468</v>
      </c>
      <c r="F2371" s="23" t="s">
        <v>4914</v>
      </c>
      <c r="G2371" s="23">
        <v>1</v>
      </c>
      <c r="I2371" s="39" t="str">
        <f>IF($B2371="","",(VLOOKUP($B2371,所属・種目コード!$A$3:$B$68,2)))</f>
        <v>盛岡農</v>
      </c>
      <c r="K2371" s="41" t="e">
        <f>IF($B2371="","",(VLOOKUP($B2371,所属・種目コード!L2354:M2454,2)))</f>
        <v>#N/A</v>
      </c>
      <c r="L2371" s="38" t="e">
        <f>IF($B2371="","",(VLOOKUP($B2371,所属・種目コード!$I$3:$J$59,2)))</f>
        <v>#N/A</v>
      </c>
    </row>
    <row r="2372" spans="1:12">
      <c r="A2372" s="23">
        <v>3293</v>
      </c>
      <c r="B2372" s="23">
        <v>1118</v>
      </c>
      <c r="C2372" s="23">
        <v>602</v>
      </c>
      <c r="E2372" s="23" t="s">
        <v>4915</v>
      </c>
      <c r="F2372" s="23" t="s">
        <v>4916</v>
      </c>
      <c r="G2372" s="23">
        <v>2</v>
      </c>
      <c r="I2372" s="39" t="str">
        <f>IF($B2372="","",(VLOOKUP($B2372,所属・種目コード!$A$3:$B$68,2)))</f>
        <v>盛岡南</v>
      </c>
      <c r="K2372" s="41" t="e">
        <f>IF($B2372="","",(VLOOKUP($B2372,所属・種目コード!L2355:M2455,2)))</f>
        <v>#N/A</v>
      </c>
      <c r="L2372" s="38" t="e">
        <f>IF($B2372="","",(VLOOKUP($B2372,所属・種目コード!$I$3:$J$59,2)))</f>
        <v>#N/A</v>
      </c>
    </row>
    <row r="2373" spans="1:12">
      <c r="A2373" s="23">
        <v>3294</v>
      </c>
      <c r="B2373" s="23">
        <v>1118</v>
      </c>
      <c r="C2373" s="23">
        <v>336</v>
      </c>
      <c r="E2373" s="23" t="s">
        <v>4917</v>
      </c>
      <c r="F2373" s="23" t="s">
        <v>4136</v>
      </c>
      <c r="G2373" s="23">
        <v>1</v>
      </c>
      <c r="I2373" s="39" t="str">
        <f>IF($B2373="","",(VLOOKUP($B2373,所属・種目コード!$A$3:$B$68,2)))</f>
        <v>盛岡南</v>
      </c>
      <c r="K2373" s="41" t="e">
        <f>IF($B2373="","",(VLOOKUP($B2373,所属・種目コード!L2356:M2456,2)))</f>
        <v>#N/A</v>
      </c>
      <c r="L2373" s="38" t="e">
        <f>IF($B2373="","",(VLOOKUP($B2373,所属・種目コード!$I$3:$J$59,2)))</f>
        <v>#N/A</v>
      </c>
    </row>
    <row r="2374" spans="1:12">
      <c r="A2374" s="23">
        <v>3295</v>
      </c>
      <c r="B2374" s="23">
        <v>1118</v>
      </c>
      <c r="C2374" s="23">
        <v>360</v>
      </c>
      <c r="E2374" s="23" t="s">
        <v>4918</v>
      </c>
      <c r="F2374" s="23" t="s">
        <v>4919</v>
      </c>
      <c r="G2374" s="23">
        <v>1</v>
      </c>
      <c r="I2374" s="39" t="str">
        <f>IF($B2374="","",(VLOOKUP($B2374,所属・種目コード!$A$3:$B$68,2)))</f>
        <v>盛岡南</v>
      </c>
      <c r="K2374" s="41" t="e">
        <f>IF($B2374="","",(VLOOKUP($B2374,所属・種目コード!L2357:M2457,2)))</f>
        <v>#N/A</v>
      </c>
      <c r="L2374" s="38" t="e">
        <f>IF($B2374="","",(VLOOKUP($B2374,所属・種目コード!$I$3:$J$59,2)))</f>
        <v>#N/A</v>
      </c>
    </row>
    <row r="2375" spans="1:12">
      <c r="A2375" s="23">
        <v>3296</v>
      </c>
      <c r="B2375" s="23">
        <v>1118</v>
      </c>
      <c r="C2375" s="23">
        <v>361</v>
      </c>
      <c r="E2375" s="23" t="s">
        <v>4920</v>
      </c>
      <c r="F2375" s="23" t="s">
        <v>4921</v>
      </c>
      <c r="G2375" s="23">
        <v>1</v>
      </c>
      <c r="I2375" s="39" t="str">
        <f>IF($B2375="","",(VLOOKUP($B2375,所属・種目コード!$A$3:$B$68,2)))</f>
        <v>盛岡南</v>
      </c>
      <c r="K2375" s="41" t="e">
        <f>IF($B2375="","",(VLOOKUP($B2375,所属・種目コード!L2358:M2458,2)))</f>
        <v>#N/A</v>
      </c>
      <c r="L2375" s="38" t="e">
        <f>IF($B2375="","",(VLOOKUP($B2375,所属・種目コード!$I$3:$J$59,2)))</f>
        <v>#N/A</v>
      </c>
    </row>
    <row r="2376" spans="1:12">
      <c r="A2376" s="23">
        <v>3297</v>
      </c>
      <c r="B2376" s="23">
        <v>1118</v>
      </c>
      <c r="C2376" s="23">
        <v>373</v>
      </c>
      <c r="E2376" s="23" t="s">
        <v>4922</v>
      </c>
      <c r="F2376" s="23" t="s">
        <v>4923</v>
      </c>
      <c r="G2376" s="23">
        <v>1</v>
      </c>
      <c r="I2376" s="39" t="str">
        <f>IF($B2376="","",(VLOOKUP($B2376,所属・種目コード!$A$3:$B$68,2)))</f>
        <v>盛岡南</v>
      </c>
      <c r="K2376" s="41" t="e">
        <f>IF($B2376="","",(VLOOKUP($B2376,所属・種目コード!L2359:M2459,2)))</f>
        <v>#N/A</v>
      </c>
      <c r="L2376" s="38" t="e">
        <f>IF($B2376="","",(VLOOKUP($B2376,所属・種目コード!$I$3:$J$59,2)))</f>
        <v>#N/A</v>
      </c>
    </row>
    <row r="2377" spans="1:12">
      <c r="A2377" s="23">
        <v>3298</v>
      </c>
      <c r="B2377" s="23">
        <v>1118</v>
      </c>
      <c r="C2377" s="23">
        <v>267</v>
      </c>
      <c r="E2377" s="23" t="s">
        <v>4924</v>
      </c>
      <c r="F2377" s="23" t="s">
        <v>4925</v>
      </c>
      <c r="G2377" s="23">
        <v>2</v>
      </c>
      <c r="I2377" s="39" t="str">
        <f>IF($B2377="","",(VLOOKUP($B2377,所属・種目コード!$A$3:$B$68,2)))</f>
        <v>盛岡南</v>
      </c>
      <c r="K2377" s="41" t="e">
        <f>IF($B2377="","",(VLOOKUP($B2377,所属・種目コード!L2360:M2460,2)))</f>
        <v>#N/A</v>
      </c>
      <c r="L2377" s="38" t="e">
        <f>IF($B2377="","",(VLOOKUP($B2377,所属・種目コード!$I$3:$J$59,2)))</f>
        <v>#N/A</v>
      </c>
    </row>
    <row r="2378" spans="1:12">
      <c r="A2378" s="23">
        <v>3299</v>
      </c>
      <c r="B2378" s="23">
        <v>1118</v>
      </c>
      <c r="C2378" s="23">
        <v>337</v>
      </c>
      <c r="E2378" s="23" t="s">
        <v>4926</v>
      </c>
      <c r="F2378" s="23" t="s">
        <v>4927</v>
      </c>
      <c r="G2378" s="23">
        <v>1</v>
      </c>
      <c r="I2378" s="39" t="str">
        <f>IF($B2378="","",(VLOOKUP($B2378,所属・種目コード!$A$3:$B$68,2)))</f>
        <v>盛岡南</v>
      </c>
      <c r="K2378" s="41" t="e">
        <f>IF($B2378="","",(VLOOKUP($B2378,所属・種目コード!L2361:M2461,2)))</f>
        <v>#N/A</v>
      </c>
      <c r="L2378" s="38" t="e">
        <f>IF($B2378="","",(VLOOKUP($B2378,所属・種目コード!$I$3:$J$59,2)))</f>
        <v>#N/A</v>
      </c>
    </row>
    <row r="2379" spans="1:12">
      <c r="A2379" s="23">
        <v>3300</v>
      </c>
      <c r="B2379" s="23">
        <v>1118</v>
      </c>
      <c r="C2379" s="23">
        <v>374</v>
      </c>
      <c r="E2379" s="23" t="s">
        <v>4928</v>
      </c>
      <c r="F2379" s="23" t="s">
        <v>4929</v>
      </c>
      <c r="G2379" s="23">
        <v>1</v>
      </c>
      <c r="I2379" s="39" t="str">
        <f>IF($B2379="","",(VLOOKUP($B2379,所属・種目コード!$A$3:$B$68,2)))</f>
        <v>盛岡南</v>
      </c>
      <c r="K2379" s="41" t="e">
        <f>IF($B2379="","",(VLOOKUP($B2379,所属・種目コード!L2362:M2462,2)))</f>
        <v>#N/A</v>
      </c>
      <c r="L2379" s="38" t="e">
        <f>IF($B2379="","",(VLOOKUP($B2379,所属・種目コード!$I$3:$J$59,2)))</f>
        <v>#N/A</v>
      </c>
    </row>
    <row r="2380" spans="1:12">
      <c r="A2380" s="23">
        <v>3301</v>
      </c>
      <c r="B2380" s="23">
        <v>1118</v>
      </c>
      <c r="C2380" s="23">
        <v>362</v>
      </c>
      <c r="E2380" s="23" t="s">
        <v>4930</v>
      </c>
      <c r="F2380" s="23" t="s">
        <v>4931</v>
      </c>
      <c r="G2380" s="23">
        <v>1</v>
      </c>
      <c r="I2380" s="39" t="str">
        <f>IF($B2380="","",(VLOOKUP($B2380,所属・種目コード!$A$3:$B$68,2)))</f>
        <v>盛岡南</v>
      </c>
      <c r="K2380" s="41" t="e">
        <f>IF($B2380="","",(VLOOKUP($B2380,所属・種目コード!L2363:M2463,2)))</f>
        <v>#N/A</v>
      </c>
      <c r="L2380" s="38" t="e">
        <f>IF($B2380="","",(VLOOKUP($B2380,所属・種目コード!$I$3:$J$59,2)))</f>
        <v>#N/A</v>
      </c>
    </row>
    <row r="2381" spans="1:12">
      <c r="A2381" s="23">
        <v>3302</v>
      </c>
      <c r="B2381" s="23">
        <v>1118</v>
      </c>
      <c r="C2381" s="23">
        <v>338</v>
      </c>
      <c r="E2381" s="23" t="s">
        <v>4932</v>
      </c>
      <c r="F2381" s="23" t="s">
        <v>4933</v>
      </c>
      <c r="G2381" s="23">
        <v>1</v>
      </c>
      <c r="I2381" s="39" t="str">
        <f>IF($B2381="","",(VLOOKUP($B2381,所属・種目コード!$A$3:$B$68,2)))</f>
        <v>盛岡南</v>
      </c>
      <c r="K2381" s="41" t="e">
        <f>IF($B2381="","",(VLOOKUP($B2381,所属・種目コード!L2364:M2464,2)))</f>
        <v>#N/A</v>
      </c>
      <c r="L2381" s="38" t="e">
        <f>IF($B2381="","",(VLOOKUP($B2381,所属・種目コード!$I$3:$J$59,2)))</f>
        <v>#N/A</v>
      </c>
    </row>
    <row r="2382" spans="1:12">
      <c r="A2382" s="23">
        <v>3303</v>
      </c>
      <c r="B2382" s="23">
        <v>1118</v>
      </c>
      <c r="C2382" s="23">
        <v>814</v>
      </c>
      <c r="E2382" s="23" t="s">
        <v>4934</v>
      </c>
      <c r="F2382" s="23" t="s">
        <v>4935</v>
      </c>
      <c r="G2382" s="23">
        <v>1</v>
      </c>
      <c r="I2382" s="39" t="str">
        <f>IF($B2382="","",(VLOOKUP($B2382,所属・種目コード!$A$3:$B$68,2)))</f>
        <v>盛岡南</v>
      </c>
      <c r="K2382" s="41" t="e">
        <f>IF($B2382="","",(VLOOKUP($B2382,所属・種目コード!L2365:M2465,2)))</f>
        <v>#N/A</v>
      </c>
      <c r="L2382" s="38" t="e">
        <f>IF($B2382="","",(VLOOKUP($B2382,所属・種目コード!$I$3:$J$59,2)))</f>
        <v>#N/A</v>
      </c>
    </row>
    <row r="2383" spans="1:12">
      <c r="A2383" s="23">
        <v>3304</v>
      </c>
      <c r="B2383" s="23">
        <v>1118</v>
      </c>
      <c r="C2383" s="23">
        <v>268</v>
      </c>
      <c r="E2383" s="23" t="s">
        <v>4936</v>
      </c>
      <c r="F2383" s="23" t="s">
        <v>4937</v>
      </c>
      <c r="G2383" s="23">
        <v>2</v>
      </c>
      <c r="I2383" s="39" t="str">
        <f>IF($B2383="","",(VLOOKUP($B2383,所属・種目コード!$A$3:$B$68,2)))</f>
        <v>盛岡南</v>
      </c>
      <c r="K2383" s="41" t="e">
        <f>IF($B2383="","",(VLOOKUP($B2383,所属・種目コード!L2366:M2466,2)))</f>
        <v>#N/A</v>
      </c>
      <c r="L2383" s="38" t="e">
        <f>IF($B2383="","",(VLOOKUP($B2383,所属・種目コード!$I$3:$J$59,2)))</f>
        <v>#N/A</v>
      </c>
    </row>
    <row r="2384" spans="1:12">
      <c r="A2384" s="23">
        <v>3305</v>
      </c>
      <c r="B2384" s="23">
        <v>1118</v>
      </c>
      <c r="C2384" s="23">
        <v>375</v>
      </c>
      <c r="E2384" s="23" t="s">
        <v>4938</v>
      </c>
      <c r="F2384" s="23" t="s">
        <v>4939</v>
      </c>
      <c r="G2384" s="23">
        <v>1</v>
      </c>
      <c r="I2384" s="39" t="str">
        <f>IF($B2384="","",(VLOOKUP($B2384,所属・種目コード!$A$3:$B$68,2)))</f>
        <v>盛岡南</v>
      </c>
      <c r="K2384" s="41" t="e">
        <f>IF($B2384="","",(VLOOKUP($B2384,所属・種目コード!L2367:M2467,2)))</f>
        <v>#N/A</v>
      </c>
      <c r="L2384" s="38" t="e">
        <f>IF($B2384="","",(VLOOKUP($B2384,所属・種目コード!$I$3:$J$59,2)))</f>
        <v>#N/A</v>
      </c>
    </row>
    <row r="2385" spans="1:12">
      <c r="A2385" s="23">
        <v>3306</v>
      </c>
      <c r="B2385" s="23">
        <v>1118</v>
      </c>
      <c r="C2385" s="23">
        <v>339</v>
      </c>
      <c r="E2385" s="23" t="s">
        <v>4940</v>
      </c>
      <c r="F2385" s="23" t="s">
        <v>4941</v>
      </c>
      <c r="G2385" s="23">
        <v>1</v>
      </c>
      <c r="I2385" s="39" t="str">
        <f>IF($B2385="","",(VLOOKUP($B2385,所属・種目コード!$A$3:$B$68,2)))</f>
        <v>盛岡南</v>
      </c>
      <c r="K2385" s="41" t="e">
        <f>IF($B2385="","",(VLOOKUP($B2385,所属・種目コード!L2368:M2468,2)))</f>
        <v>#N/A</v>
      </c>
      <c r="L2385" s="38" t="e">
        <f>IF($B2385="","",(VLOOKUP($B2385,所属・種目コード!$I$3:$J$59,2)))</f>
        <v>#N/A</v>
      </c>
    </row>
    <row r="2386" spans="1:12">
      <c r="A2386" s="23">
        <v>3307</v>
      </c>
      <c r="B2386" s="23">
        <v>1118</v>
      </c>
      <c r="C2386" s="23">
        <v>340</v>
      </c>
      <c r="E2386" s="23" t="s">
        <v>4942</v>
      </c>
      <c r="F2386" s="23" t="s">
        <v>4943</v>
      </c>
      <c r="G2386" s="23">
        <v>1</v>
      </c>
      <c r="I2386" s="39" t="str">
        <f>IF($B2386="","",(VLOOKUP($B2386,所属・種目コード!$A$3:$B$68,2)))</f>
        <v>盛岡南</v>
      </c>
      <c r="K2386" s="41" t="e">
        <f>IF($B2386="","",(VLOOKUP($B2386,所属・種目コード!L2369:M2469,2)))</f>
        <v>#N/A</v>
      </c>
      <c r="L2386" s="38" t="e">
        <f>IF($B2386="","",(VLOOKUP($B2386,所属・種目コード!$I$3:$J$59,2)))</f>
        <v>#N/A</v>
      </c>
    </row>
    <row r="2387" spans="1:12">
      <c r="A2387" s="23">
        <v>3308</v>
      </c>
      <c r="B2387" s="23">
        <v>1118</v>
      </c>
      <c r="C2387" s="23">
        <v>341</v>
      </c>
      <c r="E2387" s="23" t="s">
        <v>4944</v>
      </c>
      <c r="F2387" s="23" t="s">
        <v>4945</v>
      </c>
      <c r="G2387" s="23">
        <v>1</v>
      </c>
      <c r="I2387" s="39" t="str">
        <f>IF($B2387="","",(VLOOKUP($B2387,所属・種目コード!$A$3:$B$68,2)))</f>
        <v>盛岡南</v>
      </c>
      <c r="K2387" s="41" t="e">
        <f>IF($B2387="","",(VLOOKUP($B2387,所属・種目コード!L2370:M2470,2)))</f>
        <v>#N/A</v>
      </c>
      <c r="L2387" s="38" t="e">
        <f>IF($B2387="","",(VLOOKUP($B2387,所属・種目コード!$I$3:$J$59,2)))</f>
        <v>#N/A</v>
      </c>
    </row>
    <row r="2388" spans="1:12">
      <c r="A2388" s="23">
        <v>3309</v>
      </c>
      <c r="B2388" s="23">
        <v>1118</v>
      </c>
      <c r="C2388" s="23">
        <v>342</v>
      </c>
      <c r="E2388" s="23" t="s">
        <v>4946</v>
      </c>
      <c r="F2388" s="23" t="s">
        <v>4947</v>
      </c>
      <c r="G2388" s="23">
        <v>1</v>
      </c>
      <c r="I2388" s="39" t="str">
        <f>IF($B2388="","",(VLOOKUP($B2388,所属・種目コード!$A$3:$B$68,2)))</f>
        <v>盛岡南</v>
      </c>
      <c r="K2388" s="41" t="e">
        <f>IF($B2388="","",(VLOOKUP($B2388,所属・種目コード!L2371:M2471,2)))</f>
        <v>#N/A</v>
      </c>
      <c r="L2388" s="38" t="e">
        <f>IF($B2388="","",(VLOOKUP($B2388,所属・種目コード!$I$3:$J$59,2)))</f>
        <v>#N/A</v>
      </c>
    </row>
    <row r="2389" spans="1:12">
      <c r="A2389" s="23">
        <v>3310</v>
      </c>
      <c r="B2389" s="23">
        <v>1118</v>
      </c>
      <c r="C2389" s="23">
        <v>815</v>
      </c>
      <c r="E2389" s="23" t="s">
        <v>4948</v>
      </c>
      <c r="F2389" s="23" t="s">
        <v>4949</v>
      </c>
      <c r="G2389" s="23">
        <v>1</v>
      </c>
      <c r="I2389" s="39" t="str">
        <f>IF($B2389="","",(VLOOKUP($B2389,所属・種目コード!$A$3:$B$68,2)))</f>
        <v>盛岡南</v>
      </c>
      <c r="K2389" s="41" t="e">
        <f>IF($B2389="","",(VLOOKUP($B2389,所属・種目コード!L2372:M2472,2)))</f>
        <v>#N/A</v>
      </c>
      <c r="L2389" s="38" t="e">
        <f>IF($B2389="","",(VLOOKUP($B2389,所属・種目コード!$I$3:$J$59,2)))</f>
        <v>#N/A</v>
      </c>
    </row>
    <row r="2390" spans="1:12">
      <c r="A2390" s="23">
        <v>3311</v>
      </c>
      <c r="B2390" s="23">
        <v>1118</v>
      </c>
      <c r="C2390" s="23">
        <v>603</v>
      </c>
      <c r="E2390" s="23" t="s">
        <v>4950</v>
      </c>
      <c r="F2390" s="23" t="s">
        <v>4951</v>
      </c>
      <c r="G2390" s="23">
        <v>2</v>
      </c>
      <c r="I2390" s="39" t="str">
        <f>IF($B2390="","",(VLOOKUP($B2390,所属・種目コード!$A$3:$B$68,2)))</f>
        <v>盛岡南</v>
      </c>
      <c r="K2390" s="41" t="e">
        <f>IF($B2390="","",(VLOOKUP($B2390,所属・種目コード!L2373:M2473,2)))</f>
        <v>#N/A</v>
      </c>
      <c r="L2390" s="38" t="e">
        <f>IF($B2390="","",(VLOOKUP($B2390,所属・種目コード!$I$3:$J$59,2)))</f>
        <v>#N/A</v>
      </c>
    </row>
    <row r="2391" spans="1:12">
      <c r="A2391" s="23">
        <v>3312</v>
      </c>
      <c r="B2391" s="23">
        <v>1118</v>
      </c>
      <c r="C2391" s="23">
        <v>816</v>
      </c>
      <c r="E2391" s="23" t="s">
        <v>4952</v>
      </c>
      <c r="F2391" s="23" t="s">
        <v>4953</v>
      </c>
      <c r="G2391" s="23">
        <v>1</v>
      </c>
      <c r="I2391" s="39" t="str">
        <f>IF($B2391="","",(VLOOKUP($B2391,所属・種目コード!$A$3:$B$68,2)))</f>
        <v>盛岡南</v>
      </c>
      <c r="K2391" s="41" t="e">
        <f>IF($B2391="","",(VLOOKUP($B2391,所属・種目コード!L2374:M2474,2)))</f>
        <v>#N/A</v>
      </c>
      <c r="L2391" s="38" t="e">
        <f>IF($B2391="","",(VLOOKUP($B2391,所属・種目コード!$I$3:$J$59,2)))</f>
        <v>#N/A</v>
      </c>
    </row>
    <row r="2392" spans="1:12">
      <c r="A2392" s="23">
        <v>3313</v>
      </c>
      <c r="B2392" s="23">
        <v>1118</v>
      </c>
      <c r="C2392" s="23">
        <v>343</v>
      </c>
      <c r="E2392" s="23" t="s">
        <v>4954</v>
      </c>
      <c r="F2392" s="23" t="s">
        <v>4955</v>
      </c>
      <c r="G2392" s="23">
        <v>1</v>
      </c>
      <c r="I2392" s="39" t="str">
        <f>IF($B2392="","",(VLOOKUP($B2392,所属・種目コード!$A$3:$B$68,2)))</f>
        <v>盛岡南</v>
      </c>
      <c r="K2392" s="41" t="e">
        <f>IF($B2392="","",(VLOOKUP($B2392,所属・種目コード!L2375:M2475,2)))</f>
        <v>#N/A</v>
      </c>
      <c r="L2392" s="38" t="e">
        <f>IF($B2392="","",(VLOOKUP($B2392,所属・種目コード!$I$3:$J$59,2)))</f>
        <v>#N/A</v>
      </c>
    </row>
    <row r="2393" spans="1:12">
      <c r="A2393" s="23">
        <v>3314</v>
      </c>
      <c r="B2393" s="23">
        <v>1118</v>
      </c>
      <c r="C2393" s="23">
        <v>344</v>
      </c>
      <c r="E2393" s="23" t="s">
        <v>4956</v>
      </c>
      <c r="F2393" s="23" t="s">
        <v>4957</v>
      </c>
      <c r="G2393" s="23">
        <v>1</v>
      </c>
      <c r="I2393" s="39" t="str">
        <f>IF($B2393="","",(VLOOKUP($B2393,所属・種目コード!$A$3:$B$68,2)))</f>
        <v>盛岡南</v>
      </c>
      <c r="K2393" s="41" t="e">
        <f>IF($B2393="","",(VLOOKUP($B2393,所属・種目コード!L2376:M2476,2)))</f>
        <v>#N/A</v>
      </c>
      <c r="L2393" s="38" t="e">
        <f>IF($B2393="","",(VLOOKUP($B2393,所属・種目コード!$I$3:$J$59,2)))</f>
        <v>#N/A</v>
      </c>
    </row>
    <row r="2394" spans="1:12">
      <c r="A2394" s="23">
        <v>3315</v>
      </c>
      <c r="B2394" s="23">
        <v>1118</v>
      </c>
      <c r="C2394" s="23">
        <v>345</v>
      </c>
      <c r="E2394" s="23" t="s">
        <v>4958</v>
      </c>
      <c r="F2394" s="23" t="s">
        <v>4959</v>
      </c>
      <c r="G2394" s="23">
        <v>1</v>
      </c>
      <c r="I2394" s="39" t="str">
        <f>IF($B2394="","",(VLOOKUP($B2394,所属・種目コード!$A$3:$B$68,2)))</f>
        <v>盛岡南</v>
      </c>
      <c r="K2394" s="41" t="e">
        <f>IF($B2394="","",(VLOOKUP($B2394,所属・種目コード!L2377:M2477,2)))</f>
        <v>#N/A</v>
      </c>
      <c r="L2394" s="38" t="e">
        <f>IF($B2394="","",(VLOOKUP($B2394,所属・種目コード!$I$3:$J$59,2)))</f>
        <v>#N/A</v>
      </c>
    </row>
    <row r="2395" spans="1:12">
      <c r="A2395" s="23">
        <v>3316</v>
      </c>
      <c r="B2395" s="23">
        <v>1118</v>
      </c>
      <c r="C2395" s="23">
        <v>604</v>
      </c>
      <c r="E2395" s="23" t="s">
        <v>4960</v>
      </c>
      <c r="F2395" s="23" t="s">
        <v>4961</v>
      </c>
      <c r="G2395" s="23">
        <v>2</v>
      </c>
      <c r="I2395" s="39" t="str">
        <f>IF($B2395="","",(VLOOKUP($B2395,所属・種目コード!$A$3:$B$68,2)))</f>
        <v>盛岡南</v>
      </c>
      <c r="K2395" s="41" t="e">
        <f>IF($B2395="","",(VLOOKUP($B2395,所属・種目コード!L2378:M2478,2)))</f>
        <v>#N/A</v>
      </c>
      <c r="L2395" s="38" t="e">
        <f>IF($B2395="","",(VLOOKUP($B2395,所属・種目コード!$I$3:$J$59,2)))</f>
        <v>#N/A</v>
      </c>
    </row>
    <row r="2396" spans="1:12">
      <c r="A2396" s="23">
        <v>3317</v>
      </c>
      <c r="B2396" s="23">
        <v>1118</v>
      </c>
      <c r="C2396" s="23">
        <v>363</v>
      </c>
      <c r="E2396" s="23" t="s">
        <v>4962</v>
      </c>
      <c r="F2396" s="23" t="s">
        <v>4963</v>
      </c>
      <c r="G2396" s="23">
        <v>1</v>
      </c>
      <c r="I2396" s="39" t="str">
        <f>IF($B2396="","",(VLOOKUP($B2396,所属・種目コード!$A$3:$B$68,2)))</f>
        <v>盛岡南</v>
      </c>
      <c r="K2396" s="41" t="e">
        <f>IF($B2396="","",(VLOOKUP($B2396,所属・種目コード!L2379:M2479,2)))</f>
        <v>#N/A</v>
      </c>
      <c r="L2396" s="38" t="e">
        <f>IF($B2396="","",(VLOOKUP($B2396,所属・種目コード!$I$3:$J$59,2)))</f>
        <v>#N/A</v>
      </c>
    </row>
    <row r="2397" spans="1:12">
      <c r="A2397" s="23">
        <v>3318</v>
      </c>
      <c r="B2397" s="23">
        <v>1118</v>
      </c>
      <c r="C2397" s="23">
        <v>817</v>
      </c>
      <c r="E2397" s="23" t="s">
        <v>4964</v>
      </c>
      <c r="F2397" s="23" t="s">
        <v>4965</v>
      </c>
      <c r="G2397" s="23">
        <v>1</v>
      </c>
      <c r="I2397" s="39" t="str">
        <f>IF($B2397="","",(VLOOKUP($B2397,所属・種目コード!$A$3:$B$68,2)))</f>
        <v>盛岡南</v>
      </c>
      <c r="K2397" s="41" t="e">
        <f>IF($B2397="","",(VLOOKUP($B2397,所属・種目コード!L2380:M2480,2)))</f>
        <v>#N/A</v>
      </c>
      <c r="L2397" s="38" t="e">
        <f>IF($B2397="","",(VLOOKUP($B2397,所属・種目コード!$I$3:$J$59,2)))</f>
        <v>#N/A</v>
      </c>
    </row>
    <row r="2398" spans="1:12">
      <c r="A2398" s="23">
        <v>3319</v>
      </c>
      <c r="B2398" s="23">
        <v>1118</v>
      </c>
      <c r="C2398" s="23">
        <v>346</v>
      </c>
      <c r="E2398" s="23" t="s">
        <v>4966</v>
      </c>
      <c r="F2398" s="23" t="s">
        <v>4967</v>
      </c>
      <c r="G2398" s="23">
        <v>1</v>
      </c>
      <c r="I2398" s="39" t="str">
        <f>IF($B2398="","",(VLOOKUP($B2398,所属・種目コード!$A$3:$B$68,2)))</f>
        <v>盛岡南</v>
      </c>
      <c r="K2398" s="41" t="e">
        <f>IF($B2398="","",(VLOOKUP($B2398,所属・種目コード!L2381:M2481,2)))</f>
        <v>#N/A</v>
      </c>
      <c r="L2398" s="38" t="e">
        <f>IF($B2398="","",(VLOOKUP($B2398,所属・種目コード!$I$3:$J$59,2)))</f>
        <v>#N/A</v>
      </c>
    </row>
    <row r="2399" spans="1:12">
      <c r="A2399" s="23">
        <v>3320</v>
      </c>
      <c r="B2399" s="23">
        <v>1118</v>
      </c>
      <c r="C2399" s="23">
        <v>605</v>
      </c>
      <c r="E2399" s="23" t="s">
        <v>4968</v>
      </c>
      <c r="F2399" s="23" t="s">
        <v>4969</v>
      </c>
      <c r="G2399" s="23">
        <v>2</v>
      </c>
      <c r="I2399" s="39" t="str">
        <f>IF($B2399="","",(VLOOKUP($B2399,所属・種目コード!$A$3:$B$68,2)))</f>
        <v>盛岡南</v>
      </c>
      <c r="K2399" s="41" t="e">
        <f>IF($B2399="","",(VLOOKUP($B2399,所属・種目コード!L2382:M2482,2)))</f>
        <v>#N/A</v>
      </c>
      <c r="L2399" s="38" t="e">
        <f>IF($B2399="","",(VLOOKUP($B2399,所属・種目コード!$I$3:$J$59,2)))</f>
        <v>#N/A</v>
      </c>
    </row>
    <row r="2400" spans="1:12">
      <c r="A2400" s="23">
        <v>3321</v>
      </c>
      <c r="B2400" s="23">
        <v>1118</v>
      </c>
      <c r="C2400" s="23">
        <v>364</v>
      </c>
      <c r="E2400" s="23" t="s">
        <v>4970</v>
      </c>
      <c r="F2400" s="23" t="s">
        <v>4971</v>
      </c>
      <c r="G2400" s="23">
        <v>1</v>
      </c>
      <c r="I2400" s="39" t="str">
        <f>IF($B2400="","",(VLOOKUP($B2400,所属・種目コード!$A$3:$B$68,2)))</f>
        <v>盛岡南</v>
      </c>
      <c r="K2400" s="41" t="e">
        <f>IF($B2400="","",(VLOOKUP($B2400,所属・種目コード!L2383:M2483,2)))</f>
        <v>#N/A</v>
      </c>
      <c r="L2400" s="38" t="e">
        <f>IF($B2400="","",(VLOOKUP($B2400,所属・種目コード!$I$3:$J$59,2)))</f>
        <v>#N/A</v>
      </c>
    </row>
    <row r="2401" spans="1:12">
      <c r="A2401" s="23">
        <v>3322</v>
      </c>
      <c r="B2401" s="23">
        <v>1118</v>
      </c>
      <c r="C2401" s="23">
        <v>606</v>
      </c>
      <c r="E2401" s="23" t="s">
        <v>4972</v>
      </c>
      <c r="F2401" s="23" t="s">
        <v>4973</v>
      </c>
      <c r="G2401" s="23">
        <v>2</v>
      </c>
      <c r="I2401" s="39" t="str">
        <f>IF($B2401="","",(VLOOKUP($B2401,所属・種目コード!$A$3:$B$68,2)))</f>
        <v>盛岡南</v>
      </c>
      <c r="K2401" s="41" t="e">
        <f>IF($B2401="","",(VLOOKUP($B2401,所属・種目コード!L2384:M2484,2)))</f>
        <v>#N/A</v>
      </c>
      <c r="L2401" s="38" t="e">
        <f>IF($B2401="","",(VLOOKUP($B2401,所属・種目コード!$I$3:$J$59,2)))</f>
        <v>#N/A</v>
      </c>
    </row>
    <row r="2402" spans="1:12">
      <c r="A2402" s="23">
        <v>3323</v>
      </c>
      <c r="B2402" s="23">
        <v>1118</v>
      </c>
      <c r="C2402" s="23">
        <v>818</v>
      </c>
      <c r="E2402" s="23" t="s">
        <v>4974</v>
      </c>
      <c r="F2402" s="23" t="s">
        <v>4975</v>
      </c>
      <c r="G2402" s="23">
        <v>1</v>
      </c>
      <c r="I2402" s="39" t="str">
        <f>IF($B2402="","",(VLOOKUP($B2402,所属・種目コード!$A$3:$B$68,2)))</f>
        <v>盛岡南</v>
      </c>
      <c r="K2402" s="41" t="e">
        <f>IF($B2402="","",(VLOOKUP($B2402,所属・種目コード!L2385:M2485,2)))</f>
        <v>#N/A</v>
      </c>
      <c r="L2402" s="38" t="e">
        <f>IF($B2402="","",(VLOOKUP($B2402,所属・種目コード!$I$3:$J$59,2)))</f>
        <v>#N/A</v>
      </c>
    </row>
    <row r="2403" spans="1:12">
      <c r="A2403" s="23">
        <v>3324</v>
      </c>
      <c r="B2403" s="23">
        <v>1118</v>
      </c>
      <c r="C2403" s="23">
        <v>347</v>
      </c>
      <c r="E2403" s="23" t="s">
        <v>4976</v>
      </c>
      <c r="F2403" s="23" t="s">
        <v>4977</v>
      </c>
      <c r="G2403" s="23">
        <v>1</v>
      </c>
      <c r="I2403" s="39" t="str">
        <f>IF($B2403="","",(VLOOKUP($B2403,所属・種目コード!$A$3:$B$68,2)))</f>
        <v>盛岡南</v>
      </c>
      <c r="K2403" s="41" t="e">
        <f>IF($B2403="","",(VLOOKUP($B2403,所属・種目コード!L2386:M2486,2)))</f>
        <v>#N/A</v>
      </c>
      <c r="L2403" s="38" t="e">
        <f>IF($B2403="","",(VLOOKUP($B2403,所属・種目コード!$I$3:$J$59,2)))</f>
        <v>#N/A</v>
      </c>
    </row>
    <row r="2404" spans="1:12">
      <c r="A2404" s="23">
        <v>3325</v>
      </c>
      <c r="B2404" s="23">
        <v>1118</v>
      </c>
      <c r="C2404" s="23">
        <v>348</v>
      </c>
      <c r="E2404" s="23" t="s">
        <v>4978</v>
      </c>
      <c r="F2404" s="23" t="s">
        <v>2322</v>
      </c>
      <c r="G2404" s="23">
        <v>1</v>
      </c>
      <c r="I2404" s="39" t="str">
        <f>IF($B2404="","",(VLOOKUP($B2404,所属・種目コード!$A$3:$B$68,2)))</f>
        <v>盛岡南</v>
      </c>
      <c r="K2404" s="41" t="e">
        <f>IF($B2404="","",(VLOOKUP($B2404,所属・種目コード!L2387:M2487,2)))</f>
        <v>#N/A</v>
      </c>
      <c r="L2404" s="38" t="e">
        <f>IF($B2404="","",(VLOOKUP($B2404,所属・種目コード!$I$3:$J$59,2)))</f>
        <v>#N/A</v>
      </c>
    </row>
    <row r="2405" spans="1:12">
      <c r="A2405" s="23">
        <v>3326</v>
      </c>
      <c r="B2405" s="23">
        <v>1118</v>
      </c>
      <c r="C2405" s="23">
        <v>272</v>
      </c>
      <c r="E2405" s="23" t="s">
        <v>4979</v>
      </c>
      <c r="F2405" s="23" t="s">
        <v>4980</v>
      </c>
      <c r="G2405" s="23">
        <v>2</v>
      </c>
      <c r="I2405" s="39" t="str">
        <f>IF($B2405="","",(VLOOKUP($B2405,所属・種目コード!$A$3:$B$68,2)))</f>
        <v>盛岡南</v>
      </c>
      <c r="K2405" s="41" t="e">
        <f>IF($B2405="","",(VLOOKUP($B2405,所属・種目コード!L2388:M2488,2)))</f>
        <v>#N/A</v>
      </c>
      <c r="L2405" s="38" t="e">
        <f>IF($B2405="","",(VLOOKUP($B2405,所属・種目コード!$I$3:$J$59,2)))</f>
        <v>#N/A</v>
      </c>
    </row>
    <row r="2406" spans="1:12">
      <c r="A2406" s="23">
        <v>3327</v>
      </c>
      <c r="B2406" s="23">
        <v>1118</v>
      </c>
      <c r="C2406" s="23">
        <v>349</v>
      </c>
      <c r="E2406" s="23" t="s">
        <v>4981</v>
      </c>
      <c r="F2406" s="23" t="s">
        <v>4982</v>
      </c>
      <c r="G2406" s="23">
        <v>1</v>
      </c>
      <c r="I2406" s="39" t="str">
        <f>IF($B2406="","",(VLOOKUP($B2406,所属・種目コード!$A$3:$B$68,2)))</f>
        <v>盛岡南</v>
      </c>
      <c r="K2406" s="41" t="e">
        <f>IF($B2406="","",(VLOOKUP($B2406,所属・種目コード!L2389:M2489,2)))</f>
        <v>#N/A</v>
      </c>
      <c r="L2406" s="38" t="e">
        <f>IF($B2406="","",(VLOOKUP($B2406,所属・種目コード!$I$3:$J$59,2)))</f>
        <v>#N/A</v>
      </c>
    </row>
    <row r="2407" spans="1:12">
      <c r="A2407" s="23">
        <v>3328</v>
      </c>
      <c r="B2407" s="23">
        <v>1118</v>
      </c>
      <c r="C2407" s="23">
        <v>365</v>
      </c>
      <c r="E2407" s="23" t="s">
        <v>4983</v>
      </c>
      <c r="F2407" s="23" t="s">
        <v>4984</v>
      </c>
      <c r="G2407" s="23">
        <v>1</v>
      </c>
      <c r="I2407" s="39" t="str">
        <f>IF($B2407="","",(VLOOKUP($B2407,所属・種目コード!$A$3:$B$68,2)))</f>
        <v>盛岡南</v>
      </c>
      <c r="K2407" s="41" t="e">
        <f>IF($B2407="","",(VLOOKUP($B2407,所属・種目コード!L2390:M2490,2)))</f>
        <v>#N/A</v>
      </c>
      <c r="L2407" s="38" t="e">
        <f>IF($B2407="","",(VLOOKUP($B2407,所属・種目コード!$I$3:$J$59,2)))</f>
        <v>#N/A</v>
      </c>
    </row>
    <row r="2408" spans="1:12">
      <c r="A2408" s="23">
        <v>3329</v>
      </c>
      <c r="B2408" s="23">
        <v>1118</v>
      </c>
      <c r="C2408" s="23">
        <v>819</v>
      </c>
      <c r="E2408" s="23" t="s">
        <v>4985</v>
      </c>
      <c r="F2408" s="23" t="s">
        <v>4986</v>
      </c>
      <c r="G2408" s="23">
        <v>1</v>
      </c>
      <c r="I2408" s="39" t="str">
        <f>IF($B2408="","",(VLOOKUP($B2408,所属・種目コード!$A$3:$B$68,2)))</f>
        <v>盛岡南</v>
      </c>
      <c r="K2408" s="41" t="e">
        <f>IF($B2408="","",(VLOOKUP($B2408,所属・種目コード!L2391:M2491,2)))</f>
        <v>#N/A</v>
      </c>
      <c r="L2408" s="38" t="e">
        <f>IF($B2408="","",(VLOOKUP($B2408,所属・種目コード!$I$3:$J$59,2)))</f>
        <v>#N/A</v>
      </c>
    </row>
    <row r="2409" spans="1:12">
      <c r="A2409" s="23">
        <v>3330</v>
      </c>
      <c r="B2409" s="23">
        <v>1118</v>
      </c>
      <c r="C2409" s="23">
        <v>350</v>
      </c>
      <c r="E2409" s="23" t="s">
        <v>4987</v>
      </c>
      <c r="F2409" s="23" t="s">
        <v>4988</v>
      </c>
      <c r="G2409" s="23">
        <v>1</v>
      </c>
      <c r="I2409" s="39" t="str">
        <f>IF($B2409="","",(VLOOKUP($B2409,所属・種目コード!$A$3:$B$68,2)))</f>
        <v>盛岡南</v>
      </c>
      <c r="K2409" s="41" t="e">
        <f>IF($B2409="","",(VLOOKUP($B2409,所属・種目コード!L2392:M2492,2)))</f>
        <v>#N/A</v>
      </c>
      <c r="L2409" s="38" t="e">
        <f>IF($B2409="","",(VLOOKUP($B2409,所属・種目コード!$I$3:$J$59,2)))</f>
        <v>#N/A</v>
      </c>
    </row>
    <row r="2410" spans="1:12">
      <c r="A2410" s="23">
        <v>3331</v>
      </c>
      <c r="B2410" s="23">
        <v>1118</v>
      </c>
      <c r="C2410" s="23">
        <v>351</v>
      </c>
      <c r="E2410" s="23" t="s">
        <v>4989</v>
      </c>
      <c r="F2410" s="23" t="s">
        <v>4990</v>
      </c>
      <c r="G2410" s="23">
        <v>1</v>
      </c>
      <c r="I2410" s="39" t="str">
        <f>IF($B2410="","",(VLOOKUP($B2410,所属・種目コード!$A$3:$B$68,2)))</f>
        <v>盛岡南</v>
      </c>
      <c r="K2410" s="41" t="e">
        <f>IF($B2410="","",(VLOOKUP($B2410,所属・種目コード!L2393:M2493,2)))</f>
        <v>#N/A</v>
      </c>
      <c r="L2410" s="38" t="e">
        <f>IF($B2410="","",(VLOOKUP($B2410,所属・種目コード!$I$3:$J$59,2)))</f>
        <v>#N/A</v>
      </c>
    </row>
    <row r="2411" spans="1:12">
      <c r="A2411" s="23">
        <v>3332</v>
      </c>
      <c r="B2411" s="23">
        <v>1118</v>
      </c>
      <c r="C2411" s="23">
        <v>352</v>
      </c>
      <c r="E2411" s="23" t="s">
        <v>4991</v>
      </c>
      <c r="F2411" s="23" t="s">
        <v>4992</v>
      </c>
      <c r="G2411" s="23">
        <v>1</v>
      </c>
      <c r="I2411" s="39" t="str">
        <f>IF($B2411="","",(VLOOKUP($B2411,所属・種目コード!$A$3:$B$68,2)))</f>
        <v>盛岡南</v>
      </c>
      <c r="K2411" s="41" t="e">
        <f>IF($B2411="","",(VLOOKUP($B2411,所属・種目コード!L2394:M2494,2)))</f>
        <v>#N/A</v>
      </c>
      <c r="L2411" s="38" t="e">
        <f>IF($B2411="","",(VLOOKUP($B2411,所属・種目コード!$I$3:$J$59,2)))</f>
        <v>#N/A</v>
      </c>
    </row>
    <row r="2412" spans="1:12">
      <c r="A2412" s="23">
        <v>3333</v>
      </c>
      <c r="B2412" s="23">
        <v>1118</v>
      </c>
      <c r="C2412" s="23">
        <v>376</v>
      </c>
      <c r="E2412" s="23" t="s">
        <v>4993</v>
      </c>
      <c r="F2412" s="23" t="s">
        <v>4994</v>
      </c>
      <c r="G2412" s="23">
        <v>1</v>
      </c>
      <c r="I2412" s="39" t="str">
        <f>IF($B2412="","",(VLOOKUP($B2412,所属・種目コード!$A$3:$B$68,2)))</f>
        <v>盛岡南</v>
      </c>
      <c r="K2412" s="41" t="e">
        <f>IF($B2412="","",(VLOOKUP($B2412,所属・種目コード!L2395:M2495,2)))</f>
        <v>#N/A</v>
      </c>
      <c r="L2412" s="38" t="e">
        <f>IF($B2412="","",(VLOOKUP($B2412,所属・種目コード!$I$3:$J$59,2)))</f>
        <v>#N/A</v>
      </c>
    </row>
    <row r="2413" spans="1:12">
      <c r="A2413" s="23">
        <v>3334</v>
      </c>
      <c r="B2413" s="23">
        <v>1118</v>
      </c>
      <c r="C2413" s="23">
        <v>366</v>
      </c>
      <c r="E2413" s="23" t="s">
        <v>4995</v>
      </c>
      <c r="F2413" s="23" t="s">
        <v>4996</v>
      </c>
      <c r="G2413" s="23">
        <v>1</v>
      </c>
      <c r="I2413" s="39" t="str">
        <f>IF($B2413="","",(VLOOKUP($B2413,所属・種目コード!$A$3:$B$68,2)))</f>
        <v>盛岡南</v>
      </c>
      <c r="K2413" s="41" t="e">
        <f>IF($B2413="","",(VLOOKUP($B2413,所属・種目コード!L2396:M2496,2)))</f>
        <v>#N/A</v>
      </c>
      <c r="L2413" s="38" t="e">
        <f>IF($B2413="","",(VLOOKUP($B2413,所属・種目コード!$I$3:$J$59,2)))</f>
        <v>#N/A</v>
      </c>
    </row>
    <row r="2414" spans="1:12">
      <c r="A2414" s="23">
        <v>3335</v>
      </c>
      <c r="B2414" s="23">
        <v>1118</v>
      </c>
      <c r="C2414" s="23">
        <v>607</v>
      </c>
      <c r="E2414" s="23" t="s">
        <v>4997</v>
      </c>
      <c r="F2414" s="23" t="s">
        <v>4998</v>
      </c>
      <c r="G2414" s="23">
        <v>2</v>
      </c>
      <c r="I2414" s="39" t="str">
        <f>IF($B2414="","",(VLOOKUP($B2414,所属・種目コード!$A$3:$B$68,2)))</f>
        <v>盛岡南</v>
      </c>
      <c r="K2414" s="41" t="e">
        <f>IF($B2414="","",(VLOOKUP($B2414,所属・種目コード!L2397:M2497,2)))</f>
        <v>#N/A</v>
      </c>
      <c r="L2414" s="38" t="e">
        <f>IF($B2414="","",(VLOOKUP($B2414,所属・種目コード!$I$3:$J$59,2)))</f>
        <v>#N/A</v>
      </c>
    </row>
    <row r="2415" spans="1:12">
      <c r="A2415" s="23">
        <v>3336</v>
      </c>
      <c r="B2415" s="23">
        <v>1118</v>
      </c>
      <c r="C2415" s="23">
        <v>367</v>
      </c>
      <c r="E2415" s="23" t="s">
        <v>4999</v>
      </c>
      <c r="F2415" s="23" t="s">
        <v>5000</v>
      </c>
      <c r="G2415" s="23">
        <v>1</v>
      </c>
      <c r="I2415" s="39" t="str">
        <f>IF($B2415="","",(VLOOKUP($B2415,所属・種目コード!$A$3:$B$68,2)))</f>
        <v>盛岡南</v>
      </c>
      <c r="K2415" s="41" t="e">
        <f>IF($B2415="","",(VLOOKUP($B2415,所属・種目コード!L2398:M2498,2)))</f>
        <v>#N/A</v>
      </c>
      <c r="L2415" s="38" t="e">
        <f>IF($B2415="","",(VLOOKUP($B2415,所属・種目コード!$I$3:$J$59,2)))</f>
        <v>#N/A</v>
      </c>
    </row>
    <row r="2416" spans="1:12">
      <c r="A2416" s="23">
        <v>3337</v>
      </c>
      <c r="B2416" s="23">
        <v>1118</v>
      </c>
      <c r="C2416" s="23">
        <v>353</v>
      </c>
      <c r="E2416" s="23" t="s">
        <v>5001</v>
      </c>
      <c r="F2416" s="23" t="s">
        <v>5002</v>
      </c>
      <c r="G2416" s="23">
        <v>1</v>
      </c>
      <c r="I2416" s="39" t="str">
        <f>IF($B2416="","",(VLOOKUP($B2416,所属・種目コード!$A$3:$B$68,2)))</f>
        <v>盛岡南</v>
      </c>
      <c r="K2416" s="41" t="e">
        <f>IF($B2416="","",(VLOOKUP($B2416,所属・種目コード!L2399:M2499,2)))</f>
        <v>#N/A</v>
      </c>
      <c r="L2416" s="38" t="e">
        <f>IF($B2416="","",(VLOOKUP($B2416,所属・種目コード!$I$3:$J$59,2)))</f>
        <v>#N/A</v>
      </c>
    </row>
    <row r="2417" spans="1:12">
      <c r="A2417" s="23">
        <v>3338</v>
      </c>
      <c r="B2417" s="23">
        <v>1118</v>
      </c>
      <c r="C2417" s="23">
        <v>269</v>
      </c>
      <c r="E2417" s="23" t="s">
        <v>5003</v>
      </c>
      <c r="F2417" s="23" t="s">
        <v>5004</v>
      </c>
      <c r="G2417" s="23">
        <v>2</v>
      </c>
      <c r="I2417" s="39" t="str">
        <f>IF($B2417="","",(VLOOKUP($B2417,所属・種目コード!$A$3:$B$68,2)))</f>
        <v>盛岡南</v>
      </c>
      <c r="K2417" s="41" t="e">
        <f>IF($B2417="","",(VLOOKUP($B2417,所属・種目コード!L2400:M2500,2)))</f>
        <v>#N/A</v>
      </c>
      <c r="L2417" s="38" t="e">
        <f>IF($B2417="","",(VLOOKUP($B2417,所属・種目コード!$I$3:$J$59,2)))</f>
        <v>#N/A</v>
      </c>
    </row>
    <row r="2418" spans="1:12">
      <c r="A2418" s="23">
        <v>3339</v>
      </c>
      <c r="B2418" s="23">
        <v>1118</v>
      </c>
      <c r="C2418" s="23">
        <v>368</v>
      </c>
      <c r="E2418" s="23" t="s">
        <v>5005</v>
      </c>
      <c r="F2418" s="23" t="s">
        <v>5006</v>
      </c>
      <c r="G2418" s="23">
        <v>1</v>
      </c>
      <c r="I2418" s="39" t="str">
        <f>IF($B2418="","",(VLOOKUP($B2418,所属・種目コード!$A$3:$B$68,2)))</f>
        <v>盛岡南</v>
      </c>
      <c r="K2418" s="41" t="e">
        <f>IF($B2418="","",(VLOOKUP($B2418,所属・種目コード!L2401:M2501,2)))</f>
        <v>#N/A</v>
      </c>
      <c r="L2418" s="38" t="e">
        <f>IF($B2418="","",(VLOOKUP($B2418,所属・種目コード!$I$3:$J$59,2)))</f>
        <v>#N/A</v>
      </c>
    </row>
    <row r="2419" spans="1:12">
      <c r="A2419" s="23">
        <v>3340</v>
      </c>
      <c r="B2419" s="23">
        <v>1118</v>
      </c>
      <c r="C2419" s="23">
        <v>608</v>
      </c>
      <c r="E2419" s="23" t="s">
        <v>5007</v>
      </c>
      <c r="F2419" s="23" t="s">
        <v>5008</v>
      </c>
      <c r="G2419" s="23">
        <v>2</v>
      </c>
      <c r="I2419" s="39" t="str">
        <f>IF($B2419="","",(VLOOKUP($B2419,所属・種目コード!$A$3:$B$68,2)))</f>
        <v>盛岡南</v>
      </c>
      <c r="K2419" s="41" t="e">
        <f>IF($B2419="","",(VLOOKUP($B2419,所属・種目コード!L2402:M2502,2)))</f>
        <v>#N/A</v>
      </c>
      <c r="L2419" s="38" t="e">
        <f>IF($B2419="","",(VLOOKUP($B2419,所属・種目コード!$I$3:$J$59,2)))</f>
        <v>#N/A</v>
      </c>
    </row>
    <row r="2420" spans="1:12">
      <c r="A2420" s="23">
        <v>3341</v>
      </c>
      <c r="B2420" s="23">
        <v>1118</v>
      </c>
      <c r="C2420" s="23">
        <v>354</v>
      </c>
      <c r="E2420" s="23" t="s">
        <v>5009</v>
      </c>
      <c r="F2420" s="23" t="s">
        <v>5010</v>
      </c>
      <c r="G2420" s="23">
        <v>1</v>
      </c>
      <c r="I2420" s="39" t="str">
        <f>IF($B2420="","",(VLOOKUP($B2420,所属・種目コード!$A$3:$B$68,2)))</f>
        <v>盛岡南</v>
      </c>
      <c r="K2420" s="41" t="e">
        <f>IF($B2420="","",(VLOOKUP($B2420,所属・種目コード!L2403:M2503,2)))</f>
        <v>#N/A</v>
      </c>
      <c r="L2420" s="38" t="e">
        <f>IF($B2420="","",(VLOOKUP($B2420,所属・種目コード!$I$3:$J$59,2)))</f>
        <v>#N/A</v>
      </c>
    </row>
    <row r="2421" spans="1:12">
      <c r="A2421" s="23">
        <v>3342</v>
      </c>
      <c r="B2421" s="23">
        <v>1118</v>
      </c>
      <c r="C2421" s="23">
        <v>355</v>
      </c>
      <c r="E2421" s="23" t="s">
        <v>5011</v>
      </c>
      <c r="F2421" s="23" t="s">
        <v>5012</v>
      </c>
      <c r="G2421" s="23">
        <v>1</v>
      </c>
      <c r="I2421" s="39" t="str">
        <f>IF($B2421="","",(VLOOKUP($B2421,所属・種目コード!$A$3:$B$68,2)))</f>
        <v>盛岡南</v>
      </c>
      <c r="K2421" s="41" t="e">
        <f>IF($B2421="","",(VLOOKUP($B2421,所属・種目コード!L2404:M2504,2)))</f>
        <v>#N/A</v>
      </c>
      <c r="L2421" s="38" t="e">
        <f>IF($B2421="","",(VLOOKUP($B2421,所属・種目コード!$I$3:$J$59,2)))</f>
        <v>#N/A</v>
      </c>
    </row>
    <row r="2422" spans="1:12">
      <c r="A2422" s="23">
        <v>3343</v>
      </c>
      <c r="B2422" s="23">
        <v>1118</v>
      </c>
      <c r="C2422" s="23">
        <v>356</v>
      </c>
      <c r="E2422" s="23" t="s">
        <v>5013</v>
      </c>
      <c r="F2422" s="23" t="s">
        <v>5014</v>
      </c>
      <c r="G2422" s="23">
        <v>1</v>
      </c>
      <c r="I2422" s="39" t="str">
        <f>IF($B2422="","",(VLOOKUP($B2422,所属・種目コード!$A$3:$B$68,2)))</f>
        <v>盛岡南</v>
      </c>
      <c r="K2422" s="41" t="e">
        <f>IF($B2422="","",(VLOOKUP($B2422,所属・種目コード!L2405:M2505,2)))</f>
        <v>#N/A</v>
      </c>
      <c r="L2422" s="38" t="e">
        <f>IF($B2422="","",(VLOOKUP($B2422,所属・種目コード!$I$3:$J$59,2)))</f>
        <v>#N/A</v>
      </c>
    </row>
    <row r="2423" spans="1:12">
      <c r="A2423" s="23">
        <v>3344</v>
      </c>
      <c r="B2423" s="23">
        <v>1118</v>
      </c>
      <c r="C2423" s="23">
        <v>357</v>
      </c>
      <c r="E2423" s="23" t="s">
        <v>5015</v>
      </c>
      <c r="F2423" s="23" t="s">
        <v>5016</v>
      </c>
      <c r="G2423" s="23">
        <v>1</v>
      </c>
      <c r="I2423" s="39" t="str">
        <f>IF($B2423="","",(VLOOKUP($B2423,所属・種目コード!$A$3:$B$68,2)))</f>
        <v>盛岡南</v>
      </c>
      <c r="K2423" s="41" t="e">
        <f>IF($B2423="","",(VLOOKUP($B2423,所属・種目コード!L2406:M2506,2)))</f>
        <v>#N/A</v>
      </c>
      <c r="L2423" s="38" t="e">
        <f>IF($B2423="","",(VLOOKUP($B2423,所属・種目コード!$I$3:$J$59,2)))</f>
        <v>#N/A</v>
      </c>
    </row>
    <row r="2424" spans="1:12">
      <c r="A2424" s="23">
        <v>3345</v>
      </c>
      <c r="B2424" s="23">
        <v>1118</v>
      </c>
      <c r="C2424" s="23">
        <v>273</v>
      </c>
      <c r="E2424" s="23" t="s">
        <v>5017</v>
      </c>
      <c r="F2424" s="23" t="s">
        <v>5018</v>
      </c>
      <c r="G2424" s="23">
        <v>2</v>
      </c>
      <c r="I2424" s="39" t="str">
        <f>IF($B2424="","",(VLOOKUP($B2424,所属・種目コード!$A$3:$B$68,2)))</f>
        <v>盛岡南</v>
      </c>
      <c r="K2424" s="41" t="e">
        <f>IF($B2424="","",(VLOOKUP($B2424,所属・種目コード!L2407:M2507,2)))</f>
        <v>#N/A</v>
      </c>
      <c r="L2424" s="38" t="e">
        <f>IF($B2424="","",(VLOOKUP($B2424,所属・種目コード!$I$3:$J$59,2)))</f>
        <v>#N/A</v>
      </c>
    </row>
    <row r="2425" spans="1:12">
      <c r="A2425" s="23">
        <v>3346</v>
      </c>
      <c r="B2425" s="23">
        <v>1118</v>
      </c>
      <c r="C2425" s="23">
        <v>369</v>
      </c>
      <c r="E2425" s="23" t="s">
        <v>5019</v>
      </c>
      <c r="F2425" s="23" t="s">
        <v>5020</v>
      </c>
      <c r="G2425" s="23">
        <v>1</v>
      </c>
      <c r="I2425" s="39" t="str">
        <f>IF($B2425="","",(VLOOKUP($B2425,所属・種目コード!$A$3:$B$68,2)))</f>
        <v>盛岡南</v>
      </c>
      <c r="K2425" s="41" t="e">
        <f>IF($B2425="","",(VLOOKUP($B2425,所属・種目コード!L2408:M2508,2)))</f>
        <v>#N/A</v>
      </c>
      <c r="L2425" s="38" t="e">
        <f>IF($B2425="","",(VLOOKUP($B2425,所属・種目コード!$I$3:$J$59,2)))</f>
        <v>#N/A</v>
      </c>
    </row>
    <row r="2426" spans="1:12">
      <c r="A2426" s="23">
        <v>3347</v>
      </c>
      <c r="B2426" s="23">
        <v>1118</v>
      </c>
      <c r="C2426" s="23">
        <v>270</v>
      </c>
      <c r="E2426" s="23" t="s">
        <v>5021</v>
      </c>
      <c r="F2426" s="23" t="s">
        <v>5022</v>
      </c>
      <c r="G2426" s="23">
        <v>2</v>
      </c>
      <c r="I2426" s="39" t="str">
        <f>IF($B2426="","",(VLOOKUP($B2426,所属・種目コード!$A$3:$B$68,2)))</f>
        <v>盛岡南</v>
      </c>
      <c r="K2426" s="41" t="e">
        <f>IF($B2426="","",(VLOOKUP($B2426,所属・種目コード!L2409:M2509,2)))</f>
        <v>#N/A</v>
      </c>
      <c r="L2426" s="38" t="e">
        <f>IF($B2426="","",(VLOOKUP($B2426,所属・種目コード!$I$3:$J$59,2)))</f>
        <v>#N/A</v>
      </c>
    </row>
    <row r="2427" spans="1:12">
      <c r="A2427" s="23">
        <v>3348</v>
      </c>
      <c r="B2427" s="23">
        <v>1118</v>
      </c>
      <c r="C2427" s="23">
        <v>820</v>
      </c>
      <c r="E2427" s="23" t="s">
        <v>5023</v>
      </c>
      <c r="F2427" s="23" t="s">
        <v>5024</v>
      </c>
      <c r="G2427" s="23">
        <v>1</v>
      </c>
      <c r="I2427" s="39" t="str">
        <f>IF($B2427="","",(VLOOKUP($B2427,所属・種目コード!$A$3:$B$68,2)))</f>
        <v>盛岡南</v>
      </c>
      <c r="K2427" s="41" t="e">
        <f>IF($B2427="","",(VLOOKUP($B2427,所属・種目コード!L2410:M2510,2)))</f>
        <v>#N/A</v>
      </c>
      <c r="L2427" s="38" t="e">
        <f>IF($B2427="","",(VLOOKUP($B2427,所属・種目コード!$I$3:$J$59,2)))</f>
        <v>#N/A</v>
      </c>
    </row>
    <row r="2428" spans="1:12">
      <c r="A2428" s="23">
        <v>3349</v>
      </c>
      <c r="B2428" s="23">
        <v>1118</v>
      </c>
      <c r="C2428" s="23">
        <v>271</v>
      </c>
      <c r="E2428" s="23" t="s">
        <v>5025</v>
      </c>
      <c r="F2428" s="23" t="s">
        <v>5026</v>
      </c>
      <c r="G2428" s="23">
        <v>2</v>
      </c>
      <c r="I2428" s="39" t="str">
        <f>IF($B2428="","",(VLOOKUP($B2428,所属・種目コード!$A$3:$B$68,2)))</f>
        <v>盛岡南</v>
      </c>
      <c r="K2428" s="41" t="e">
        <f>IF($B2428="","",(VLOOKUP($B2428,所属・種目コード!L2411:M2511,2)))</f>
        <v>#N/A</v>
      </c>
      <c r="L2428" s="38" t="e">
        <f>IF($B2428="","",(VLOOKUP($B2428,所属・種目コード!$I$3:$J$59,2)))</f>
        <v>#N/A</v>
      </c>
    </row>
    <row r="2429" spans="1:12">
      <c r="A2429" s="23">
        <v>3350</v>
      </c>
      <c r="B2429" s="23">
        <v>1118</v>
      </c>
      <c r="C2429" s="23">
        <v>358</v>
      </c>
      <c r="E2429" s="23" t="s">
        <v>5027</v>
      </c>
      <c r="F2429" s="23" t="s">
        <v>5028</v>
      </c>
      <c r="G2429" s="23">
        <v>1</v>
      </c>
      <c r="I2429" s="39" t="str">
        <f>IF($B2429="","",(VLOOKUP($B2429,所属・種目コード!$A$3:$B$68,2)))</f>
        <v>盛岡南</v>
      </c>
      <c r="K2429" s="41" t="e">
        <f>IF($B2429="","",(VLOOKUP($B2429,所属・種目コード!L2412:M2512,2)))</f>
        <v>#N/A</v>
      </c>
      <c r="L2429" s="38" t="e">
        <f>IF($B2429="","",(VLOOKUP($B2429,所属・種目コード!$I$3:$J$59,2)))</f>
        <v>#N/A</v>
      </c>
    </row>
    <row r="2430" spans="1:12">
      <c r="A2430" s="23">
        <v>3351</v>
      </c>
      <c r="B2430" s="23">
        <v>1118</v>
      </c>
      <c r="C2430" s="23">
        <v>370</v>
      </c>
      <c r="E2430" s="23" t="s">
        <v>5029</v>
      </c>
      <c r="F2430" s="23" t="s">
        <v>5030</v>
      </c>
      <c r="G2430" s="23">
        <v>1</v>
      </c>
      <c r="I2430" s="39" t="str">
        <f>IF($B2430="","",(VLOOKUP($B2430,所属・種目コード!$A$3:$B$68,2)))</f>
        <v>盛岡南</v>
      </c>
      <c r="K2430" s="41" t="e">
        <f>IF($B2430="","",(VLOOKUP($B2430,所属・種目コード!L2413:M2513,2)))</f>
        <v>#N/A</v>
      </c>
      <c r="L2430" s="38" t="e">
        <f>IF($B2430="","",(VLOOKUP($B2430,所属・種目コード!$I$3:$J$59,2)))</f>
        <v>#N/A</v>
      </c>
    </row>
    <row r="2431" spans="1:12">
      <c r="A2431" s="23">
        <v>3352</v>
      </c>
      <c r="B2431" s="23">
        <v>1118</v>
      </c>
      <c r="C2431" s="23">
        <v>821</v>
      </c>
      <c r="E2431" s="23" t="s">
        <v>5031</v>
      </c>
      <c r="F2431" s="23" t="s">
        <v>5032</v>
      </c>
      <c r="G2431" s="23">
        <v>1</v>
      </c>
      <c r="I2431" s="39" t="str">
        <f>IF($B2431="","",(VLOOKUP($B2431,所属・種目コード!$A$3:$B$68,2)))</f>
        <v>盛岡南</v>
      </c>
      <c r="K2431" s="41" t="e">
        <f>IF($B2431="","",(VLOOKUP($B2431,所属・種目コード!L2414:M2514,2)))</f>
        <v>#N/A</v>
      </c>
      <c r="L2431" s="38" t="e">
        <f>IF($B2431="","",(VLOOKUP($B2431,所属・種目コード!$I$3:$J$59,2)))</f>
        <v>#N/A</v>
      </c>
    </row>
    <row r="2432" spans="1:12">
      <c r="A2432" s="23">
        <v>3353</v>
      </c>
      <c r="B2432" s="23">
        <v>1118</v>
      </c>
      <c r="C2432" s="23">
        <v>371</v>
      </c>
      <c r="E2432" s="23" t="s">
        <v>5033</v>
      </c>
      <c r="F2432" s="23" t="s">
        <v>5034</v>
      </c>
      <c r="G2432" s="23">
        <v>1</v>
      </c>
      <c r="I2432" s="39" t="str">
        <f>IF($B2432="","",(VLOOKUP($B2432,所属・種目コード!$A$3:$B$68,2)))</f>
        <v>盛岡南</v>
      </c>
      <c r="K2432" s="41" t="e">
        <f>IF($B2432="","",(VLOOKUP($B2432,所属・種目コード!L2415:M2515,2)))</f>
        <v>#N/A</v>
      </c>
      <c r="L2432" s="38" t="e">
        <f>IF($B2432="","",(VLOOKUP($B2432,所属・種目コード!$I$3:$J$59,2)))</f>
        <v>#N/A</v>
      </c>
    </row>
    <row r="2433" spans="1:12">
      <c r="A2433" s="23">
        <v>3354</v>
      </c>
      <c r="B2433" s="23">
        <v>1118</v>
      </c>
      <c r="C2433" s="23">
        <v>822</v>
      </c>
      <c r="E2433" s="23" t="s">
        <v>5035</v>
      </c>
      <c r="F2433" s="23" t="s">
        <v>5036</v>
      </c>
      <c r="G2433" s="23">
        <v>1</v>
      </c>
      <c r="I2433" s="39" t="str">
        <f>IF($B2433="","",(VLOOKUP($B2433,所属・種目コード!$A$3:$B$68,2)))</f>
        <v>盛岡南</v>
      </c>
      <c r="K2433" s="41" t="e">
        <f>IF($B2433="","",(VLOOKUP($B2433,所属・種目コード!L2416:M2516,2)))</f>
        <v>#N/A</v>
      </c>
      <c r="L2433" s="38" t="e">
        <f>IF($B2433="","",(VLOOKUP($B2433,所属・種目コード!$I$3:$J$59,2)))</f>
        <v>#N/A</v>
      </c>
    </row>
    <row r="2434" spans="1:12">
      <c r="A2434" s="23">
        <v>3355</v>
      </c>
      <c r="B2434" s="23">
        <v>1118</v>
      </c>
      <c r="C2434" s="23">
        <v>359</v>
      </c>
      <c r="E2434" s="23" t="s">
        <v>5037</v>
      </c>
      <c r="F2434" s="23" t="s">
        <v>5038</v>
      </c>
      <c r="G2434" s="23">
        <v>1</v>
      </c>
      <c r="I2434" s="39" t="str">
        <f>IF($B2434="","",(VLOOKUP($B2434,所属・種目コード!$A$3:$B$68,2)))</f>
        <v>盛岡南</v>
      </c>
      <c r="K2434" s="41" t="e">
        <f>IF($B2434="","",(VLOOKUP($B2434,所属・種目コード!$L$3:$M$102,2)))</f>
        <v>#N/A</v>
      </c>
      <c r="L2434" s="38" t="e">
        <f>IF($B2434="","",(VLOOKUP($B2434,所属・種目コード!$I$3:$J$59,2)))</f>
        <v>#N/A</v>
      </c>
    </row>
    <row r="2435" spans="1:12">
      <c r="A2435" s="23">
        <v>3356</v>
      </c>
      <c r="B2435" s="23">
        <v>1118</v>
      </c>
      <c r="C2435" s="23">
        <v>372</v>
      </c>
      <c r="E2435" s="23" t="s">
        <v>5039</v>
      </c>
      <c r="F2435" s="23" t="s">
        <v>5040</v>
      </c>
      <c r="G2435" s="23">
        <v>1</v>
      </c>
      <c r="I2435" s="39" t="str">
        <f>IF($B2435="","",(VLOOKUP($B2435,所属・種目コード!$A$3:$B$68,2)))</f>
        <v>盛岡南</v>
      </c>
      <c r="K2435" s="41" t="e">
        <f>IF($B2435="","",(VLOOKUP($B2435,所属・種目コード!$L$3:$M$102,2)))</f>
        <v>#N/A</v>
      </c>
      <c r="L2435" s="38" t="e">
        <f>IF($B2435="","",(VLOOKUP($B2435,所属・種目コード!$I$3:$J$59,2)))</f>
        <v>#N/A</v>
      </c>
    </row>
    <row r="2436" spans="1:12">
      <c r="A2436" s="23">
        <v>5271</v>
      </c>
      <c r="B2436" s="23">
        <v>1118</v>
      </c>
      <c r="C2436" s="23">
        <v>367</v>
      </c>
      <c r="E2436" s="23" t="s">
        <v>8443</v>
      </c>
      <c r="F2436" s="23" t="s">
        <v>5000</v>
      </c>
      <c r="G2436" s="23">
        <v>1</v>
      </c>
      <c r="I2436" s="39" t="str">
        <f>IF($B2436="","",(VLOOKUP($B2436,所属・種目コード!$A$3:$B$68,2)))</f>
        <v>盛岡南</v>
      </c>
      <c r="K2436" s="41" t="e">
        <f>IF($B2436="","",(VLOOKUP($B2436,所属・種目コード!$L$3:$M$102,2)))</f>
        <v>#N/A</v>
      </c>
      <c r="L2436" s="38" t="e">
        <f>IF($B2436="","",(VLOOKUP($B2436,所属・種目コード!$I$3:$J$59,2)))</f>
        <v>#N/A</v>
      </c>
    </row>
    <row r="2437" spans="1:12">
      <c r="A2437" s="23">
        <v>3357</v>
      </c>
      <c r="B2437" s="23">
        <v>1119</v>
      </c>
      <c r="C2437" s="23">
        <v>826</v>
      </c>
      <c r="E2437" s="23" t="s">
        <v>5041</v>
      </c>
      <c r="F2437" s="23" t="s">
        <v>5042</v>
      </c>
      <c r="G2437" s="23">
        <v>1</v>
      </c>
      <c r="I2437" s="39" t="str">
        <f>IF($B2437="","",(VLOOKUP($B2437,所属・種目コード!$A$3:$B$68,2)))</f>
        <v>山田</v>
      </c>
      <c r="K2437" s="41" t="e">
        <f>IF($B2437="","",(VLOOKUP($B2437,所属・種目コード!$L$3:$M$127,2)))</f>
        <v>#N/A</v>
      </c>
      <c r="L2437" s="38" t="e">
        <f>IF($B2437="","",(VLOOKUP($B2437,所属・種目コード!$I$3:$J$59,2)))</f>
        <v>#N/A</v>
      </c>
    </row>
    <row r="2438" spans="1:12">
      <c r="A2438" s="23">
        <v>3358</v>
      </c>
      <c r="B2438" s="23">
        <v>1119</v>
      </c>
      <c r="C2438" s="23">
        <v>827</v>
      </c>
      <c r="E2438" s="23" t="s">
        <v>5043</v>
      </c>
      <c r="F2438" s="23" t="s">
        <v>5044</v>
      </c>
      <c r="G2438" s="23">
        <v>1</v>
      </c>
      <c r="I2438" s="39" t="str">
        <f>IF($B2438="","",(VLOOKUP($B2438,所属・種目コード!$A$3:$B$68,2)))</f>
        <v>山田</v>
      </c>
      <c r="K2438" s="41" t="e">
        <f>IF($B2438="","",(VLOOKUP($B2438,所属・種目コード!$L$3:$M$127,2)))</f>
        <v>#N/A</v>
      </c>
      <c r="L2438" s="38" t="e">
        <f>IF($B2438="","",(VLOOKUP($B2438,所属・種目コード!$I$3:$J$59,2)))</f>
        <v>#N/A</v>
      </c>
    </row>
    <row r="2439" spans="1:12">
      <c r="A2439" s="23">
        <v>3359</v>
      </c>
      <c r="B2439" s="23">
        <v>1119</v>
      </c>
      <c r="C2439" s="23">
        <v>823</v>
      </c>
      <c r="E2439" s="23" t="s">
        <v>4001</v>
      </c>
      <c r="F2439" s="23" t="s">
        <v>4002</v>
      </c>
      <c r="G2439" s="23">
        <v>1</v>
      </c>
      <c r="I2439" s="39" t="str">
        <f>IF($B2439="","",(VLOOKUP($B2439,所属・種目コード!$A$3:$B$68,2)))</f>
        <v>山田</v>
      </c>
      <c r="K2439" s="41" t="e">
        <f>IF($B2439="","",(VLOOKUP($B2439,所属・種目コード!$L$3:$M$127,2)))</f>
        <v>#N/A</v>
      </c>
      <c r="L2439" s="38" t="e">
        <f>IF($B2439="","",(VLOOKUP($B2439,所属・種目コード!$I$3:$J$59,2)))</f>
        <v>#N/A</v>
      </c>
    </row>
    <row r="2440" spans="1:12">
      <c r="A2440" s="23">
        <v>3360</v>
      </c>
      <c r="B2440" s="23">
        <v>1119</v>
      </c>
      <c r="C2440" s="23">
        <v>824</v>
      </c>
      <c r="E2440" s="23" t="s">
        <v>5045</v>
      </c>
      <c r="F2440" s="23" t="s">
        <v>5046</v>
      </c>
      <c r="G2440" s="23">
        <v>1</v>
      </c>
      <c r="I2440" s="39" t="str">
        <f>IF($B2440="","",(VLOOKUP($B2440,所属・種目コード!$A$3:$B$68,2)))</f>
        <v>山田</v>
      </c>
      <c r="K2440" s="41" t="e">
        <f>IF($B2440="","",(VLOOKUP($B2440,所属・種目コード!$L$3:$M$127,2)))</f>
        <v>#N/A</v>
      </c>
      <c r="L2440" s="38" t="e">
        <f>IF($B2440="","",(VLOOKUP($B2440,所属・種目コード!$I$3:$J$59,2)))</f>
        <v>#N/A</v>
      </c>
    </row>
    <row r="2441" spans="1:12">
      <c r="A2441" s="23">
        <v>3361</v>
      </c>
      <c r="B2441" s="23">
        <v>1119</v>
      </c>
      <c r="C2441" s="23">
        <v>825</v>
      </c>
      <c r="E2441" s="23" t="s">
        <v>5047</v>
      </c>
      <c r="F2441" s="23" t="s">
        <v>5048</v>
      </c>
      <c r="G2441" s="23">
        <v>1</v>
      </c>
      <c r="I2441" s="39" t="str">
        <f>IF($B2441="","",(VLOOKUP($B2441,所属・種目コード!$A$3:$B$68,2)))</f>
        <v>山田</v>
      </c>
      <c r="K2441" s="41" t="e">
        <f>IF($B2441="","",(VLOOKUP($B2441,所属・種目コード!$L$3:$M$127,2)))</f>
        <v>#N/A</v>
      </c>
      <c r="L2441" s="38" t="e">
        <f>IF($B2441="","",(VLOOKUP($B2441,所属・種目コード!$I$3:$J$59,2)))</f>
        <v>#N/A</v>
      </c>
    </row>
    <row r="2442" spans="1:12">
      <c r="A2442" s="23">
        <v>3362</v>
      </c>
      <c r="B2442" s="23">
        <v>1120</v>
      </c>
      <c r="C2442" s="23">
        <v>232</v>
      </c>
      <c r="E2442" s="23" t="s">
        <v>5049</v>
      </c>
      <c r="F2442" s="23" t="s">
        <v>5050</v>
      </c>
      <c r="G2442" s="23">
        <v>2</v>
      </c>
      <c r="K2442" s="41" t="str">
        <f>IF($B2442="","",(VLOOKUP($B2442,所属・種目コード!$L$3:$M$127,2)))</f>
        <v>磐井中</v>
      </c>
      <c r="L2442" s="38" t="e">
        <f>IF($B2442="","",(VLOOKUP($B2442,所属・種目コード!$I$3:$J$59,2)))</f>
        <v>#N/A</v>
      </c>
    </row>
    <row r="2443" spans="1:12">
      <c r="A2443" s="23">
        <v>3363</v>
      </c>
      <c r="B2443" s="23">
        <v>1126</v>
      </c>
      <c r="C2443" s="23">
        <v>977</v>
      </c>
      <c r="E2443" s="23" t="s">
        <v>5051</v>
      </c>
      <c r="F2443" s="23" t="s">
        <v>5052</v>
      </c>
      <c r="G2443" s="23">
        <v>2</v>
      </c>
      <c r="K2443" s="41" t="str">
        <f>IF($B2443="","",(VLOOKUP($B2443,所属・種目コード!$L$3:$M$127,2)))</f>
        <v>桜町中</v>
      </c>
      <c r="L2443" s="38" t="e">
        <f>IF($B2443="","",(VLOOKUP($B2443,所属・種目コード!$I$3:$J$59,2)))</f>
        <v>#N/A</v>
      </c>
    </row>
    <row r="2444" spans="1:12">
      <c r="A2444" s="23">
        <v>3364</v>
      </c>
      <c r="B2444" s="23">
        <v>1126</v>
      </c>
      <c r="C2444" s="23">
        <v>981</v>
      </c>
      <c r="E2444" s="23" t="s">
        <v>5053</v>
      </c>
      <c r="F2444" s="23" t="s">
        <v>5054</v>
      </c>
      <c r="G2444" s="23">
        <v>2</v>
      </c>
      <c r="K2444" s="41" t="str">
        <f>IF($B2444="","",(VLOOKUP($B2444,所属・種目コード!$L$3:$M$127,2)))</f>
        <v>桜町中</v>
      </c>
      <c r="L2444" s="38" t="e">
        <f>IF($B2444="","",(VLOOKUP($B2444,所属・種目コード!$I$3:$J$59,2)))</f>
        <v>#N/A</v>
      </c>
    </row>
    <row r="2445" spans="1:12">
      <c r="A2445" s="23">
        <v>3365</v>
      </c>
      <c r="B2445" s="23">
        <v>1126</v>
      </c>
      <c r="C2445" s="23">
        <v>982</v>
      </c>
      <c r="E2445" s="23" t="s">
        <v>5055</v>
      </c>
      <c r="F2445" s="23" t="s">
        <v>5056</v>
      </c>
      <c r="G2445" s="23">
        <v>2</v>
      </c>
      <c r="K2445" s="41" t="str">
        <f>IF($B2445="","",(VLOOKUP($B2445,所属・種目コード!$L$3:$M$127,2)))</f>
        <v>桜町中</v>
      </c>
      <c r="L2445" s="38" t="e">
        <f>IF($B2445="","",(VLOOKUP($B2445,所属・種目コード!$I$3:$J$59,2)))</f>
        <v>#N/A</v>
      </c>
    </row>
    <row r="2446" spans="1:12">
      <c r="A2446" s="23">
        <v>3366</v>
      </c>
      <c r="B2446" s="23">
        <v>1126</v>
      </c>
      <c r="C2446" s="23">
        <v>1177</v>
      </c>
      <c r="E2446" s="23" t="s">
        <v>5057</v>
      </c>
      <c r="F2446" s="23" t="s">
        <v>3709</v>
      </c>
      <c r="G2446" s="23">
        <v>1</v>
      </c>
      <c r="K2446" s="41" t="str">
        <f>IF($B2446="","",(VLOOKUP($B2446,所属・種目コード!$L$3:$M$127,2)))</f>
        <v>桜町中</v>
      </c>
      <c r="L2446" s="38" t="e">
        <f>IF($B2446="","",(VLOOKUP($B2446,所属・種目コード!$I$3:$J$59,2)))</f>
        <v>#N/A</v>
      </c>
    </row>
    <row r="2447" spans="1:12">
      <c r="A2447" s="23">
        <v>3367</v>
      </c>
      <c r="B2447" s="23">
        <v>1126</v>
      </c>
      <c r="C2447" s="23">
        <v>1182</v>
      </c>
      <c r="E2447" s="23" t="s">
        <v>5058</v>
      </c>
      <c r="F2447" s="23" t="s">
        <v>5059</v>
      </c>
      <c r="G2447" s="23">
        <v>1</v>
      </c>
      <c r="K2447" s="41" t="str">
        <f>IF($B2447="","",(VLOOKUP($B2447,所属・種目コード!$L$3:$M$127,2)))</f>
        <v>桜町中</v>
      </c>
      <c r="L2447" s="38" t="e">
        <f>IF($B2447="","",(VLOOKUP($B2447,所属・種目コード!$I$3:$J$59,2)))</f>
        <v>#N/A</v>
      </c>
    </row>
    <row r="2448" spans="1:12">
      <c r="A2448" s="23">
        <v>3368</v>
      </c>
      <c r="B2448" s="23">
        <v>1126</v>
      </c>
      <c r="C2448" s="23">
        <v>1178</v>
      </c>
      <c r="E2448" s="23" t="s">
        <v>5060</v>
      </c>
      <c r="F2448" s="23" t="s">
        <v>5061</v>
      </c>
      <c r="G2448" s="23">
        <v>1</v>
      </c>
      <c r="K2448" s="41" t="str">
        <f>IF($B2448="","",(VLOOKUP($B2448,所属・種目コード!$L$3:$M$127,2)))</f>
        <v>桜町中</v>
      </c>
      <c r="L2448" s="38" t="e">
        <f>IF($B2448="","",(VLOOKUP($B2448,所属・種目コード!$I$3:$J$59,2)))</f>
        <v>#N/A</v>
      </c>
    </row>
    <row r="2449" spans="1:12">
      <c r="A2449" s="23">
        <v>3369</v>
      </c>
      <c r="B2449" s="23">
        <v>1126</v>
      </c>
      <c r="C2449" s="23">
        <v>1183</v>
      </c>
      <c r="E2449" s="23" t="s">
        <v>5062</v>
      </c>
      <c r="F2449" s="23" t="s">
        <v>5063</v>
      </c>
      <c r="G2449" s="23">
        <v>1</v>
      </c>
      <c r="K2449" s="41" t="str">
        <f>IF($B2449="","",(VLOOKUP($B2449,所属・種目コード!$L$3:$M$127,2)))</f>
        <v>桜町中</v>
      </c>
      <c r="L2449" s="38" t="e">
        <f>IF($B2449="","",(VLOOKUP($B2449,所属・種目コード!$I$3:$J$59,2)))</f>
        <v>#N/A</v>
      </c>
    </row>
    <row r="2450" spans="1:12">
      <c r="A2450" s="23">
        <v>3370</v>
      </c>
      <c r="B2450" s="23">
        <v>1126</v>
      </c>
      <c r="C2450" s="23">
        <v>1179</v>
      </c>
      <c r="E2450" s="23" t="s">
        <v>5064</v>
      </c>
      <c r="F2450" s="23" t="s">
        <v>5065</v>
      </c>
      <c r="G2450" s="23">
        <v>1</v>
      </c>
      <c r="K2450" s="41" t="str">
        <f>IF($B2450="","",(VLOOKUP($B2450,所属・種目コード!$L$3:$M$127,2)))</f>
        <v>桜町中</v>
      </c>
      <c r="L2450" s="38" t="e">
        <f>IF($B2450="","",(VLOOKUP($B2450,所属・種目コード!$I$3:$J$59,2)))</f>
        <v>#N/A</v>
      </c>
    </row>
    <row r="2451" spans="1:12">
      <c r="A2451" s="23">
        <v>3371</v>
      </c>
      <c r="B2451" s="23">
        <v>1126</v>
      </c>
      <c r="C2451" s="23">
        <v>1180</v>
      </c>
      <c r="E2451" s="23" t="s">
        <v>5066</v>
      </c>
      <c r="F2451" s="23" t="s">
        <v>3844</v>
      </c>
      <c r="G2451" s="23">
        <v>1</v>
      </c>
      <c r="K2451" s="41" t="str">
        <f>IF($B2451="","",(VLOOKUP($B2451,所属・種目コード!$L$3:$M$127,2)))</f>
        <v>桜町中</v>
      </c>
      <c r="L2451" s="38" t="e">
        <f>IF($B2451="","",(VLOOKUP($B2451,所属・種目コード!$I$3:$J$59,2)))</f>
        <v>#N/A</v>
      </c>
    </row>
    <row r="2452" spans="1:12">
      <c r="A2452" s="23">
        <v>3372</v>
      </c>
      <c r="B2452" s="23">
        <v>1126</v>
      </c>
      <c r="C2452" s="23">
        <v>978</v>
      </c>
      <c r="E2452" s="23" t="s">
        <v>5067</v>
      </c>
      <c r="F2452" s="23" t="s">
        <v>5068</v>
      </c>
      <c r="G2452" s="23">
        <v>2</v>
      </c>
      <c r="K2452" s="41" t="str">
        <f>IF($B2452="","",(VLOOKUP($B2452,所属・種目コード!$L$3:$M$127,2)))</f>
        <v>桜町中</v>
      </c>
      <c r="L2452" s="38" t="e">
        <f>IF($B2452="","",(VLOOKUP($B2452,所属・種目コード!$I$3:$J$59,2)))</f>
        <v>#N/A</v>
      </c>
    </row>
    <row r="2453" spans="1:12">
      <c r="A2453" s="23">
        <v>3373</v>
      </c>
      <c r="B2453" s="23">
        <v>1126</v>
      </c>
      <c r="C2453" s="23">
        <v>979</v>
      </c>
      <c r="E2453" s="23" t="s">
        <v>5069</v>
      </c>
      <c r="F2453" s="23" t="s">
        <v>5070</v>
      </c>
      <c r="G2453" s="23">
        <v>2</v>
      </c>
      <c r="K2453" s="41" t="str">
        <f>IF($B2453="","",(VLOOKUP($B2453,所属・種目コード!$L$3:$M$127,2)))</f>
        <v>桜町中</v>
      </c>
      <c r="L2453" s="38" t="e">
        <f>IF($B2453="","",(VLOOKUP($B2453,所属・種目コード!$I$3:$J$59,2)))</f>
        <v>#N/A</v>
      </c>
    </row>
    <row r="2454" spans="1:12">
      <c r="A2454" s="23">
        <v>3374</v>
      </c>
      <c r="B2454" s="23">
        <v>1126</v>
      </c>
      <c r="C2454" s="23">
        <v>983</v>
      </c>
      <c r="E2454" s="23" t="s">
        <v>5071</v>
      </c>
      <c r="F2454" s="23" t="s">
        <v>5072</v>
      </c>
      <c r="G2454" s="23">
        <v>2</v>
      </c>
      <c r="K2454" s="41" t="str">
        <f>IF($B2454="","",(VLOOKUP($B2454,所属・種目コード!$L$3:$M$127,2)))</f>
        <v>桜町中</v>
      </c>
      <c r="L2454" s="38" t="e">
        <f>IF($B2454="","",(VLOOKUP($B2454,所属・種目コード!$I$3:$J$59,2)))</f>
        <v>#N/A</v>
      </c>
    </row>
    <row r="2455" spans="1:12">
      <c r="A2455" s="23">
        <v>3375</v>
      </c>
      <c r="B2455" s="23">
        <v>1126</v>
      </c>
      <c r="C2455" s="23">
        <v>1181</v>
      </c>
      <c r="E2455" s="23" t="s">
        <v>5073</v>
      </c>
      <c r="F2455" s="23" t="s">
        <v>5074</v>
      </c>
      <c r="G2455" s="23">
        <v>1</v>
      </c>
      <c r="K2455" s="41" t="str">
        <f>IF($B2455="","",(VLOOKUP($B2455,所属・種目コード!$L$3:$M$127,2)))</f>
        <v>桜町中</v>
      </c>
      <c r="L2455" s="38" t="e">
        <f>IF($B2455="","",(VLOOKUP($B2455,所属・種目コード!$I$3:$J$59,2)))</f>
        <v>#N/A</v>
      </c>
    </row>
    <row r="2456" spans="1:12">
      <c r="A2456" s="23">
        <v>3376</v>
      </c>
      <c r="B2456" s="23">
        <v>1126</v>
      </c>
      <c r="C2456" s="23">
        <v>1184</v>
      </c>
      <c r="E2456" s="23" t="s">
        <v>5075</v>
      </c>
      <c r="F2456" s="23" t="s">
        <v>5076</v>
      </c>
      <c r="G2456" s="23">
        <v>1</v>
      </c>
      <c r="K2456" s="41" t="str">
        <f>IF($B2456="","",(VLOOKUP($B2456,所属・種目コード!$L$3:$M$127,2)))</f>
        <v>桜町中</v>
      </c>
      <c r="L2456" s="38" t="e">
        <f>IF($B2456="","",(VLOOKUP($B2456,所属・種目コード!$I$3:$J$59,2)))</f>
        <v>#N/A</v>
      </c>
    </row>
    <row r="2457" spans="1:12">
      <c r="A2457" s="23">
        <v>3377</v>
      </c>
      <c r="B2457" s="23">
        <v>1126</v>
      </c>
      <c r="C2457" s="23">
        <v>980</v>
      </c>
      <c r="E2457" s="23" t="s">
        <v>5077</v>
      </c>
      <c r="F2457" s="23" t="s">
        <v>5078</v>
      </c>
      <c r="G2457" s="23">
        <v>2</v>
      </c>
      <c r="K2457" s="41" t="str">
        <f>IF($B2457="","",(VLOOKUP($B2457,所属・種目コード!$L$3:$M$127,2)))</f>
        <v>桜町中</v>
      </c>
      <c r="L2457" s="38" t="e">
        <f>IF($B2457="","",(VLOOKUP($B2457,所属・種目コード!$I$3:$J$59,2)))</f>
        <v>#N/A</v>
      </c>
    </row>
    <row r="2458" spans="1:12">
      <c r="A2458" s="23">
        <v>3378</v>
      </c>
      <c r="B2458" s="23">
        <v>1128</v>
      </c>
      <c r="C2458" s="23">
        <v>993</v>
      </c>
      <c r="E2458" s="23" t="s">
        <v>5079</v>
      </c>
      <c r="F2458" s="23" t="s">
        <v>5080</v>
      </c>
      <c r="G2458" s="23">
        <v>1</v>
      </c>
      <c r="K2458" s="41" t="str">
        <f>IF($B2458="","",(VLOOKUP($B2458,所属・種目コード!$L$3:$M$127,2)))</f>
        <v>奥中山中</v>
      </c>
      <c r="L2458" s="38" t="e">
        <f>IF($B2458="","",(VLOOKUP($B2458,所属・種目コード!$I$3:$J$59,2)))</f>
        <v>#N/A</v>
      </c>
    </row>
    <row r="2459" spans="1:12">
      <c r="A2459" s="23">
        <v>3379</v>
      </c>
      <c r="B2459" s="23">
        <v>1128</v>
      </c>
      <c r="C2459" s="23">
        <v>994</v>
      </c>
      <c r="E2459" s="23" t="s">
        <v>5081</v>
      </c>
      <c r="F2459" s="23" t="s">
        <v>5082</v>
      </c>
      <c r="G2459" s="23">
        <v>1</v>
      </c>
      <c r="K2459" s="41" t="str">
        <f>IF($B2459="","",(VLOOKUP($B2459,所属・種目コード!$L$3:$M$127,2)))</f>
        <v>奥中山中</v>
      </c>
      <c r="L2459" s="38" t="e">
        <f>IF($B2459="","",(VLOOKUP($B2459,所属・種目コード!$I$3:$J$59,2)))</f>
        <v>#N/A</v>
      </c>
    </row>
    <row r="2460" spans="1:12">
      <c r="A2460" s="23">
        <v>3380</v>
      </c>
      <c r="B2460" s="23">
        <v>1128</v>
      </c>
      <c r="C2460" s="23">
        <v>838</v>
      </c>
      <c r="E2460" s="23" t="s">
        <v>5083</v>
      </c>
      <c r="F2460" s="23" t="s">
        <v>5084</v>
      </c>
      <c r="G2460" s="23">
        <v>2</v>
      </c>
      <c r="K2460" s="41" t="str">
        <f>IF($B2460="","",(VLOOKUP($B2460,所属・種目コード!$L$3:$M$127,2)))</f>
        <v>奥中山中</v>
      </c>
      <c r="L2460" s="38" t="e">
        <f>IF($B2460="","",(VLOOKUP($B2460,所属・種目コード!$I$3:$J$59,2)))</f>
        <v>#N/A</v>
      </c>
    </row>
    <row r="2461" spans="1:12">
      <c r="A2461" s="23">
        <v>3381</v>
      </c>
      <c r="B2461" s="23">
        <v>1128</v>
      </c>
      <c r="C2461" s="23">
        <v>985</v>
      </c>
      <c r="E2461" s="23" t="s">
        <v>5085</v>
      </c>
      <c r="F2461" s="23" t="s">
        <v>5086</v>
      </c>
      <c r="G2461" s="23">
        <v>1</v>
      </c>
      <c r="K2461" s="41" t="str">
        <f>IF($B2461="","",(VLOOKUP($B2461,所属・種目コード!$L$3:$M$127,2)))</f>
        <v>奥中山中</v>
      </c>
      <c r="L2461" s="38" t="e">
        <f>IF($B2461="","",(VLOOKUP($B2461,所属・種目コード!$I$3:$J$59,2)))</f>
        <v>#N/A</v>
      </c>
    </row>
    <row r="2462" spans="1:12">
      <c r="A2462" s="23">
        <v>3382</v>
      </c>
      <c r="B2462" s="23">
        <v>1128</v>
      </c>
      <c r="C2462" s="23">
        <v>986</v>
      </c>
      <c r="E2462" s="23" t="s">
        <v>5087</v>
      </c>
      <c r="F2462" s="23" t="s">
        <v>5088</v>
      </c>
      <c r="G2462" s="23">
        <v>1</v>
      </c>
      <c r="K2462" s="41" t="str">
        <f>IF($B2462="","",(VLOOKUP($B2462,所属・種目コード!$L$3:$M$127,2)))</f>
        <v>奥中山中</v>
      </c>
      <c r="L2462" s="38" t="e">
        <f>IF($B2462="","",(VLOOKUP($B2462,所属・種目コード!$I$3:$J$59,2)))</f>
        <v>#N/A</v>
      </c>
    </row>
    <row r="2463" spans="1:12">
      <c r="A2463" s="23">
        <v>3383</v>
      </c>
      <c r="B2463" s="23">
        <v>1128</v>
      </c>
      <c r="C2463" s="23">
        <v>987</v>
      </c>
      <c r="E2463" s="23" t="s">
        <v>5089</v>
      </c>
      <c r="F2463" s="23" t="s">
        <v>5090</v>
      </c>
      <c r="G2463" s="23">
        <v>1</v>
      </c>
      <c r="K2463" s="41" t="str">
        <f>IF($B2463="","",(VLOOKUP($B2463,所属・種目コード!$L$3:$M$127,2)))</f>
        <v>奥中山中</v>
      </c>
      <c r="L2463" s="38" t="e">
        <f>IF($B2463="","",(VLOOKUP($B2463,所属・種目コード!$I$3:$J$59,2)))</f>
        <v>#N/A</v>
      </c>
    </row>
    <row r="2464" spans="1:12">
      <c r="A2464" s="23">
        <v>3384</v>
      </c>
      <c r="B2464" s="23">
        <v>1128</v>
      </c>
      <c r="C2464" s="23">
        <v>988</v>
      </c>
      <c r="E2464" s="23" t="s">
        <v>5091</v>
      </c>
      <c r="F2464" s="23" t="s">
        <v>5092</v>
      </c>
      <c r="G2464" s="23">
        <v>1</v>
      </c>
      <c r="K2464" s="41" t="str">
        <f>IF($B2464="","",(VLOOKUP($B2464,所属・種目コード!$L$3:$M$127,2)))</f>
        <v>奥中山中</v>
      </c>
      <c r="L2464" s="38" t="e">
        <f>IF($B2464="","",(VLOOKUP($B2464,所属・種目コード!$I$3:$J$59,2)))</f>
        <v>#N/A</v>
      </c>
    </row>
    <row r="2465" spans="1:12">
      <c r="A2465" s="23">
        <v>3385</v>
      </c>
      <c r="B2465" s="23">
        <v>1128</v>
      </c>
      <c r="C2465" s="23">
        <v>989</v>
      </c>
      <c r="E2465" s="23" t="s">
        <v>5093</v>
      </c>
      <c r="F2465" s="23" t="s">
        <v>5094</v>
      </c>
      <c r="G2465" s="23">
        <v>1</v>
      </c>
      <c r="K2465" s="41" t="str">
        <f>IF($B2465="","",(VLOOKUP($B2465,所属・種目コード!$L$3:$M$127,2)))</f>
        <v>奥中山中</v>
      </c>
      <c r="L2465" s="38" t="e">
        <f>IF($B2465="","",(VLOOKUP($B2465,所属・種目コード!$I$3:$J$59,2)))</f>
        <v>#N/A</v>
      </c>
    </row>
    <row r="2466" spans="1:12">
      <c r="A2466" s="23">
        <v>3386</v>
      </c>
      <c r="B2466" s="23">
        <v>1128</v>
      </c>
      <c r="C2466" s="23">
        <v>995</v>
      </c>
      <c r="E2466" s="23" t="s">
        <v>5095</v>
      </c>
      <c r="F2466" s="23" t="s">
        <v>3455</v>
      </c>
      <c r="G2466" s="23">
        <v>1</v>
      </c>
      <c r="K2466" s="41" t="str">
        <f>IF($B2466="","",(VLOOKUP($B2466,所属・種目コード!$L$3:$M$127,2)))</f>
        <v>奥中山中</v>
      </c>
      <c r="L2466" s="38" t="e">
        <f>IF($B2466="","",(VLOOKUP($B2466,所属・種目コード!$I$3:$J$59,2)))</f>
        <v>#N/A</v>
      </c>
    </row>
    <row r="2467" spans="1:12">
      <c r="A2467" s="23">
        <v>3387</v>
      </c>
      <c r="B2467" s="23">
        <v>1128</v>
      </c>
      <c r="C2467" s="23">
        <v>996</v>
      </c>
      <c r="E2467" s="23" t="s">
        <v>5096</v>
      </c>
      <c r="F2467" s="23" t="s">
        <v>5097</v>
      </c>
      <c r="G2467" s="23">
        <v>1</v>
      </c>
      <c r="K2467" s="41" t="str">
        <f>IF($B2467="","",(VLOOKUP($B2467,所属・種目コード!$L$3:$M$127,2)))</f>
        <v>奥中山中</v>
      </c>
      <c r="L2467" s="38" t="e">
        <f>IF($B2467="","",(VLOOKUP($B2467,所属・種目コード!$I$3:$J$59,2)))</f>
        <v>#N/A</v>
      </c>
    </row>
    <row r="2468" spans="1:12">
      <c r="A2468" s="23">
        <v>3388</v>
      </c>
      <c r="B2468" s="23">
        <v>1128</v>
      </c>
      <c r="C2468" s="23">
        <v>840</v>
      </c>
      <c r="E2468" s="23" t="s">
        <v>5098</v>
      </c>
      <c r="F2468" s="23" t="s">
        <v>5099</v>
      </c>
      <c r="G2468" s="23">
        <v>2</v>
      </c>
      <c r="K2468" s="41" t="str">
        <f>IF($B2468="","",(VLOOKUP($B2468,所属・種目コード!$L$3:$M$127,2)))</f>
        <v>奥中山中</v>
      </c>
      <c r="L2468" s="38" t="e">
        <f>IF($B2468="","",(VLOOKUP($B2468,所属・種目コード!$I$3:$J$59,2)))</f>
        <v>#N/A</v>
      </c>
    </row>
    <row r="2469" spans="1:12">
      <c r="A2469" s="23">
        <v>3389</v>
      </c>
      <c r="B2469" s="23">
        <v>1128</v>
      </c>
      <c r="C2469" s="23">
        <v>841</v>
      </c>
      <c r="E2469" s="23" t="s">
        <v>5100</v>
      </c>
      <c r="F2469" s="23" t="s">
        <v>5101</v>
      </c>
      <c r="G2469" s="23">
        <v>2</v>
      </c>
      <c r="K2469" s="41" t="str">
        <f>IF($B2469="","",(VLOOKUP($B2469,所属・種目コード!$L$3:$M$127,2)))</f>
        <v>奥中山中</v>
      </c>
      <c r="L2469" s="38" t="e">
        <f>IF($B2469="","",(VLOOKUP($B2469,所属・種目コード!$I$3:$J$59,2)))</f>
        <v>#N/A</v>
      </c>
    </row>
    <row r="2470" spans="1:12">
      <c r="A2470" s="23">
        <v>3390</v>
      </c>
      <c r="B2470" s="23">
        <v>1128</v>
      </c>
      <c r="C2470" s="23">
        <v>997</v>
      </c>
      <c r="E2470" s="23" t="s">
        <v>5102</v>
      </c>
      <c r="F2470" s="23" t="s">
        <v>5103</v>
      </c>
      <c r="G2470" s="23">
        <v>1</v>
      </c>
      <c r="K2470" s="41" t="str">
        <f>IF($B2470="","",(VLOOKUP($B2470,所属・種目コード!$L$3:$M$127,2)))</f>
        <v>奥中山中</v>
      </c>
      <c r="L2470" s="38" t="e">
        <f>IF($B2470="","",(VLOOKUP($B2470,所属・種目コード!$I$3:$J$59,2)))</f>
        <v>#N/A</v>
      </c>
    </row>
    <row r="2471" spans="1:12">
      <c r="A2471" s="23">
        <v>3391</v>
      </c>
      <c r="B2471" s="23">
        <v>1128</v>
      </c>
      <c r="C2471" s="23">
        <v>842</v>
      </c>
      <c r="E2471" s="23" t="s">
        <v>5104</v>
      </c>
      <c r="F2471" s="23" t="s">
        <v>5105</v>
      </c>
      <c r="G2471" s="23">
        <v>2</v>
      </c>
      <c r="K2471" s="41" t="str">
        <f>IF($B2471="","",(VLOOKUP($B2471,所属・種目コード!$L$3:$M$127,2)))</f>
        <v>奥中山中</v>
      </c>
      <c r="L2471" s="38" t="e">
        <f>IF($B2471="","",(VLOOKUP($B2471,所属・種目コード!$I$3:$J$59,2)))</f>
        <v>#N/A</v>
      </c>
    </row>
    <row r="2472" spans="1:12">
      <c r="A2472" s="23">
        <v>3392</v>
      </c>
      <c r="B2472" s="23">
        <v>1128</v>
      </c>
      <c r="C2472" s="23">
        <v>990</v>
      </c>
      <c r="E2472" s="23" t="s">
        <v>5106</v>
      </c>
      <c r="F2472" s="23" t="s">
        <v>5107</v>
      </c>
      <c r="G2472" s="23">
        <v>1</v>
      </c>
      <c r="K2472" s="41" t="str">
        <f>IF($B2472="","",(VLOOKUP($B2472,所属・種目コード!$L$3:$M$127,2)))</f>
        <v>奥中山中</v>
      </c>
      <c r="L2472" s="38" t="e">
        <f>IF($B2472="","",(VLOOKUP($B2472,所属・種目コード!$I$3:$J$59,2)))</f>
        <v>#N/A</v>
      </c>
    </row>
    <row r="2473" spans="1:12">
      <c r="A2473" s="23">
        <v>3393</v>
      </c>
      <c r="B2473" s="23">
        <v>1128</v>
      </c>
      <c r="C2473" s="23">
        <v>991</v>
      </c>
      <c r="E2473" s="23" t="s">
        <v>5108</v>
      </c>
      <c r="F2473" s="23" t="s">
        <v>5109</v>
      </c>
      <c r="G2473" s="23">
        <v>1</v>
      </c>
      <c r="K2473" s="41" t="str">
        <f>IF($B2473="","",(VLOOKUP($B2473,所属・種目コード!$L$3:$M$127,2)))</f>
        <v>奥中山中</v>
      </c>
      <c r="L2473" s="38" t="e">
        <f>IF($B2473="","",(VLOOKUP($B2473,所属・種目コード!$I$3:$J$59,2)))</f>
        <v>#N/A</v>
      </c>
    </row>
    <row r="2474" spans="1:12">
      <c r="A2474" s="23">
        <v>3394</v>
      </c>
      <c r="B2474" s="23">
        <v>1128</v>
      </c>
      <c r="C2474" s="23">
        <v>843</v>
      </c>
      <c r="E2474" s="23" t="s">
        <v>5110</v>
      </c>
      <c r="F2474" s="23" t="s">
        <v>4113</v>
      </c>
      <c r="G2474" s="23">
        <v>2</v>
      </c>
      <c r="K2474" s="41" t="str">
        <f>IF($B2474="","",(VLOOKUP($B2474,所属・種目コード!$L$3:$M$127,2)))</f>
        <v>奥中山中</v>
      </c>
      <c r="L2474" s="38" t="e">
        <f>IF($B2474="","",(VLOOKUP($B2474,所属・種目コード!$I$3:$J$59,2)))</f>
        <v>#N/A</v>
      </c>
    </row>
    <row r="2475" spans="1:12">
      <c r="A2475" s="23">
        <v>3395</v>
      </c>
      <c r="B2475" s="23">
        <v>1128</v>
      </c>
      <c r="C2475" s="23">
        <v>992</v>
      </c>
      <c r="E2475" s="23" t="s">
        <v>5111</v>
      </c>
      <c r="F2475" s="23" t="s">
        <v>5112</v>
      </c>
      <c r="G2475" s="23">
        <v>1</v>
      </c>
      <c r="K2475" s="41" t="str">
        <f>IF($B2475="","",(VLOOKUP($B2475,所属・種目コード!$L$3:$M$127,2)))</f>
        <v>奥中山中</v>
      </c>
      <c r="L2475" s="38" t="e">
        <f>IF($B2475="","",(VLOOKUP($B2475,所属・種目コード!$I$3:$J$59,2)))</f>
        <v>#N/A</v>
      </c>
    </row>
    <row r="2476" spans="1:12">
      <c r="A2476" s="23">
        <v>3396</v>
      </c>
      <c r="B2476" s="23">
        <v>1128</v>
      </c>
      <c r="C2476" s="23">
        <v>844</v>
      </c>
      <c r="E2476" s="23" t="s">
        <v>5113</v>
      </c>
      <c r="F2476" s="23" t="s">
        <v>5114</v>
      </c>
      <c r="G2476" s="23">
        <v>2</v>
      </c>
      <c r="K2476" s="41" t="str">
        <f>IF($B2476="","",(VLOOKUP($B2476,所属・種目コード!$L$3:$M$127,2)))</f>
        <v>奥中山中</v>
      </c>
      <c r="L2476" s="38" t="e">
        <f>IF($B2476="","",(VLOOKUP($B2476,所属・種目コード!$I$3:$J$59,2)))</f>
        <v>#N/A</v>
      </c>
    </row>
    <row r="2477" spans="1:12">
      <c r="A2477" s="23">
        <v>3397</v>
      </c>
      <c r="B2477" s="23">
        <v>1128</v>
      </c>
      <c r="C2477" s="23">
        <v>839</v>
      </c>
      <c r="E2477" s="23" t="s">
        <v>5115</v>
      </c>
      <c r="F2477" s="23" t="s">
        <v>5116</v>
      </c>
      <c r="G2477" s="23">
        <v>2</v>
      </c>
      <c r="K2477" s="41" t="str">
        <f>IF($B2477="","",(VLOOKUP($B2477,所属・種目コード!$L$3:$M$127,2)))</f>
        <v>奥中山中</v>
      </c>
      <c r="L2477" s="38" t="e">
        <f>IF($B2477="","",(VLOOKUP($B2477,所属・種目コード!$I$3:$J$59,2)))</f>
        <v>#N/A</v>
      </c>
    </row>
    <row r="2478" spans="1:12">
      <c r="A2478" s="23">
        <v>3398</v>
      </c>
      <c r="B2478" s="23">
        <v>1129</v>
      </c>
      <c r="C2478" s="23">
        <v>770</v>
      </c>
      <c r="E2478" s="23" t="s">
        <v>5117</v>
      </c>
      <c r="F2478" s="23" t="s">
        <v>5118</v>
      </c>
      <c r="G2478" s="23">
        <v>1</v>
      </c>
      <c r="K2478" s="41" t="str">
        <f>IF($B2478="","",(VLOOKUP($B2478,所属・種目コード!$L$3:$M$127,2)))</f>
        <v>岩泉中</v>
      </c>
      <c r="L2478" s="38" t="e">
        <f>IF($B2478="","",(VLOOKUP($B2478,所属・種目コード!$I$3:$J$59,2)))</f>
        <v>#N/A</v>
      </c>
    </row>
    <row r="2479" spans="1:12">
      <c r="A2479" s="23">
        <v>3399</v>
      </c>
      <c r="B2479" s="23">
        <v>1129</v>
      </c>
      <c r="C2479" s="23">
        <v>651</v>
      </c>
      <c r="E2479" s="23" t="s">
        <v>5119</v>
      </c>
      <c r="F2479" s="23" t="s">
        <v>5120</v>
      </c>
      <c r="G2479" s="23">
        <v>2</v>
      </c>
      <c r="K2479" s="41" t="str">
        <f>IF($B2479="","",(VLOOKUP($B2479,所属・種目コード!$L$3:$M$127,2)))</f>
        <v>岩泉中</v>
      </c>
      <c r="L2479" s="38" t="e">
        <f>IF($B2479="","",(VLOOKUP($B2479,所属・種目コード!$I$3:$J$59,2)))</f>
        <v>#N/A</v>
      </c>
    </row>
    <row r="2480" spans="1:12">
      <c r="A2480" s="23">
        <v>3400</v>
      </c>
      <c r="B2480" s="23">
        <v>1129</v>
      </c>
      <c r="C2480" s="23">
        <v>652</v>
      </c>
      <c r="E2480" s="23" t="s">
        <v>5121</v>
      </c>
      <c r="F2480" s="23" t="s">
        <v>5122</v>
      </c>
      <c r="G2480" s="23">
        <v>2</v>
      </c>
      <c r="K2480" s="41" t="str">
        <f>IF($B2480="","",(VLOOKUP($B2480,所属・種目コード!$L$3:$M$127,2)))</f>
        <v>岩泉中</v>
      </c>
      <c r="L2480" s="38" t="e">
        <f>IF($B2480="","",(VLOOKUP($B2480,所属・種目コード!$I$3:$J$59,2)))</f>
        <v>#N/A</v>
      </c>
    </row>
    <row r="2481" spans="1:12">
      <c r="A2481" s="23">
        <v>3401</v>
      </c>
      <c r="B2481" s="23">
        <v>1129</v>
      </c>
      <c r="C2481" s="23">
        <v>775</v>
      </c>
      <c r="E2481" s="23" t="s">
        <v>5123</v>
      </c>
      <c r="F2481" s="23" t="s">
        <v>5124</v>
      </c>
      <c r="G2481" s="23">
        <v>1</v>
      </c>
      <c r="K2481" s="41" t="str">
        <f>IF($B2481="","",(VLOOKUP($B2481,所属・種目コード!$L$3:$M$127,2)))</f>
        <v>岩泉中</v>
      </c>
      <c r="L2481" s="38" t="e">
        <f>IF($B2481="","",(VLOOKUP($B2481,所属・種目コード!$I$3:$J$59,2)))</f>
        <v>#N/A</v>
      </c>
    </row>
    <row r="2482" spans="1:12">
      <c r="A2482" s="23">
        <v>3402</v>
      </c>
      <c r="B2482" s="23">
        <v>1129</v>
      </c>
      <c r="C2482" s="23">
        <v>653</v>
      </c>
      <c r="E2482" s="23" t="s">
        <v>5125</v>
      </c>
      <c r="F2482" s="23" t="s">
        <v>5126</v>
      </c>
      <c r="G2482" s="23">
        <v>2</v>
      </c>
      <c r="K2482" s="41" t="str">
        <f>IF($B2482="","",(VLOOKUP($B2482,所属・種目コード!$L$3:$M$127,2)))</f>
        <v>岩泉中</v>
      </c>
      <c r="L2482" s="38" t="e">
        <f>IF($B2482="","",(VLOOKUP($B2482,所属・種目コード!$I$3:$J$59,2)))</f>
        <v>#N/A</v>
      </c>
    </row>
    <row r="2483" spans="1:12">
      <c r="A2483" s="23">
        <v>3403</v>
      </c>
      <c r="B2483" s="23">
        <v>1129</v>
      </c>
      <c r="C2483" s="23">
        <v>771</v>
      </c>
      <c r="E2483" s="23" t="s">
        <v>5127</v>
      </c>
      <c r="F2483" s="23" t="s">
        <v>5128</v>
      </c>
      <c r="G2483" s="23">
        <v>1</v>
      </c>
      <c r="K2483" s="41" t="str">
        <f>IF($B2483="","",(VLOOKUP($B2483,所属・種目コード!$L$3:$M$127,2)))</f>
        <v>岩泉中</v>
      </c>
      <c r="L2483" s="38" t="e">
        <f>IF($B2483="","",(VLOOKUP($B2483,所属・種目コード!$I$3:$J$59,2)))</f>
        <v>#N/A</v>
      </c>
    </row>
    <row r="2484" spans="1:12">
      <c r="A2484" s="23">
        <v>3404</v>
      </c>
      <c r="B2484" s="23">
        <v>1129</v>
      </c>
      <c r="C2484" s="23">
        <v>655</v>
      </c>
      <c r="E2484" s="23" t="s">
        <v>5129</v>
      </c>
      <c r="F2484" s="23" t="s">
        <v>5130</v>
      </c>
      <c r="G2484" s="23">
        <v>2</v>
      </c>
      <c r="K2484" s="41" t="str">
        <f>IF($B2484="","",(VLOOKUP($B2484,所属・種目コード!$L$3:$M$127,2)))</f>
        <v>岩泉中</v>
      </c>
      <c r="L2484" s="38" t="e">
        <f>IF($B2484="","",(VLOOKUP($B2484,所属・種目コード!$I$3:$J$59,2)))</f>
        <v>#N/A</v>
      </c>
    </row>
    <row r="2485" spans="1:12">
      <c r="A2485" s="23">
        <v>3405</v>
      </c>
      <c r="B2485" s="23">
        <v>1129</v>
      </c>
      <c r="C2485" s="23">
        <v>772</v>
      </c>
      <c r="E2485" s="23" t="s">
        <v>5131</v>
      </c>
      <c r="F2485" s="23" t="s">
        <v>5132</v>
      </c>
      <c r="G2485" s="23">
        <v>1</v>
      </c>
      <c r="K2485" s="41" t="str">
        <f>IF($B2485="","",(VLOOKUP($B2485,所属・種目コード!$L$3:$M$127,2)))</f>
        <v>岩泉中</v>
      </c>
      <c r="L2485" s="38" t="e">
        <f>IF($B2485="","",(VLOOKUP($B2485,所属・種目コード!$I$3:$J$59,2)))</f>
        <v>#N/A</v>
      </c>
    </row>
    <row r="2486" spans="1:12">
      <c r="A2486" s="23">
        <v>3406</v>
      </c>
      <c r="B2486" s="23">
        <v>1129</v>
      </c>
      <c r="C2486" s="23">
        <v>654</v>
      </c>
      <c r="E2486" s="23" t="s">
        <v>5133</v>
      </c>
      <c r="F2486" s="23" t="s">
        <v>5134</v>
      </c>
      <c r="G2486" s="23">
        <v>2</v>
      </c>
      <c r="K2486" s="41" t="str">
        <f>IF($B2486="","",(VLOOKUP($B2486,所属・種目コード!$L$3:$M$127,2)))</f>
        <v>岩泉中</v>
      </c>
      <c r="L2486" s="38" t="e">
        <f>IF($B2486="","",(VLOOKUP($B2486,所属・種目コード!$I$3:$J$59,2)))</f>
        <v>#N/A</v>
      </c>
    </row>
    <row r="2487" spans="1:12">
      <c r="A2487" s="23">
        <v>3407</v>
      </c>
      <c r="B2487" s="23">
        <v>1129</v>
      </c>
      <c r="C2487" s="23">
        <v>776</v>
      </c>
      <c r="E2487" s="23" t="s">
        <v>5135</v>
      </c>
      <c r="F2487" s="23" t="s">
        <v>5136</v>
      </c>
      <c r="G2487" s="23">
        <v>1</v>
      </c>
      <c r="K2487" s="41" t="str">
        <f>IF($B2487="","",(VLOOKUP($B2487,所属・種目コード!$L$3:$M$127,2)))</f>
        <v>岩泉中</v>
      </c>
      <c r="L2487" s="38" t="e">
        <f>IF($B2487="","",(VLOOKUP($B2487,所属・種目コード!$I$3:$J$59,2)))</f>
        <v>#N/A</v>
      </c>
    </row>
    <row r="2488" spans="1:12">
      <c r="A2488" s="23">
        <v>3408</v>
      </c>
      <c r="B2488" s="23">
        <v>1129</v>
      </c>
      <c r="C2488" s="23">
        <v>773</v>
      </c>
      <c r="E2488" s="23" t="s">
        <v>5137</v>
      </c>
      <c r="F2488" s="23" t="s">
        <v>5138</v>
      </c>
      <c r="G2488" s="23">
        <v>1</v>
      </c>
      <c r="K2488" s="41" t="str">
        <f>IF($B2488="","",(VLOOKUP($B2488,所属・種目コード!$L$3:$M$127,2)))</f>
        <v>岩泉中</v>
      </c>
      <c r="L2488" s="38" t="e">
        <f>IF($B2488="","",(VLOOKUP($B2488,所属・種目コード!$I$3:$J$59,2)))</f>
        <v>#N/A</v>
      </c>
    </row>
    <row r="2489" spans="1:12">
      <c r="A2489" s="23">
        <v>3409</v>
      </c>
      <c r="B2489" s="23">
        <v>1129</v>
      </c>
      <c r="C2489" s="23">
        <v>656</v>
      </c>
      <c r="E2489" s="23" t="s">
        <v>5139</v>
      </c>
      <c r="F2489" s="23" t="s">
        <v>5140</v>
      </c>
      <c r="G2489" s="23">
        <v>2</v>
      </c>
      <c r="K2489" s="41" t="str">
        <f>IF($B2489="","",(VLOOKUP($B2489,所属・種目コード!$L$3:$M$127,2)))</f>
        <v>岩泉中</v>
      </c>
      <c r="L2489" s="38" t="e">
        <f>IF($B2489="","",(VLOOKUP($B2489,所属・種目コード!$I$3:$J$59,2)))</f>
        <v>#N/A</v>
      </c>
    </row>
    <row r="2490" spans="1:12">
      <c r="A2490" s="23">
        <v>3410</v>
      </c>
      <c r="B2490" s="23">
        <v>1129</v>
      </c>
      <c r="C2490" s="23">
        <v>777</v>
      </c>
      <c r="E2490" s="23" t="s">
        <v>5141</v>
      </c>
      <c r="F2490" s="23" t="s">
        <v>5142</v>
      </c>
      <c r="G2490" s="23">
        <v>1</v>
      </c>
      <c r="K2490" s="41" t="str">
        <f>IF($B2490="","",(VLOOKUP($B2490,所属・種目コード!$L$3:$M$127,2)))</f>
        <v>岩泉中</v>
      </c>
      <c r="L2490" s="38" t="e">
        <f>IF($B2490="","",(VLOOKUP($B2490,所属・種目コード!$I$3:$J$59,2)))</f>
        <v>#N/A</v>
      </c>
    </row>
    <row r="2491" spans="1:12">
      <c r="A2491" s="23">
        <v>3411</v>
      </c>
      <c r="B2491" s="23">
        <v>1129</v>
      </c>
      <c r="C2491" s="23">
        <v>657</v>
      </c>
      <c r="E2491" s="23" t="s">
        <v>5143</v>
      </c>
      <c r="F2491" s="23" t="s">
        <v>5144</v>
      </c>
      <c r="G2491" s="23">
        <v>2</v>
      </c>
      <c r="K2491" s="41" t="str">
        <f>IF($B2491="","",(VLOOKUP($B2491,所属・種目コード!$L$3:$M$127,2)))</f>
        <v>岩泉中</v>
      </c>
      <c r="L2491" s="38" t="e">
        <f>IF($B2491="","",(VLOOKUP($B2491,所属・種目コード!$I$3:$J$59,2)))</f>
        <v>#N/A</v>
      </c>
    </row>
    <row r="2492" spans="1:12">
      <c r="A2492" s="23">
        <v>3412</v>
      </c>
      <c r="B2492" s="23">
        <v>1129</v>
      </c>
      <c r="C2492" s="23">
        <v>774</v>
      </c>
      <c r="E2492" s="23" t="s">
        <v>5145</v>
      </c>
      <c r="F2492" s="23" t="s">
        <v>5146</v>
      </c>
      <c r="G2492" s="23">
        <v>1</v>
      </c>
      <c r="K2492" s="41" t="str">
        <f>IF($B2492="","",(VLOOKUP($B2492,所属・種目コード!$L$3:$M$127,2)))</f>
        <v>岩泉中</v>
      </c>
      <c r="L2492" s="38" t="e">
        <f>IF($B2492="","",(VLOOKUP($B2492,所属・種目コード!$I$3:$J$59,2)))</f>
        <v>#N/A</v>
      </c>
    </row>
    <row r="2493" spans="1:12">
      <c r="A2493" s="23">
        <v>3413</v>
      </c>
      <c r="B2493" s="23">
        <v>1130</v>
      </c>
      <c r="C2493" s="23">
        <v>632</v>
      </c>
      <c r="E2493" s="23" t="s">
        <v>5147</v>
      </c>
      <c r="F2493" s="23" t="s">
        <v>5148</v>
      </c>
      <c r="G2493" s="23">
        <v>1</v>
      </c>
      <c r="K2493" s="41" t="str">
        <f>IF($B2493="","",(VLOOKUP($B2493,所属・種目コード!$L$3:$M$127,2)))</f>
        <v>小本中</v>
      </c>
      <c r="L2493" s="38" t="e">
        <f>IF($B2493="","",(VLOOKUP($B2493,所属・種目コード!$I$3:$J$59,2)))</f>
        <v>#N/A</v>
      </c>
    </row>
    <row r="2494" spans="1:12">
      <c r="A2494" s="23">
        <v>3414</v>
      </c>
      <c r="B2494" s="23">
        <v>1130</v>
      </c>
      <c r="C2494" s="23">
        <v>636</v>
      </c>
      <c r="E2494" s="23" t="s">
        <v>5149</v>
      </c>
      <c r="F2494" s="23" t="s">
        <v>5150</v>
      </c>
      <c r="G2494" s="23">
        <v>1</v>
      </c>
      <c r="K2494" s="41" t="str">
        <f>IF($B2494="","",(VLOOKUP($B2494,所属・種目コード!$L$3:$M$127,2)))</f>
        <v>小本中</v>
      </c>
      <c r="L2494" s="38" t="e">
        <f>IF($B2494="","",(VLOOKUP($B2494,所属・種目コード!$I$3:$J$59,2)))</f>
        <v>#N/A</v>
      </c>
    </row>
    <row r="2495" spans="1:12">
      <c r="A2495" s="23">
        <v>3415</v>
      </c>
      <c r="B2495" s="23">
        <v>1130</v>
      </c>
      <c r="C2495" s="23">
        <v>633</v>
      </c>
      <c r="E2495" s="23" t="s">
        <v>4046</v>
      </c>
      <c r="F2495" s="23" t="s">
        <v>4047</v>
      </c>
      <c r="G2495" s="23">
        <v>1</v>
      </c>
      <c r="K2495" s="41" t="str">
        <f>IF($B2495="","",(VLOOKUP($B2495,所属・種目コード!$L$3:$M$127,2)))</f>
        <v>小本中</v>
      </c>
      <c r="L2495" s="38" t="e">
        <f>IF($B2495="","",(VLOOKUP($B2495,所属・種目コード!$I$3:$J$59,2)))</f>
        <v>#N/A</v>
      </c>
    </row>
    <row r="2496" spans="1:12">
      <c r="A2496" s="23">
        <v>3416</v>
      </c>
      <c r="B2496" s="23">
        <v>1130</v>
      </c>
      <c r="C2496" s="23">
        <v>634</v>
      </c>
      <c r="E2496" s="23" t="s">
        <v>5151</v>
      </c>
      <c r="F2496" s="23" t="s">
        <v>5152</v>
      </c>
      <c r="G2496" s="23">
        <v>1</v>
      </c>
      <c r="K2496" s="41" t="str">
        <f>IF($B2496="","",(VLOOKUP($B2496,所属・種目コード!$L$3:$M$127,2)))</f>
        <v>小本中</v>
      </c>
      <c r="L2496" s="38" t="e">
        <f>IF($B2496="","",(VLOOKUP($B2496,所属・種目コード!$I$3:$J$59,2)))</f>
        <v>#N/A</v>
      </c>
    </row>
    <row r="2497" spans="1:12">
      <c r="A2497" s="23">
        <v>3417</v>
      </c>
      <c r="B2497" s="23">
        <v>1130</v>
      </c>
      <c r="C2497" s="23">
        <v>637</v>
      </c>
      <c r="E2497" s="23" t="s">
        <v>5153</v>
      </c>
      <c r="F2497" s="23" t="s">
        <v>5154</v>
      </c>
      <c r="G2497" s="23">
        <v>1</v>
      </c>
      <c r="K2497" s="41" t="str">
        <f>IF($B2497="","",(VLOOKUP($B2497,所属・種目コード!$L$3:$M$127,2)))</f>
        <v>小本中</v>
      </c>
      <c r="L2497" s="38" t="e">
        <f>IF($B2497="","",(VLOOKUP($B2497,所属・種目コード!$I$3:$J$59,2)))</f>
        <v>#N/A</v>
      </c>
    </row>
    <row r="2498" spans="1:12">
      <c r="A2498" s="23">
        <v>3418</v>
      </c>
      <c r="B2498" s="23">
        <v>1130</v>
      </c>
      <c r="C2498" s="23">
        <v>638</v>
      </c>
      <c r="E2498" s="23" t="s">
        <v>5155</v>
      </c>
      <c r="F2498" s="23" t="s">
        <v>5156</v>
      </c>
      <c r="G2498" s="23">
        <v>1</v>
      </c>
      <c r="K2498" s="41" t="str">
        <f>IF($B2498="","",(VLOOKUP($B2498,所属・種目コード!$L$3:$M$127,2)))</f>
        <v>小本中</v>
      </c>
      <c r="L2498" s="38" t="e">
        <f>IF($B2498="","",(VLOOKUP($B2498,所属・種目コード!$I$3:$J$59,2)))</f>
        <v>#N/A</v>
      </c>
    </row>
    <row r="2499" spans="1:12">
      <c r="A2499" s="23">
        <v>3419</v>
      </c>
      <c r="B2499" s="23">
        <v>1130</v>
      </c>
      <c r="C2499" s="23">
        <v>635</v>
      </c>
      <c r="E2499" s="23" t="s">
        <v>5157</v>
      </c>
      <c r="F2499" s="23" t="s">
        <v>5158</v>
      </c>
      <c r="G2499" s="23">
        <v>1</v>
      </c>
      <c r="K2499" s="41" t="str">
        <f>IF($B2499="","",(VLOOKUP($B2499,所属・種目コード!$L$3:$M$127,2)))</f>
        <v>小本中</v>
      </c>
      <c r="L2499" s="38" t="e">
        <f>IF($B2499="","",(VLOOKUP($B2499,所属・種目コード!$I$3:$J$59,2)))</f>
        <v>#N/A</v>
      </c>
    </row>
    <row r="2500" spans="1:12">
      <c r="A2500" s="23">
        <v>3420</v>
      </c>
      <c r="B2500" s="23">
        <v>1132</v>
      </c>
      <c r="C2500" s="23">
        <v>506</v>
      </c>
      <c r="E2500" s="23" t="s">
        <v>5159</v>
      </c>
      <c r="F2500" s="23" t="s">
        <v>5160</v>
      </c>
      <c r="G2500" s="23">
        <v>1</v>
      </c>
      <c r="K2500" s="41" t="str">
        <f>IF($B2500="","",(VLOOKUP($B2500,所属・種目コード!$L$3:$M$127,2)))</f>
        <v>一関一附属中</v>
      </c>
      <c r="L2500" s="38" t="e">
        <f>IF($B2500="","",(VLOOKUP($B2500,所属・種目コード!$I$3:$J$59,2)))</f>
        <v>#N/A</v>
      </c>
    </row>
    <row r="2501" spans="1:12">
      <c r="A2501" s="23">
        <v>3421</v>
      </c>
      <c r="B2501" s="23">
        <v>1132</v>
      </c>
      <c r="C2501" s="23">
        <v>507</v>
      </c>
      <c r="E2501" s="23" t="s">
        <v>5161</v>
      </c>
      <c r="F2501" s="23" t="s">
        <v>5162</v>
      </c>
      <c r="G2501" s="23">
        <v>1</v>
      </c>
      <c r="K2501" s="41" t="str">
        <f>IF($B2501="","",(VLOOKUP($B2501,所属・種目コード!$L$3:$M$127,2)))</f>
        <v>一関一附属中</v>
      </c>
      <c r="L2501" s="38" t="e">
        <f>IF($B2501="","",(VLOOKUP($B2501,所属・種目コード!$I$3:$J$59,2)))</f>
        <v>#N/A</v>
      </c>
    </row>
    <row r="2502" spans="1:12">
      <c r="A2502" s="23">
        <v>3422</v>
      </c>
      <c r="B2502" s="23">
        <v>1132</v>
      </c>
      <c r="C2502" s="23">
        <v>500</v>
      </c>
      <c r="E2502" s="23" t="s">
        <v>5163</v>
      </c>
      <c r="F2502" s="23" t="s">
        <v>5164</v>
      </c>
      <c r="G2502" s="23">
        <v>1</v>
      </c>
      <c r="K2502" s="41" t="str">
        <f>IF($B2502="","",(VLOOKUP($B2502,所属・種目コード!$L$3:$M$127,2)))</f>
        <v>一関一附属中</v>
      </c>
      <c r="L2502" s="38" t="e">
        <f>IF($B2502="","",(VLOOKUP($B2502,所属・種目コード!$I$3:$J$59,2)))</f>
        <v>#N/A</v>
      </c>
    </row>
    <row r="2503" spans="1:12">
      <c r="A2503" s="23">
        <v>3423</v>
      </c>
      <c r="B2503" s="23">
        <v>1132</v>
      </c>
      <c r="C2503" s="23">
        <v>424</v>
      </c>
      <c r="E2503" s="23" t="s">
        <v>5165</v>
      </c>
      <c r="F2503" s="23" t="s">
        <v>3637</v>
      </c>
      <c r="G2503" s="23">
        <v>2</v>
      </c>
      <c r="K2503" s="41" t="str">
        <f>IF($B2503="","",(VLOOKUP($B2503,所属・種目コード!$L$3:$M$127,2)))</f>
        <v>一関一附属中</v>
      </c>
      <c r="L2503" s="38" t="e">
        <f>IF($B2503="","",(VLOOKUP($B2503,所属・種目コード!$I$3:$J$59,2)))</f>
        <v>#N/A</v>
      </c>
    </row>
    <row r="2504" spans="1:12">
      <c r="A2504" s="23">
        <v>3424</v>
      </c>
      <c r="B2504" s="23">
        <v>1132</v>
      </c>
      <c r="C2504" s="23">
        <v>501</v>
      </c>
      <c r="E2504" s="23" t="s">
        <v>5166</v>
      </c>
      <c r="F2504" s="23" t="s">
        <v>5167</v>
      </c>
      <c r="G2504" s="23">
        <v>1</v>
      </c>
      <c r="K2504" s="41" t="str">
        <f>IF($B2504="","",(VLOOKUP($B2504,所属・種目コード!$L$3:$M$127,2)))</f>
        <v>一関一附属中</v>
      </c>
      <c r="L2504" s="38" t="e">
        <f>IF($B2504="","",(VLOOKUP($B2504,所属・種目コード!$I$3:$J$59,2)))</f>
        <v>#N/A</v>
      </c>
    </row>
    <row r="2505" spans="1:12">
      <c r="A2505" s="23">
        <v>3425</v>
      </c>
      <c r="B2505" s="23">
        <v>1132</v>
      </c>
      <c r="C2505" s="23">
        <v>502</v>
      </c>
      <c r="E2505" s="23" t="s">
        <v>5168</v>
      </c>
      <c r="F2505" s="23" t="s">
        <v>5169</v>
      </c>
      <c r="G2505" s="23">
        <v>1</v>
      </c>
      <c r="K2505" s="41" t="str">
        <f>IF($B2505="","",(VLOOKUP($B2505,所属・種目コード!$L$3:$M$127,2)))</f>
        <v>一関一附属中</v>
      </c>
      <c r="L2505" s="38" t="e">
        <f>IF($B2505="","",(VLOOKUP($B2505,所属・種目コード!$I$3:$J$59,2)))</f>
        <v>#N/A</v>
      </c>
    </row>
    <row r="2506" spans="1:12">
      <c r="A2506" s="23">
        <v>3426</v>
      </c>
      <c r="B2506" s="23">
        <v>1132</v>
      </c>
      <c r="C2506" s="23">
        <v>425</v>
      </c>
      <c r="E2506" s="23" t="s">
        <v>5170</v>
      </c>
      <c r="F2506" s="23" t="s">
        <v>5171</v>
      </c>
      <c r="G2506" s="23">
        <v>2</v>
      </c>
      <c r="K2506" s="41" t="str">
        <f>IF($B2506="","",(VLOOKUP($B2506,所属・種目コード!$L$3:$M$127,2)))</f>
        <v>一関一附属中</v>
      </c>
      <c r="L2506" s="38" t="e">
        <f>IF($B2506="","",(VLOOKUP($B2506,所属・種目コード!$I$3:$J$59,2)))</f>
        <v>#N/A</v>
      </c>
    </row>
    <row r="2507" spans="1:12">
      <c r="A2507" s="23">
        <v>3427</v>
      </c>
      <c r="B2507" s="23">
        <v>1132</v>
      </c>
      <c r="C2507" s="23">
        <v>429</v>
      </c>
      <c r="E2507" s="23" t="s">
        <v>5172</v>
      </c>
      <c r="F2507" s="23" t="s">
        <v>5173</v>
      </c>
      <c r="G2507" s="23">
        <v>2</v>
      </c>
      <c r="K2507" s="41" t="str">
        <f>IF($B2507="","",(VLOOKUP($B2507,所属・種目コード!$L$3:$M$127,2)))</f>
        <v>一関一附属中</v>
      </c>
      <c r="L2507" s="38" t="e">
        <f>IF($B2507="","",(VLOOKUP($B2507,所属・種目コード!$I$3:$J$59,2)))</f>
        <v>#N/A</v>
      </c>
    </row>
    <row r="2508" spans="1:12">
      <c r="A2508" s="23">
        <v>3428</v>
      </c>
      <c r="B2508" s="23">
        <v>1132</v>
      </c>
      <c r="C2508" s="23">
        <v>508</v>
      </c>
      <c r="E2508" s="23" t="s">
        <v>5174</v>
      </c>
      <c r="F2508" s="23" t="s">
        <v>4539</v>
      </c>
      <c r="G2508" s="23">
        <v>1</v>
      </c>
      <c r="K2508" s="41" t="str">
        <f>IF($B2508="","",(VLOOKUP($B2508,所属・種目コード!$L$3:$M$127,2)))</f>
        <v>一関一附属中</v>
      </c>
      <c r="L2508" s="38" t="e">
        <f>IF($B2508="","",(VLOOKUP($B2508,所属・種目コード!$I$3:$J$59,2)))</f>
        <v>#N/A</v>
      </c>
    </row>
    <row r="2509" spans="1:12">
      <c r="A2509" s="23">
        <v>3429</v>
      </c>
      <c r="B2509" s="23">
        <v>1132</v>
      </c>
      <c r="C2509" s="23">
        <v>426</v>
      </c>
      <c r="E2509" s="23" t="s">
        <v>5175</v>
      </c>
      <c r="F2509" s="23" t="s">
        <v>5176</v>
      </c>
      <c r="G2509" s="23">
        <v>2</v>
      </c>
      <c r="K2509" s="41" t="str">
        <f>IF($B2509="","",(VLOOKUP($B2509,所属・種目コード!$L$3:$M$127,2)))</f>
        <v>一関一附属中</v>
      </c>
      <c r="L2509" s="38" t="e">
        <f>IF($B2509="","",(VLOOKUP($B2509,所属・種目コード!$I$3:$J$59,2)))</f>
        <v>#N/A</v>
      </c>
    </row>
    <row r="2510" spans="1:12">
      <c r="A2510" s="23">
        <v>3430</v>
      </c>
      <c r="B2510" s="23">
        <v>1132</v>
      </c>
      <c r="C2510" s="23">
        <v>509</v>
      </c>
      <c r="E2510" s="23" t="s">
        <v>5177</v>
      </c>
      <c r="F2510" s="23" t="s">
        <v>5178</v>
      </c>
      <c r="G2510" s="23">
        <v>1</v>
      </c>
      <c r="K2510" s="41" t="str">
        <f>IF($B2510="","",(VLOOKUP($B2510,所属・種目コード!$L$3:$M$127,2)))</f>
        <v>一関一附属中</v>
      </c>
      <c r="L2510" s="38" t="e">
        <f>IF($B2510="","",(VLOOKUP($B2510,所属・種目コード!$I$3:$J$59,2)))</f>
        <v>#N/A</v>
      </c>
    </row>
    <row r="2511" spans="1:12">
      <c r="A2511" s="23">
        <v>3431</v>
      </c>
      <c r="B2511" s="23">
        <v>1132</v>
      </c>
      <c r="C2511" s="23">
        <v>503</v>
      </c>
      <c r="E2511" s="23" t="s">
        <v>5179</v>
      </c>
      <c r="F2511" s="23" t="s">
        <v>5180</v>
      </c>
      <c r="G2511" s="23">
        <v>1</v>
      </c>
      <c r="K2511" s="41" t="str">
        <f>IF($B2511="","",(VLOOKUP($B2511,所属・種目コード!$L$3:$M$127,2)))</f>
        <v>一関一附属中</v>
      </c>
      <c r="L2511" s="38" t="e">
        <f>IF($B2511="","",(VLOOKUP($B2511,所属・種目コード!$I$3:$J$59,2)))</f>
        <v>#N/A</v>
      </c>
    </row>
    <row r="2512" spans="1:12">
      <c r="A2512" s="23">
        <v>3432</v>
      </c>
      <c r="B2512" s="23">
        <v>1132</v>
      </c>
      <c r="C2512" s="23">
        <v>504</v>
      </c>
      <c r="E2512" s="23" t="s">
        <v>5181</v>
      </c>
      <c r="F2512" s="23" t="s">
        <v>5182</v>
      </c>
      <c r="G2512" s="23">
        <v>1</v>
      </c>
      <c r="K2512" s="41" t="str">
        <f>IF($B2512="","",(VLOOKUP($B2512,所属・種目コード!$L$3:$M$127,2)))</f>
        <v>一関一附属中</v>
      </c>
      <c r="L2512" s="38" t="e">
        <f>IF($B2512="","",(VLOOKUP($B2512,所属・種目コード!$I$3:$J$59,2)))</f>
        <v>#N/A</v>
      </c>
    </row>
    <row r="2513" spans="1:12">
      <c r="A2513" s="23">
        <v>3433</v>
      </c>
      <c r="B2513" s="23">
        <v>1132</v>
      </c>
      <c r="C2513" s="23">
        <v>427</v>
      </c>
      <c r="E2513" s="23" t="s">
        <v>5183</v>
      </c>
      <c r="F2513" s="23" t="s">
        <v>5184</v>
      </c>
      <c r="G2513" s="23">
        <v>2</v>
      </c>
      <c r="K2513" s="41" t="str">
        <f>IF($B2513="","",(VLOOKUP($B2513,所属・種目コード!$L$3:$M$127,2)))</f>
        <v>一関一附属中</v>
      </c>
      <c r="L2513" s="38" t="e">
        <f>IF($B2513="","",(VLOOKUP($B2513,所属・種目コード!$I$3:$J$59,2)))</f>
        <v>#N/A</v>
      </c>
    </row>
    <row r="2514" spans="1:12">
      <c r="A2514" s="23">
        <v>3434</v>
      </c>
      <c r="B2514" s="23">
        <v>1132</v>
      </c>
      <c r="C2514" s="23">
        <v>428</v>
      </c>
      <c r="E2514" s="23" t="s">
        <v>5185</v>
      </c>
      <c r="F2514" s="23" t="s">
        <v>5186</v>
      </c>
      <c r="G2514" s="23">
        <v>2</v>
      </c>
      <c r="K2514" s="41" t="str">
        <f>IF($B2514="","",(VLOOKUP($B2514,所属・種目コード!$L$3:$M$127,2)))</f>
        <v>一関一附属中</v>
      </c>
      <c r="L2514" s="38" t="e">
        <f>IF($B2514="","",(VLOOKUP($B2514,所属・種目コード!$I$3:$J$59,2)))</f>
        <v>#N/A</v>
      </c>
    </row>
    <row r="2515" spans="1:12">
      <c r="A2515" s="23">
        <v>3435</v>
      </c>
      <c r="B2515" s="23">
        <v>1132</v>
      </c>
      <c r="C2515" s="23">
        <v>505</v>
      </c>
      <c r="E2515" s="23" t="s">
        <v>5187</v>
      </c>
      <c r="F2515" s="23" t="s">
        <v>5188</v>
      </c>
      <c r="G2515" s="23">
        <v>1</v>
      </c>
      <c r="K2515" s="41" t="str">
        <f>IF($B2515="","",(VLOOKUP($B2515,所属・種目コード!$L$3:$M$127,2)))</f>
        <v>一関一附属中</v>
      </c>
      <c r="L2515" s="38" t="e">
        <f>IF($B2515="","",(VLOOKUP($B2515,所属・種目コード!$I$3:$J$59,2)))</f>
        <v>#N/A</v>
      </c>
    </row>
    <row r="2516" spans="1:12">
      <c r="A2516" s="23">
        <v>3436</v>
      </c>
      <c r="B2516" s="23">
        <v>1133</v>
      </c>
      <c r="C2516" s="23">
        <v>788</v>
      </c>
      <c r="E2516" s="23" t="s">
        <v>5189</v>
      </c>
      <c r="F2516" s="23" t="s">
        <v>5190</v>
      </c>
      <c r="G2516" s="23">
        <v>2</v>
      </c>
      <c r="K2516" s="41" t="str">
        <f>IF($B2516="","",(VLOOKUP($B2516,所属・種目コード!$L$3:$M$127,2)))</f>
        <v>岩大附属中</v>
      </c>
      <c r="L2516" s="38" t="e">
        <f>IF($B2516="","",(VLOOKUP($B2516,所属・種目コード!$I$3:$J$59,2)))</f>
        <v>#N/A</v>
      </c>
    </row>
    <row r="2517" spans="1:12">
      <c r="A2517" s="23">
        <v>3437</v>
      </c>
      <c r="B2517" s="23">
        <v>1133</v>
      </c>
      <c r="C2517" s="23">
        <v>789</v>
      </c>
      <c r="E2517" s="23" t="s">
        <v>5191</v>
      </c>
      <c r="F2517" s="23" t="s">
        <v>5192</v>
      </c>
      <c r="G2517" s="23">
        <v>2</v>
      </c>
      <c r="K2517" s="41" t="str">
        <f>IF($B2517="","",(VLOOKUP($B2517,所属・種目コード!$L$3:$M$127,2)))</f>
        <v>岩大附属中</v>
      </c>
      <c r="L2517" s="38" t="e">
        <f>IF($B2517="","",(VLOOKUP($B2517,所属・種目コード!$I$3:$J$59,2)))</f>
        <v>#N/A</v>
      </c>
    </row>
    <row r="2518" spans="1:12">
      <c r="A2518" s="23">
        <v>3438</v>
      </c>
      <c r="B2518" s="23">
        <v>1133</v>
      </c>
      <c r="C2518" s="23">
        <v>1151</v>
      </c>
      <c r="E2518" s="23" t="s">
        <v>5193</v>
      </c>
      <c r="F2518" s="23" t="s">
        <v>5194</v>
      </c>
      <c r="G2518" s="23">
        <v>2</v>
      </c>
      <c r="K2518" s="41" t="str">
        <f>IF($B2518="","",(VLOOKUP($B2518,所属・種目コード!$L$3:$M$127,2)))</f>
        <v>岩大附属中</v>
      </c>
      <c r="L2518" s="38" t="e">
        <f>IF($B2518="","",(VLOOKUP($B2518,所属・種目コード!$I$3:$J$59,2)))</f>
        <v>#N/A</v>
      </c>
    </row>
    <row r="2519" spans="1:12">
      <c r="A2519" s="23">
        <v>3439</v>
      </c>
      <c r="B2519" s="23">
        <v>1133</v>
      </c>
      <c r="C2519" s="23">
        <v>1152</v>
      </c>
      <c r="E2519" s="23" t="s">
        <v>5195</v>
      </c>
      <c r="F2519" s="23" t="s">
        <v>5196</v>
      </c>
      <c r="G2519" s="23">
        <v>2</v>
      </c>
      <c r="K2519" s="41" t="str">
        <f>IF($B2519="","",(VLOOKUP($B2519,所属・種目コード!$L$3:$M$127,2)))</f>
        <v>岩大附属中</v>
      </c>
      <c r="L2519" s="38" t="e">
        <f>IF($B2519="","",(VLOOKUP($B2519,所属・種目コード!$I$3:$J$59,2)))</f>
        <v>#N/A</v>
      </c>
    </row>
    <row r="2520" spans="1:12">
      <c r="A2520" s="23">
        <v>3440</v>
      </c>
      <c r="B2520" s="23">
        <v>1133</v>
      </c>
      <c r="C2520" s="23">
        <v>1153</v>
      </c>
      <c r="E2520" s="23" t="s">
        <v>5197</v>
      </c>
      <c r="F2520" s="23" t="s">
        <v>5198</v>
      </c>
      <c r="G2520" s="23">
        <v>2</v>
      </c>
      <c r="K2520" s="41" t="str">
        <f>IF($B2520="","",(VLOOKUP($B2520,所属・種目コード!$L$3:$M$127,2)))</f>
        <v>岩大附属中</v>
      </c>
      <c r="L2520" s="38" t="e">
        <f>IF($B2520="","",(VLOOKUP($B2520,所属・種目コード!$I$3:$J$59,2)))</f>
        <v>#N/A</v>
      </c>
    </row>
    <row r="2521" spans="1:12">
      <c r="A2521" s="23">
        <v>3441</v>
      </c>
      <c r="B2521" s="23">
        <v>1133</v>
      </c>
      <c r="C2521" s="23">
        <v>1154</v>
      </c>
      <c r="E2521" s="23" t="s">
        <v>5199</v>
      </c>
      <c r="F2521" s="23" t="s">
        <v>5200</v>
      </c>
      <c r="G2521" s="23">
        <v>2</v>
      </c>
      <c r="K2521" s="41" t="str">
        <f>IF($B2521="","",(VLOOKUP($B2521,所属・種目コード!$L$3:$M$127,2)))</f>
        <v>岩大附属中</v>
      </c>
      <c r="L2521" s="38" t="e">
        <f>IF($B2521="","",(VLOOKUP($B2521,所属・種目コード!$I$3:$J$59,2)))</f>
        <v>#N/A</v>
      </c>
    </row>
    <row r="2522" spans="1:12">
      <c r="A2522" s="23">
        <v>3442</v>
      </c>
      <c r="B2522" s="23">
        <v>1133</v>
      </c>
      <c r="C2522" s="23">
        <v>1155</v>
      </c>
      <c r="E2522" s="23" t="s">
        <v>5201</v>
      </c>
      <c r="F2522" s="23" t="s">
        <v>5202</v>
      </c>
      <c r="G2522" s="23">
        <v>2</v>
      </c>
      <c r="K2522" s="41" t="str">
        <f>IF($B2522="","",(VLOOKUP($B2522,所属・種目コード!$L$3:$M$127,2)))</f>
        <v>岩大附属中</v>
      </c>
      <c r="L2522" s="38" t="e">
        <f>IF($B2522="","",(VLOOKUP($B2522,所属・種目コード!$I$3:$J$59,2)))</f>
        <v>#N/A</v>
      </c>
    </row>
    <row r="2523" spans="1:12">
      <c r="A2523" s="23">
        <v>3443</v>
      </c>
      <c r="B2523" s="23">
        <v>1133</v>
      </c>
      <c r="C2523" s="23">
        <v>1156</v>
      </c>
      <c r="E2523" s="23" t="s">
        <v>5203</v>
      </c>
      <c r="F2523" s="23" t="s">
        <v>5204</v>
      </c>
      <c r="G2523" s="23">
        <v>2</v>
      </c>
      <c r="K2523" s="41" t="str">
        <f>IF($B2523="","",(VLOOKUP($B2523,所属・種目コード!$L$3:$M$127,2)))</f>
        <v>岩大附属中</v>
      </c>
      <c r="L2523" s="38" t="e">
        <f>IF($B2523="","",(VLOOKUP($B2523,所属・種目コード!$I$3:$J$59,2)))</f>
        <v>#N/A</v>
      </c>
    </row>
    <row r="2524" spans="1:12">
      <c r="A2524" s="23">
        <v>3444</v>
      </c>
      <c r="B2524" s="23">
        <v>1133</v>
      </c>
      <c r="C2524" s="23">
        <v>1157</v>
      </c>
      <c r="E2524" s="23" t="s">
        <v>4279</v>
      </c>
      <c r="F2524" s="23" t="s">
        <v>5205</v>
      </c>
      <c r="G2524" s="23">
        <v>2</v>
      </c>
      <c r="K2524" s="41" t="str">
        <f>IF($B2524="","",(VLOOKUP($B2524,所属・種目コード!$L$3:$M$127,2)))</f>
        <v>岩大附属中</v>
      </c>
      <c r="L2524" s="38" t="e">
        <f>IF($B2524="","",(VLOOKUP($B2524,所属・種目コード!$I$3:$J$59,2)))</f>
        <v>#N/A</v>
      </c>
    </row>
    <row r="2525" spans="1:12">
      <c r="A2525" s="23">
        <v>3445</v>
      </c>
      <c r="B2525" s="23">
        <v>1133</v>
      </c>
      <c r="C2525" s="23">
        <v>1158</v>
      </c>
      <c r="E2525" s="23" t="s">
        <v>5206</v>
      </c>
      <c r="F2525" s="23" t="s">
        <v>5207</v>
      </c>
      <c r="G2525" s="23">
        <v>2</v>
      </c>
      <c r="K2525" s="41" t="str">
        <f>IF($B2525="","",(VLOOKUP($B2525,所属・種目コード!$L$3:$M$127,2)))</f>
        <v>岩大附属中</v>
      </c>
      <c r="L2525" s="38" t="e">
        <f>IF($B2525="","",(VLOOKUP($B2525,所属・種目コード!$I$3:$J$59,2)))</f>
        <v>#N/A</v>
      </c>
    </row>
    <row r="2526" spans="1:12">
      <c r="A2526" s="23">
        <v>3446</v>
      </c>
      <c r="B2526" s="23">
        <v>1133</v>
      </c>
      <c r="C2526" s="23">
        <v>1314</v>
      </c>
      <c r="E2526" s="23" t="s">
        <v>5208</v>
      </c>
      <c r="F2526" s="23" t="s">
        <v>5209</v>
      </c>
      <c r="G2526" s="23">
        <v>1</v>
      </c>
      <c r="K2526" s="41" t="str">
        <f>IF($B2526="","",(VLOOKUP($B2526,所属・種目コード!$L$3:$M$127,2)))</f>
        <v>岩大附属中</v>
      </c>
      <c r="L2526" s="38" t="e">
        <f>IF($B2526="","",(VLOOKUP($B2526,所属・種目コード!$I$3:$J$59,2)))</f>
        <v>#N/A</v>
      </c>
    </row>
    <row r="2527" spans="1:12">
      <c r="A2527" s="23">
        <v>3447</v>
      </c>
      <c r="B2527" s="23">
        <v>1133</v>
      </c>
      <c r="C2527" s="23">
        <v>1315</v>
      </c>
      <c r="E2527" s="23" t="s">
        <v>5210</v>
      </c>
      <c r="F2527" s="23" t="s">
        <v>5211</v>
      </c>
      <c r="G2527" s="23">
        <v>1</v>
      </c>
      <c r="K2527" s="41" t="str">
        <f>IF($B2527="","",(VLOOKUP($B2527,所属・種目コード!$L$3:$M$127,2)))</f>
        <v>岩大附属中</v>
      </c>
      <c r="L2527" s="38" t="e">
        <f>IF($B2527="","",(VLOOKUP($B2527,所属・種目コード!$I$3:$J$59,2)))</f>
        <v>#N/A</v>
      </c>
    </row>
    <row r="2528" spans="1:12">
      <c r="A2528" s="23">
        <v>3448</v>
      </c>
      <c r="B2528" s="23">
        <v>1133</v>
      </c>
      <c r="C2528" s="23">
        <v>1316</v>
      </c>
      <c r="E2528" s="23" t="s">
        <v>5212</v>
      </c>
      <c r="F2528" s="23" t="s">
        <v>5213</v>
      </c>
      <c r="G2528" s="23">
        <v>1</v>
      </c>
      <c r="K2528" s="41" t="str">
        <f>IF($B2528="","",(VLOOKUP($B2528,所属・種目コード!$L$3:$M$127,2)))</f>
        <v>岩大附属中</v>
      </c>
      <c r="L2528" s="38" t="e">
        <f>IF($B2528="","",(VLOOKUP($B2528,所属・種目コード!$I$3:$J$59,2)))</f>
        <v>#N/A</v>
      </c>
    </row>
    <row r="2529" spans="1:12">
      <c r="A2529" s="23">
        <v>3449</v>
      </c>
      <c r="B2529" s="23">
        <v>1133</v>
      </c>
      <c r="C2529" s="23">
        <v>1317</v>
      </c>
      <c r="E2529" s="23" t="s">
        <v>5214</v>
      </c>
      <c r="F2529" s="23" t="s">
        <v>5215</v>
      </c>
      <c r="G2529" s="23">
        <v>1</v>
      </c>
      <c r="K2529" s="41" t="str">
        <f>IF($B2529="","",(VLOOKUP($B2529,所属・種目コード!$L$3:$M$127,2)))</f>
        <v>岩大附属中</v>
      </c>
      <c r="L2529" s="38" t="e">
        <f>IF($B2529="","",(VLOOKUP($B2529,所属・種目コード!$I$3:$J$59,2)))</f>
        <v>#N/A</v>
      </c>
    </row>
    <row r="2530" spans="1:12">
      <c r="A2530" s="23">
        <v>3450</v>
      </c>
      <c r="B2530" s="23">
        <v>1133</v>
      </c>
      <c r="C2530" s="23">
        <v>1318</v>
      </c>
      <c r="E2530" s="23" t="s">
        <v>5216</v>
      </c>
      <c r="F2530" s="23" t="s">
        <v>5217</v>
      </c>
      <c r="G2530" s="23">
        <v>1</v>
      </c>
      <c r="K2530" s="41" t="str">
        <f>IF($B2530="","",(VLOOKUP($B2530,所属・種目コード!$L$3:$M$127,2)))</f>
        <v>岩大附属中</v>
      </c>
      <c r="L2530" s="38" t="e">
        <f>IF($B2530="","",(VLOOKUP($B2530,所属・種目コード!$I$3:$J$59,2)))</f>
        <v>#N/A</v>
      </c>
    </row>
    <row r="2531" spans="1:12">
      <c r="A2531" s="23">
        <v>3451</v>
      </c>
      <c r="B2531" s="23">
        <v>1134</v>
      </c>
      <c r="C2531" s="23">
        <v>1296</v>
      </c>
      <c r="E2531" s="23" t="s">
        <v>5218</v>
      </c>
      <c r="F2531" s="23" t="s">
        <v>5219</v>
      </c>
      <c r="G2531" s="23">
        <v>1</v>
      </c>
      <c r="K2531" s="41" t="str">
        <f>IF($B2531="","",(VLOOKUP($B2531,所属・種目コード!$L$3:$M$127,2)))</f>
        <v>岩手中</v>
      </c>
      <c r="L2531" s="38" t="e">
        <f>IF($B2531="","",(VLOOKUP($B2531,所属・種目コード!$I$3:$J$59,2)))</f>
        <v>#N/A</v>
      </c>
    </row>
    <row r="2532" spans="1:12">
      <c r="A2532" s="23">
        <v>3452</v>
      </c>
      <c r="B2532" s="23">
        <v>1135</v>
      </c>
      <c r="C2532" s="23">
        <v>543</v>
      </c>
      <c r="E2532" s="23" t="s">
        <v>5220</v>
      </c>
      <c r="F2532" s="23" t="s">
        <v>5221</v>
      </c>
      <c r="G2532" s="23">
        <v>2</v>
      </c>
      <c r="K2532" s="41" t="str">
        <f>IF($B2532="","",(VLOOKUP($B2532,所属・種目コード!$L$3:$M$127,2)))</f>
        <v>一方井中</v>
      </c>
      <c r="L2532" s="38" t="e">
        <f>IF($B2532="","",(VLOOKUP($B2532,所属・種目コード!$I$3:$J$59,2)))</f>
        <v>#N/A</v>
      </c>
    </row>
    <row r="2533" spans="1:12">
      <c r="A2533" s="23">
        <v>3453</v>
      </c>
      <c r="B2533" s="23">
        <v>1135</v>
      </c>
      <c r="C2533" s="23">
        <v>544</v>
      </c>
      <c r="E2533" s="23" t="s">
        <v>5222</v>
      </c>
      <c r="F2533" s="23" t="s">
        <v>5223</v>
      </c>
      <c r="G2533" s="23">
        <v>2</v>
      </c>
      <c r="K2533" s="41" t="str">
        <f>IF($B2533="","",(VLOOKUP($B2533,所属・種目コード!$L$3:$M$127,2)))</f>
        <v>一方井中</v>
      </c>
      <c r="L2533" s="38" t="e">
        <f>IF($B2533="","",(VLOOKUP($B2533,所属・種目コード!$I$3:$J$59,2)))</f>
        <v>#N/A</v>
      </c>
    </row>
    <row r="2534" spans="1:12">
      <c r="A2534" s="23">
        <v>3454</v>
      </c>
      <c r="B2534" s="23">
        <v>1135</v>
      </c>
      <c r="C2534" s="23">
        <v>545</v>
      </c>
      <c r="E2534" s="23" t="s">
        <v>5224</v>
      </c>
      <c r="F2534" s="23" t="s">
        <v>5225</v>
      </c>
      <c r="G2534" s="23">
        <v>2</v>
      </c>
      <c r="K2534" s="41" t="str">
        <f>IF($B2534="","",(VLOOKUP($B2534,所属・種目コード!$L$3:$M$127,2)))</f>
        <v>一方井中</v>
      </c>
      <c r="L2534" s="38" t="e">
        <f>IF($B2534="","",(VLOOKUP($B2534,所属・種目コード!$I$3:$J$59,2)))</f>
        <v>#N/A</v>
      </c>
    </row>
    <row r="2535" spans="1:12">
      <c r="A2535" s="23">
        <v>3455</v>
      </c>
      <c r="B2535" s="23">
        <v>1135</v>
      </c>
      <c r="C2535" s="23">
        <v>627</v>
      </c>
      <c r="E2535" s="23" t="s">
        <v>5226</v>
      </c>
      <c r="F2535" s="23" t="s">
        <v>5227</v>
      </c>
      <c r="G2535" s="23">
        <v>1</v>
      </c>
      <c r="K2535" s="41" t="str">
        <f>IF($B2535="","",(VLOOKUP($B2535,所属・種目コード!$L$3:$M$127,2)))</f>
        <v>一方井中</v>
      </c>
      <c r="L2535" s="38" t="e">
        <f>IF($B2535="","",(VLOOKUP($B2535,所属・種目コード!$I$3:$J$59,2)))</f>
        <v>#N/A</v>
      </c>
    </row>
    <row r="2536" spans="1:12">
      <c r="A2536" s="23">
        <v>3456</v>
      </c>
      <c r="B2536" s="23">
        <v>1135</v>
      </c>
      <c r="C2536" s="23">
        <v>549</v>
      </c>
      <c r="E2536" s="23" t="s">
        <v>5228</v>
      </c>
      <c r="F2536" s="23" t="s">
        <v>5229</v>
      </c>
      <c r="G2536" s="23">
        <v>2</v>
      </c>
      <c r="K2536" s="41" t="str">
        <f>IF($B2536="","",(VLOOKUP($B2536,所属・種目コード!$L$3:$M$127,2)))</f>
        <v>一方井中</v>
      </c>
      <c r="L2536" s="38" t="e">
        <f>IF($B2536="","",(VLOOKUP($B2536,所属・種目コード!$I$3:$J$59,2)))</f>
        <v>#N/A</v>
      </c>
    </row>
    <row r="2537" spans="1:12">
      <c r="A2537" s="23">
        <v>3457</v>
      </c>
      <c r="B2537" s="23">
        <v>1135</v>
      </c>
      <c r="C2537" s="23">
        <v>628</v>
      </c>
      <c r="E2537" s="23" t="s">
        <v>5230</v>
      </c>
      <c r="F2537" s="23" t="s">
        <v>5231</v>
      </c>
      <c r="G2537" s="23">
        <v>1</v>
      </c>
      <c r="K2537" s="41" t="str">
        <f>IF($B2537="","",(VLOOKUP($B2537,所属・種目コード!$L$3:$M$127,2)))</f>
        <v>一方井中</v>
      </c>
      <c r="L2537" s="38" t="e">
        <f>IF($B2537="","",(VLOOKUP($B2537,所属・種目コード!$I$3:$J$59,2)))</f>
        <v>#N/A</v>
      </c>
    </row>
    <row r="2538" spans="1:12">
      <c r="A2538" s="23">
        <v>3458</v>
      </c>
      <c r="B2538" s="23">
        <v>1135</v>
      </c>
      <c r="C2538" s="23">
        <v>550</v>
      </c>
      <c r="E2538" s="23" t="s">
        <v>5232</v>
      </c>
      <c r="F2538" s="23" t="s">
        <v>5233</v>
      </c>
      <c r="G2538" s="23">
        <v>2</v>
      </c>
      <c r="K2538" s="41" t="str">
        <f>IF($B2538="","",(VLOOKUP($B2538,所属・種目コード!$L$3:$M$127,2)))</f>
        <v>一方井中</v>
      </c>
      <c r="L2538" s="38" t="e">
        <f>IF($B2538="","",(VLOOKUP($B2538,所属・種目コード!$I$3:$J$59,2)))</f>
        <v>#N/A</v>
      </c>
    </row>
    <row r="2539" spans="1:12">
      <c r="A2539" s="23">
        <v>3459</v>
      </c>
      <c r="B2539" s="23">
        <v>1135</v>
      </c>
      <c r="C2539" s="23">
        <v>546</v>
      </c>
      <c r="E2539" s="23" t="s">
        <v>5234</v>
      </c>
      <c r="F2539" s="23" t="s">
        <v>5235</v>
      </c>
      <c r="G2539" s="23">
        <v>2</v>
      </c>
      <c r="K2539" s="41" t="str">
        <f>IF($B2539="","",(VLOOKUP($B2539,所属・種目コード!$L$3:$M$127,2)))</f>
        <v>一方井中</v>
      </c>
      <c r="L2539" s="38" t="e">
        <f>IF($B2539="","",(VLOOKUP($B2539,所属・種目コード!$I$3:$J$59,2)))</f>
        <v>#N/A</v>
      </c>
    </row>
    <row r="2540" spans="1:12">
      <c r="A2540" s="23">
        <v>3460</v>
      </c>
      <c r="B2540" s="23">
        <v>1135</v>
      </c>
      <c r="C2540" s="23">
        <v>624</v>
      </c>
      <c r="E2540" s="23" t="s">
        <v>5236</v>
      </c>
      <c r="F2540" s="23" t="s">
        <v>5237</v>
      </c>
      <c r="G2540" s="23">
        <v>1</v>
      </c>
      <c r="K2540" s="41" t="str">
        <f>IF($B2540="","",(VLOOKUP($B2540,所属・種目コード!$L$3:$M$127,2)))</f>
        <v>一方井中</v>
      </c>
      <c r="L2540" s="38" t="e">
        <f>IF($B2540="","",(VLOOKUP($B2540,所属・種目コード!$I$3:$J$59,2)))</f>
        <v>#N/A</v>
      </c>
    </row>
    <row r="2541" spans="1:12">
      <c r="A2541" s="23">
        <v>3461</v>
      </c>
      <c r="B2541" s="23">
        <v>1135</v>
      </c>
      <c r="C2541" s="23">
        <v>625</v>
      </c>
      <c r="E2541" s="23" t="s">
        <v>5238</v>
      </c>
      <c r="F2541" s="23" t="s">
        <v>5239</v>
      </c>
      <c r="G2541" s="23">
        <v>1</v>
      </c>
      <c r="K2541" s="41" t="str">
        <f>IF($B2541="","",(VLOOKUP($B2541,所属・種目コード!$L$3:$M$127,2)))</f>
        <v>一方井中</v>
      </c>
      <c r="L2541" s="38" t="e">
        <f>IF($B2541="","",(VLOOKUP($B2541,所属・種目コード!$I$3:$J$59,2)))</f>
        <v>#N/A</v>
      </c>
    </row>
    <row r="2542" spans="1:12">
      <c r="A2542" s="23">
        <v>3462</v>
      </c>
      <c r="B2542" s="23">
        <v>1135</v>
      </c>
      <c r="C2542" s="23">
        <v>629</v>
      </c>
      <c r="E2542" s="23" t="s">
        <v>5240</v>
      </c>
      <c r="F2542" s="23" t="s">
        <v>5241</v>
      </c>
      <c r="G2542" s="23">
        <v>1</v>
      </c>
      <c r="K2542" s="41" t="str">
        <f>IF($B2542="","",(VLOOKUP($B2542,所属・種目コード!$L$3:$M$127,2)))</f>
        <v>一方井中</v>
      </c>
      <c r="L2542" s="38" t="e">
        <f>IF($B2542="","",(VLOOKUP($B2542,所属・種目コード!$I$3:$J$59,2)))</f>
        <v>#N/A</v>
      </c>
    </row>
    <row r="2543" spans="1:12">
      <c r="A2543" s="23">
        <v>3463</v>
      </c>
      <c r="B2543" s="23">
        <v>1135</v>
      </c>
      <c r="C2543" s="23">
        <v>626</v>
      </c>
      <c r="E2543" s="23" t="s">
        <v>5242</v>
      </c>
      <c r="F2543" s="23" t="s">
        <v>5243</v>
      </c>
      <c r="G2543" s="23">
        <v>1</v>
      </c>
      <c r="K2543" s="41" t="str">
        <f>IF($B2543="","",(VLOOKUP($B2543,所属・種目コード!$L$3:$M$127,2)))</f>
        <v>一方井中</v>
      </c>
      <c r="L2543" s="38" t="e">
        <f>IF($B2543="","",(VLOOKUP($B2543,所属・種目コード!$I$3:$J$59,2)))</f>
        <v>#N/A</v>
      </c>
    </row>
    <row r="2544" spans="1:12">
      <c r="A2544" s="23">
        <v>3464</v>
      </c>
      <c r="B2544" s="23">
        <v>1135</v>
      </c>
      <c r="C2544" s="23">
        <v>630</v>
      </c>
      <c r="E2544" s="23" t="s">
        <v>5244</v>
      </c>
      <c r="F2544" s="23" t="s">
        <v>5245</v>
      </c>
      <c r="G2544" s="23">
        <v>1</v>
      </c>
      <c r="K2544" s="41" t="str">
        <f>IF($B2544="","",(VLOOKUP($B2544,所属・種目コード!$L$3:$M$127,2)))</f>
        <v>一方井中</v>
      </c>
      <c r="L2544" s="38" t="e">
        <f>IF($B2544="","",(VLOOKUP($B2544,所属・種目コード!$I$3:$J$59,2)))</f>
        <v>#N/A</v>
      </c>
    </row>
    <row r="2545" spans="1:12">
      <c r="A2545" s="23">
        <v>3465</v>
      </c>
      <c r="B2545" s="23">
        <v>1135</v>
      </c>
      <c r="C2545" s="23">
        <v>547</v>
      </c>
      <c r="E2545" s="23" t="s">
        <v>5246</v>
      </c>
      <c r="F2545" s="23" t="s">
        <v>5247</v>
      </c>
      <c r="G2545" s="23">
        <v>2</v>
      </c>
      <c r="K2545" s="41" t="str">
        <f>IF($B2545="","",(VLOOKUP($B2545,所属・種目コード!$L$3:$M$127,2)))</f>
        <v>一方井中</v>
      </c>
      <c r="L2545" s="38" t="e">
        <f>IF($B2545="","",(VLOOKUP($B2545,所属・種目コード!$I$3:$J$59,2)))</f>
        <v>#N/A</v>
      </c>
    </row>
    <row r="2546" spans="1:12">
      <c r="A2546" s="23">
        <v>3466</v>
      </c>
      <c r="B2546" s="23">
        <v>1135</v>
      </c>
      <c r="C2546" s="23">
        <v>551</v>
      </c>
      <c r="E2546" s="23" t="s">
        <v>5248</v>
      </c>
      <c r="F2546" s="23" t="s">
        <v>5249</v>
      </c>
      <c r="G2546" s="23">
        <v>2</v>
      </c>
      <c r="K2546" s="41" t="str">
        <f>IF($B2546="","",(VLOOKUP($B2546,所属・種目コード!$L$3:$M$127,2)))</f>
        <v>一方井中</v>
      </c>
      <c r="L2546" s="38" t="e">
        <f>IF($B2546="","",(VLOOKUP($B2546,所属・種目コード!$I$3:$J$59,2)))</f>
        <v>#N/A</v>
      </c>
    </row>
    <row r="2547" spans="1:12">
      <c r="A2547" s="23">
        <v>3467</v>
      </c>
      <c r="B2547" s="23">
        <v>1135</v>
      </c>
      <c r="C2547" s="23">
        <v>631</v>
      </c>
      <c r="E2547" s="23" t="s">
        <v>5250</v>
      </c>
      <c r="F2547" s="23" t="s">
        <v>5251</v>
      </c>
      <c r="G2547" s="23">
        <v>1</v>
      </c>
      <c r="K2547" s="41" t="str">
        <f>IF($B2547="","",(VLOOKUP($B2547,所属・種目コード!$L$3:$M$127,2)))</f>
        <v>一方井中</v>
      </c>
      <c r="L2547" s="38" t="e">
        <f>IF($B2547="","",(VLOOKUP($B2547,所属・種目コード!$I$3:$J$59,2)))</f>
        <v>#N/A</v>
      </c>
    </row>
    <row r="2548" spans="1:12">
      <c r="A2548" s="23">
        <v>3468</v>
      </c>
      <c r="B2548" s="23">
        <v>1135</v>
      </c>
      <c r="C2548" s="23">
        <v>548</v>
      </c>
      <c r="E2548" s="23" t="s">
        <v>5252</v>
      </c>
      <c r="F2548" s="23" t="s">
        <v>5253</v>
      </c>
      <c r="G2548" s="23">
        <v>2</v>
      </c>
      <c r="K2548" s="41" t="str">
        <f>IF($B2548="","",(VLOOKUP($B2548,所属・種目コード!$L$3:$M$127,2)))</f>
        <v>一方井中</v>
      </c>
      <c r="L2548" s="38" t="e">
        <f>IF($B2548="","",(VLOOKUP($B2548,所属・種目コード!$I$3:$J$59,2)))</f>
        <v>#N/A</v>
      </c>
    </row>
    <row r="2549" spans="1:12">
      <c r="A2549" s="23">
        <v>3469</v>
      </c>
      <c r="B2549" s="23">
        <v>1135</v>
      </c>
      <c r="C2549" s="23">
        <v>552</v>
      </c>
      <c r="E2549" s="23" t="s">
        <v>5254</v>
      </c>
      <c r="F2549" s="23" t="s">
        <v>5255</v>
      </c>
      <c r="G2549" s="23">
        <v>2</v>
      </c>
      <c r="K2549" s="41" t="str">
        <f>IF($B2549="","",(VLOOKUP($B2549,所属・種目コード!$L$3:$M$127,2)))</f>
        <v>一方井中</v>
      </c>
      <c r="L2549" s="38" t="e">
        <f>IF($B2549="","",(VLOOKUP($B2549,所属・種目コード!$I$3:$J$59,2)))</f>
        <v>#N/A</v>
      </c>
    </row>
    <row r="2550" spans="1:12">
      <c r="A2550" s="23">
        <v>3470</v>
      </c>
      <c r="B2550" s="23">
        <v>1136</v>
      </c>
      <c r="C2550" s="23">
        <v>707</v>
      </c>
      <c r="E2550" s="23" t="s">
        <v>5256</v>
      </c>
      <c r="F2550" s="23" t="s">
        <v>5257</v>
      </c>
      <c r="G2550" s="23">
        <v>2</v>
      </c>
      <c r="K2550" s="41" t="str">
        <f>IF($B2550="","",(VLOOKUP($B2550,所属・種目コード!$L$3:$M$127,2)))</f>
        <v>川口中</v>
      </c>
      <c r="L2550" s="38" t="e">
        <f>IF($B2550="","",(VLOOKUP($B2550,所属・種目コード!$I$3:$J$59,2)))</f>
        <v>#N/A</v>
      </c>
    </row>
    <row r="2551" spans="1:12">
      <c r="A2551" s="23">
        <v>3471</v>
      </c>
      <c r="B2551" s="23">
        <v>1136</v>
      </c>
      <c r="C2551" s="23">
        <v>708</v>
      </c>
      <c r="E2551" s="23" t="s">
        <v>5258</v>
      </c>
      <c r="F2551" s="23" t="s">
        <v>5259</v>
      </c>
      <c r="G2551" s="23">
        <v>2</v>
      </c>
      <c r="K2551" s="41" t="str">
        <f>IF($B2551="","",(VLOOKUP($B2551,所属・種目コード!$L$3:$M$127,2)))</f>
        <v>川口中</v>
      </c>
      <c r="L2551" s="38" t="e">
        <f>IF($B2551="","",(VLOOKUP($B2551,所属・種目コード!$I$3:$J$59,2)))</f>
        <v>#N/A</v>
      </c>
    </row>
    <row r="2552" spans="1:12">
      <c r="A2552" s="23">
        <v>3472</v>
      </c>
      <c r="B2552" s="23">
        <v>1136</v>
      </c>
      <c r="C2552" s="23">
        <v>709</v>
      </c>
      <c r="E2552" s="23" t="s">
        <v>5260</v>
      </c>
      <c r="F2552" s="23" t="s">
        <v>5261</v>
      </c>
      <c r="G2552" s="23">
        <v>2</v>
      </c>
      <c r="K2552" s="41" t="str">
        <f>IF($B2552="","",(VLOOKUP($B2552,所属・種目コード!$L$3:$M$127,2)))</f>
        <v>川口中</v>
      </c>
      <c r="L2552" s="38" t="e">
        <f>IF($B2552="","",(VLOOKUP($B2552,所属・種目コード!$I$3:$J$59,2)))</f>
        <v>#N/A</v>
      </c>
    </row>
    <row r="2553" spans="1:12">
      <c r="A2553" s="23">
        <v>3473</v>
      </c>
      <c r="B2553" s="23">
        <v>1136</v>
      </c>
      <c r="C2553" s="23">
        <v>710</v>
      </c>
      <c r="E2553" s="23" t="s">
        <v>5262</v>
      </c>
      <c r="F2553" s="23" t="s">
        <v>5263</v>
      </c>
      <c r="G2553" s="23">
        <v>2</v>
      </c>
      <c r="K2553" s="41" t="str">
        <f>IF($B2553="","",(VLOOKUP($B2553,所属・種目コード!$L$3:$M$127,2)))</f>
        <v>川口中</v>
      </c>
      <c r="L2553" s="38" t="e">
        <f>IF($B2553="","",(VLOOKUP($B2553,所属・種目コード!$I$3:$J$59,2)))</f>
        <v>#N/A</v>
      </c>
    </row>
    <row r="2554" spans="1:12">
      <c r="A2554" s="23">
        <v>3474</v>
      </c>
      <c r="B2554" s="23">
        <v>1136</v>
      </c>
      <c r="C2554" s="23">
        <v>820</v>
      </c>
      <c r="E2554" s="23" t="s">
        <v>5264</v>
      </c>
      <c r="F2554" s="23" t="s">
        <v>5265</v>
      </c>
      <c r="G2554" s="23">
        <v>1</v>
      </c>
      <c r="K2554" s="41" t="str">
        <f>IF($B2554="","",(VLOOKUP($B2554,所属・種目コード!$L$3:$M$127,2)))</f>
        <v>川口中</v>
      </c>
      <c r="L2554" s="38" t="e">
        <f>IF($B2554="","",(VLOOKUP($B2554,所属・種目コード!$I$3:$J$59,2)))</f>
        <v>#N/A</v>
      </c>
    </row>
    <row r="2555" spans="1:12">
      <c r="A2555" s="23">
        <v>3475</v>
      </c>
      <c r="B2555" s="23">
        <v>1136</v>
      </c>
      <c r="C2555" s="23">
        <v>821</v>
      </c>
      <c r="E2555" s="23" t="s">
        <v>5266</v>
      </c>
      <c r="F2555" s="23" t="s">
        <v>5267</v>
      </c>
      <c r="G2555" s="23">
        <v>1</v>
      </c>
      <c r="K2555" s="41" t="str">
        <f>IF($B2555="","",(VLOOKUP($B2555,所属・種目コード!$L$3:$M$127,2)))</f>
        <v>川口中</v>
      </c>
      <c r="L2555" s="38" t="e">
        <f>IF($B2555="","",(VLOOKUP($B2555,所属・種目コード!$I$3:$J$59,2)))</f>
        <v>#N/A</v>
      </c>
    </row>
    <row r="2556" spans="1:12">
      <c r="A2556" s="23">
        <v>3476</v>
      </c>
      <c r="B2556" s="23">
        <v>1136</v>
      </c>
      <c r="C2556" s="23">
        <v>827</v>
      </c>
      <c r="E2556" s="23" t="s">
        <v>5268</v>
      </c>
      <c r="F2556" s="23" t="s">
        <v>5269</v>
      </c>
      <c r="G2556" s="23">
        <v>1</v>
      </c>
      <c r="K2556" s="41" t="str">
        <f>IF($B2556="","",(VLOOKUP($B2556,所属・種目コード!$L$3:$M$127,2)))</f>
        <v>川口中</v>
      </c>
      <c r="L2556" s="38" t="e">
        <f>IF($B2556="","",(VLOOKUP($B2556,所属・種目コード!$I$3:$J$59,2)))</f>
        <v>#N/A</v>
      </c>
    </row>
    <row r="2557" spans="1:12">
      <c r="A2557" s="23">
        <v>3477</v>
      </c>
      <c r="B2557" s="23">
        <v>1136</v>
      </c>
      <c r="C2557" s="23">
        <v>822</v>
      </c>
      <c r="E2557" s="23" t="s">
        <v>5270</v>
      </c>
      <c r="F2557" s="23" t="s">
        <v>5271</v>
      </c>
      <c r="G2557" s="23">
        <v>1</v>
      </c>
      <c r="K2557" s="41" t="str">
        <f>IF($B2557="","",(VLOOKUP($B2557,所属・種目コード!$L$3:$M$127,2)))</f>
        <v>川口中</v>
      </c>
      <c r="L2557" s="38" t="e">
        <f>IF($B2557="","",(VLOOKUP($B2557,所属・種目コード!$I$3:$J$59,2)))</f>
        <v>#N/A</v>
      </c>
    </row>
    <row r="2558" spans="1:12">
      <c r="A2558" s="23">
        <v>3478</v>
      </c>
      <c r="B2558" s="23">
        <v>1136</v>
      </c>
      <c r="C2558" s="23">
        <v>711</v>
      </c>
      <c r="E2558" s="23" t="s">
        <v>5272</v>
      </c>
      <c r="F2558" s="23" t="s">
        <v>5273</v>
      </c>
      <c r="G2558" s="23">
        <v>2</v>
      </c>
      <c r="K2558" s="41" t="str">
        <f>IF($B2558="","",(VLOOKUP($B2558,所属・種目コード!$L$3:$M$127,2)))</f>
        <v>川口中</v>
      </c>
      <c r="L2558" s="38" t="e">
        <f>IF($B2558="","",(VLOOKUP($B2558,所属・種目コード!$I$3:$J$59,2)))</f>
        <v>#N/A</v>
      </c>
    </row>
    <row r="2559" spans="1:12">
      <c r="A2559" s="23">
        <v>3479</v>
      </c>
      <c r="B2559" s="23">
        <v>1136</v>
      </c>
      <c r="C2559" s="23">
        <v>823</v>
      </c>
      <c r="E2559" s="23" t="s">
        <v>5274</v>
      </c>
      <c r="F2559" s="23" t="s">
        <v>5275</v>
      </c>
      <c r="G2559" s="23">
        <v>1</v>
      </c>
      <c r="K2559" s="41" t="str">
        <f>IF($B2559="","",(VLOOKUP($B2559,所属・種目コード!$L$3:$M$127,2)))</f>
        <v>川口中</v>
      </c>
      <c r="L2559" s="38" t="e">
        <f>IF($B2559="","",(VLOOKUP($B2559,所属・種目コード!$I$3:$J$59,2)))</f>
        <v>#N/A</v>
      </c>
    </row>
    <row r="2560" spans="1:12">
      <c r="A2560" s="23">
        <v>3480</v>
      </c>
      <c r="B2560" s="23">
        <v>1136</v>
      </c>
      <c r="C2560" s="23">
        <v>824</v>
      </c>
      <c r="E2560" s="23" t="s">
        <v>5276</v>
      </c>
      <c r="F2560" s="23" t="s">
        <v>5277</v>
      </c>
      <c r="G2560" s="23">
        <v>1</v>
      </c>
      <c r="K2560" s="41" t="str">
        <f>IF($B2560="","",(VLOOKUP($B2560,所属・種目コード!$L$3:$M$127,2)))</f>
        <v>川口中</v>
      </c>
      <c r="L2560" s="38" t="e">
        <f>IF($B2560="","",(VLOOKUP($B2560,所属・種目コード!$I$3:$J$59,2)))</f>
        <v>#N/A</v>
      </c>
    </row>
    <row r="2561" spans="1:12">
      <c r="A2561" s="23">
        <v>3481</v>
      </c>
      <c r="B2561" s="23">
        <v>1136</v>
      </c>
      <c r="C2561" s="23">
        <v>828</v>
      </c>
      <c r="E2561" s="23" t="s">
        <v>5278</v>
      </c>
      <c r="F2561" s="23" t="s">
        <v>5279</v>
      </c>
      <c r="G2561" s="23">
        <v>1</v>
      </c>
      <c r="K2561" s="41" t="str">
        <f>IF($B2561="","",(VLOOKUP($B2561,所属・種目コード!$L$3:$M$127,2)))</f>
        <v>川口中</v>
      </c>
      <c r="L2561" s="38" t="e">
        <f>IF($B2561="","",(VLOOKUP($B2561,所属・種目コード!$I$3:$J$59,2)))</f>
        <v>#N/A</v>
      </c>
    </row>
    <row r="2562" spans="1:12">
      <c r="A2562" s="23">
        <v>3482</v>
      </c>
      <c r="B2562" s="23">
        <v>1136</v>
      </c>
      <c r="C2562" s="23">
        <v>713</v>
      </c>
      <c r="E2562" s="23" t="s">
        <v>5280</v>
      </c>
      <c r="F2562" s="23" t="s">
        <v>5281</v>
      </c>
      <c r="G2562" s="23">
        <v>2</v>
      </c>
      <c r="K2562" s="41" t="str">
        <f>IF($B2562="","",(VLOOKUP($B2562,所属・種目コード!$L$3:$M$127,2)))</f>
        <v>川口中</v>
      </c>
      <c r="L2562" s="38" t="e">
        <f>IF($B2562="","",(VLOOKUP($B2562,所属・種目コード!$I$3:$J$59,2)))</f>
        <v>#N/A</v>
      </c>
    </row>
    <row r="2563" spans="1:12">
      <c r="A2563" s="23">
        <v>3483</v>
      </c>
      <c r="B2563" s="23">
        <v>1136</v>
      </c>
      <c r="C2563" s="23">
        <v>825</v>
      </c>
      <c r="E2563" s="23" t="s">
        <v>5282</v>
      </c>
      <c r="F2563" s="23" t="s">
        <v>5283</v>
      </c>
      <c r="G2563" s="23">
        <v>1</v>
      </c>
      <c r="K2563" s="41" t="str">
        <f>IF($B2563="","",(VLOOKUP($B2563,所属・種目コード!$L$3:$M$127,2)))</f>
        <v>川口中</v>
      </c>
      <c r="L2563" s="38" t="e">
        <f>IF($B2563="","",(VLOOKUP($B2563,所属・種目コード!$I$3:$J$59,2)))</f>
        <v>#N/A</v>
      </c>
    </row>
    <row r="2564" spans="1:12">
      <c r="A2564" s="23">
        <v>3484</v>
      </c>
      <c r="B2564" s="23">
        <v>1136</v>
      </c>
      <c r="C2564" s="23">
        <v>714</v>
      </c>
      <c r="E2564" s="23" t="s">
        <v>5284</v>
      </c>
      <c r="F2564" s="23" t="s">
        <v>5285</v>
      </c>
      <c r="G2564" s="23">
        <v>2</v>
      </c>
      <c r="K2564" s="41" t="str">
        <f>IF($B2564="","",(VLOOKUP($B2564,所属・種目コード!$L$3:$M$127,2)))</f>
        <v>川口中</v>
      </c>
      <c r="L2564" s="38" t="e">
        <f>IF($B2564="","",(VLOOKUP($B2564,所属・種目コード!$I$3:$J$59,2)))</f>
        <v>#N/A</v>
      </c>
    </row>
    <row r="2565" spans="1:12">
      <c r="A2565" s="23">
        <v>3485</v>
      </c>
      <c r="B2565" s="23">
        <v>1136</v>
      </c>
      <c r="C2565" s="23">
        <v>826</v>
      </c>
      <c r="E2565" s="23" t="s">
        <v>5286</v>
      </c>
      <c r="F2565" s="23" t="s">
        <v>5287</v>
      </c>
      <c r="G2565" s="23">
        <v>1</v>
      </c>
      <c r="K2565" s="41" t="str">
        <f>IF($B2565="","",(VLOOKUP($B2565,所属・種目コード!$L$3:$M$127,2)))</f>
        <v>川口中</v>
      </c>
      <c r="L2565" s="38" t="e">
        <f>IF($B2565="","",(VLOOKUP($B2565,所属・種目コード!$I$3:$J$59,2)))</f>
        <v>#N/A</v>
      </c>
    </row>
    <row r="2566" spans="1:12">
      <c r="A2566" s="23">
        <v>3486</v>
      </c>
      <c r="B2566" s="23">
        <v>1136</v>
      </c>
      <c r="C2566" s="23">
        <v>712</v>
      </c>
      <c r="E2566" s="23" t="s">
        <v>5288</v>
      </c>
      <c r="F2566" s="23" t="s">
        <v>5289</v>
      </c>
      <c r="G2566" s="23">
        <v>2</v>
      </c>
      <c r="K2566" s="41" t="str">
        <f>IF($B2566="","",(VLOOKUP($B2566,所属・種目コード!$L$3:$M$127,2)))</f>
        <v>川口中</v>
      </c>
      <c r="L2566" s="38" t="e">
        <f>IF($B2566="","",(VLOOKUP($B2566,所属・種目コード!$I$3:$J$59,2)))</f>
        <v>#N/A</v>
      </c>
    </row>
    <row r="2567" spans="1:12">
      <c r="A2567" s="23">
        <v>3487</v>
      </c>
      <c r="B2567" s="23">
        <v>1137</v>
      </c>
      <c r="C2567" s="23">
        <v>829</v>
      </c>
      <c r="E2567" s="23" t="s">
        <v>5290</v>
      </c>
      <c r="F2567" s="23" t="s">
        <v>5291</v>
      </c>
      <c r="G2567" s="23">
        <v>1</v>
      </c>
      <c r="K2567" s="41" t="str">
        <f>IF($B2567="","",(VLOOKUP($B2567,所属・種目コード!$L$3:$M$127,2)))</f>
        <v>沼宮内中</v>
      </c>
      <c r="L2567" s="38" t="e">
        <f>IF($B2567="","",(VLOOKUP($B2567,所属・種目コード!$I$3:$J$59,2)))</f>
        <v>#N/A</v>
      </c>
    </row>
    <row r="2568" spans="1:12">
      <c r="A2568" s="23">
        <v>3488</v>
      </c>
      <c r="B2568" s="23">
        <v>1137</v>
      </c>
      <c r="C2568" s="23">
        <v>830</v>
      </c>
      <c r="E2568" s="23" t="s">
        <v>5292</v>
      </c>
      <c r="F2568" s="23" t="s">
        <v>5293</v>
      </c>
      <c r="G2568" s="23">
        <v>1</v>
      </c>
      <c r="K2568" s="41" t="str">
        <f>IF($B2568="","",(VLOOKUP($B2568,所属・種目コード!$L$3:$M$127,2)))</f>
        <v>沼宮内中</v>
      </c>
      <c r="L2568" s="38" t="e">
        <f>IF($B2568="","",(VLOOKUP($B2568,所属・種目コード!$I$3:$J$59,2)))</f>
        <v>#N/A</v>
      </c>
    </row>
    <row r="2569" spans="1:12">
      <c r="A2569" s="23">
        <v>3489</v>
      </c>
      <c r="B2569" s="23">
        <v>1137</v>
      </c>
      <c r="C2569" s="23">
        <v>715</v>
      </c>
      <c r="E2569" s="23" t="s">
        <v>5294</v>
      </c>
      <c r="F2569" s="23" t="s">
        <v>5295</v>
      </c>
      <c r="G2569" s="23">
        <v>2</v>
      </c>
      <c r="K2569" s="41" t="str">
        <f>IF($B2569="","",(VLOOKUP($B2569,所属・種目コード!$L$3:$M$127,2)))</f>
        <v>沼宮内中</v>
      </c>
      <c r="L2569" s="38" t="e">
        <f>IF($B2569="","",(VLOOKUP($B2569,所属・種目コード!$I$3:$J$59,2)))</f>
        <v>#N/A</v>
      </c>
    </row>
    <row r="2570" spans="1:12">
      <c r="A2570" s="23">
        <v>3490</v>
      </c>
      <c r="B2570" s="23">
        <v>1137</v>
      </c>
      <c r="C2570" s="23">
        <v>716</v>
      </c>
      <c r="E2570" s="23" t="s">
        <v>5296</v>
      </c>
      <c r="F2570" s="23" t="s">
        <v>5297</v>
      </c>
      <c r="G2570" s="23">
        <v>2</v>
      </c>
      <c r="K2570" s="41" t="str">
        <f>IF($B2570="","",(VLOOKUP($B2570,所属・種目コード!$L$3:$M$127,2)))</f>
        <v>沼宮内中</v>
      </c>
      <c r="L2570" s="38" t="e">
        <f>IF($B2570="","",(VLOOKUP($B2570,所属・種目コード!$I$3:$J$59,2)))</f>
        <v>#N/A</v>
      </c>
    </row>
    <row r="2571" spans="1:12">
      <c r="A2571" s="23">
        <v>3491</v>
      </c>
      <c r="B2571" s="23">
        <v>1137</v>
      </c>
      <c r="C2571" s="23">
        <v>834</v>
      </c>
      <c r="E2571" s="23" t="s">
        <v>5298</v>
      </c>
      <c r="F2571" s="23" t="s">
        <v>5299</v>
      </c>
      <c r="G2571" s="23">
        <v>1</v>
      </c>
      <c r="K2571" s="41" t="str">
        <f>IF($B2571="","",(VLOOKUP($B2571,所属・種目コード!$L$3:$M$127,2)))</f>
        <v>沼宮内中</v>
      </c>
      <c r="L2571" s="38" t="e">
        <f>IF($B2571="","",(VLOOKUP($B2571,所属・種目コード!$I$3:$J$59,2)))</f>
        <v>#N/A</v>
      </c>
    </row>
    <row r="2572" spans="1:12">
      <c r="A2572" s="23">
        <v>3492</v>
      </c>
      <c r="B2572" s="23">
        <v>1137</v>
      </c>
      <c r="C2572" s="23">
        <v>719</v>
      </c>
      <c r="E2572" s="23" t="s">
        <v>5300</v>
      </c>
      <c r="F2572" s="23" t="s">
        <v>5301</v>
      </c>
      <c r="G2572" s="23">
        <v>2</v>
      </c>
      <c r="K2572" s="41" t="str">
        <f>IF($B2572="","",(VLOOKUP($B2572,所属・種目コード!$L$3:$M$127,2)))</f>
        <v>沼宮内中</v>
      </c>
      <c r="L2572" s="38" t="e">
        <f>IF($B2572="","",(VLOOKUP($B2572,所属・種目コード!$I$3:$J$59,2)))</f>
        <v>#N/A</v>
      </c>
    </row>
    <row r="2573" spans="1:12">
      <c r="A2573" s="23">
        <v>3493</v>
      </c>
      <c r="B2573" s="23">
        <v>1137</v>
      </c>
      <c r="C2573" s="23">
        <v>831</v>
      </c>
      <c r="E2573" s="23" t="s">
        <v>5302</v>
      </c>
      <c r="F2573" s="23" t="s">
        <v>5303</v>
      </c>
      <c r="G2573" s="23">
        <v>1</v>
      </c>
      <c r="K2573" s="41" t="str">
        <f>IF($B2573="","",(VLOOKUP($B2573,所属・種目コード!$L$3:$M$127,2)))</f>
        <v>沼宮内中</v>
      </c>
      <c r="L2573" s="38" t="e">
        <f>IF($B2573="","",(VLOOKUP($B2573,所属・種目コード!$I$3:$J$59,2)))</f>
        <v>#N/A</v>
      </c>
    </row>
    <row r="2574" spans="1:12">
      <c r="A2574" s="23">
        <v>3494</v>
      </c>
      <c r="B2574" s="23">
        <v>1137</v>
      </c>
      <c r="C2574" s="23">
        <v>832</v>
      </c>
      <c r="E2574" s="23" t="s">
        <v>5304</v>
      </c>
      <c r="F2574" s="23" t="s">
        <v>5305</v>
      </c>
      <c r="G2574" s="23">
        <v>1</v>
      </c>
      <c r="K2574" s="41" t="str">
        <f>IF($B2574="","",(VLOOKUP($B2574,所属・種目コード!$L$3:$M$127,2)))</f>
        <v>沼宮内中</v>
      </c>
      <c r="L2574" s="38" t="e">
        <f>IF($B2574="","",(VLOOKUP($B2574,所属・種目コード!$I$3:$J$59,2)))</f>
        <v>#N/A</v>
      </c>
    </row>
    <row r="2575" spans="1:12">
      <c r="A2575" s="23">
        <v>3495</v>
      </c>
      <c r="B2575" s="23">
        <v>1137</v>
      </c>
      <c r="C2575" s="23">
        <v>720</v>
      </c>
      <c r="E2575" s="23" t="s">
        <v>5306</v>
      </c>
      <c r="F2575" s="23" t="s">
        <v>5307</v>
      </c>
      <c r="G2575" s="23">
        <v>2</v>
      </c>
      <c r="K2575" s="41" t="str">
        <f>IF($B2575="","",(VLOOKUP($B2575,所属・種目コード!$L$3:$M$127,2)))</f>
        <v>沼宮内中</v>
      </c>
      <c r="L2575" s="38" t="e">
        <f>IF($B2575="","",(VLOOKUP($B2575,所属・種目コード!$I$3:$J$59,2)))</f>
        <v>#N/A</v>
      </c>
    </row>
    <row r="2576" spans="1:12">
      <c r="A2576" s="23">
        <v>3496</v>
      </c>
      <c r="B2576" s="23">
        <v>1137</v>
      </c>
      <c r="C2576" s="23">
        <v>835</v>
      </c>
      <c r="E2576" s="23" t="s">
        <v>5308</v>
      </c>
      <c r="F2576" s="23" t="s">
        <v>5309</v>
      </c>
      <c r="G2576" s="23">
        <v>1</v>
      </c>
      <c r="K2576" s="41" t="str">
        <f>IF($B2576="","",(VLOOKUP($B2576,所属・種目コード!$L$3:$M$127,2)))</f>
        <v>沼宮内中</v>
      </c>
      <c r="L2576" s="38" t="e">
        <f>IF($B2576="","",(VLOOKUP($B2576,所属・種目コード!$I$3:$J$59,2)))</f>
        <v>#N/A</v>
      </c>
    </row>
    <row r="2577" spans="1:12">
      <c r="A2577" s="23">
        <v>3497</v>
      </c>
      <c r="B2577" s="23">
        <v>1137</v>
      </c>
      <c r="C2577" s="23">
        <v>721</v>
      </c>
      <c r="E2577" s="23" t="s">
        <v>5310</v>
      </c>
      <c r="F2577" s="23" t="s">
        <v>5311</v>
      </c>
      <c r="G2577" s="23">
        <v>2</v>
      </c>
      <c r="K2577" s="41" t="str">
        <f>IF($B2577="","",(VLOOKUP($B2577,所属・種目コード!$L$3:$M$127,2)))</f>
        <v>沼宮内中</v>
      </c>
      <c r="L2577" s="38" t="e">
        <f>IF($B2577="","",(VLOOKUP($B2577,所属・種目コード!$I$3:$J$59,2)))</f>
        <v>#N/A</v>
      </c>
    </row>
    <row r="2578" spans="1:12">
      <c r="A2578" s="23">
        <v>3498</v>
      </c>
      <c r="B2578" s="23">
        <v>1137</v>
      </c>
      <c r="C2578" s="23">
        <v>717</v>
      </c>
      <c r="E2578" s="23" t="s">
        <v>5312</v>
      </c>
      <c r="F2578" s="23" t="s">
        <v>5313</v>
      </c>
      <c r="G2578" s="23">
        <v>2</v>
      </c>
      <c r="K2578" s="41" t="str">
        <f>IF($B2578="","",(VLOOKUP($B2578,所属・種目コード!$L$3:$M$127,2)))</f>
        <v>沼宮内中</v>
      </c>
      <c r="L2578" s="38" t="e">
        <f>IF($B2578="","",(VLOOKUP($B2578,所属・種目コード!$I$3:$J$59,2)))</f>
        <v>#N/A</v>
      </c>
    </row>
    <row r="2579" spans="1:12">
      <c r="A2579" s="23">
        <v>3499</v>
      </c>
      <c r="B2579" s="23">
        <v>1137</v>
      </c>
      <c r="C2579" s="23">
        <v>833</v>
      </c>
      <c r="E2579" s="23" t="s">
        <v>5314</v>
      </c>
      <c r="F2579" s="23" t="s">
        <v>5315</v>
      </c>
      <c r="G2579" s="23">
        <v>1</v>
      </c>
      <c r="K2579" s="41" t="str">
        <f>IF($B2579="","",(VLOOKUP($B2579,所属・種目コード!$L$3:$M$127,2)))</f>
        <v>沼宮内中</v>
      </c>
      <c r="L2579" s="38" t="e">
        <f>IF($B2579="","",(VLOOKUP($B2579,所属・種目コード!$I$3:$J$59,2)))</f>
        <v>#N/A</v>
      </c>
    </row>
    <row r="2580" spans="1:12">
      <c r="A2580" s="23">
        <v>3500</v>
      </c>
      <c r="B2580" s="23">
        <v>1137</v>
      </c>
      <c r="C2580" s="23">
        <v>718</v>
      </c>
      <c r="E2580" s="23" t="s">
        <v>5316</v>
      </c>
      <c r="F2580" s="23" t="s">
        <v>5317</v>
      </c>
      <c r="G2580" s="23">
        <v>2</v>
      </c>
      <c r="K2580" s="41" t="str">
        <f>IF($B2580="","",(VLOOKUP($B2580,所属・種目コード!$L$3:$M$127,2)))</f>
        <v>沼宮内中</v>
      </c>
      <c r="L2580" s="38" t="e">
        <f>IF($B2580="","",(VLOOKUP($B2580,所属・種目コード!$I$3:$J$59,2)))</f>
        <v>#N/A</v>
      </c>
    </row>
    <row r="2581" spans="1:12">
      <c r="A2581" s="23">
        <v>3501</v>
      </c>
      <c r="B2581" s="23">
        <v>1137</v>
      </c>
      <c r="C2581" s="23">
        <v>836</v>
      </c>
      <c r="E2581" s="23" t="s">
        <v>5318</v>
      </c>
      <c r="F2581" s="23" t="s">
        <v>5319</v>
      </c>
      <c r="G2581" s="23">
        <v>1</v>
      </c>
      <c r="K2581" s="41" t="str">
        <f>IF($B2581="","",(VLOOKUP($B2581,所属・種目コード!$L$3:$M$127,2)))</f>
        <v>沼宮内中</v>
      </c>
      <c r="L2581" s="38" t="e">
        <f>IF($B2581="","",(VLOOKUP($B2581,所属・種目コード!$I$3:$J$59,2)))</f>
        <v>#N/A</v>
      </c>
    </row>
    <row r="2582" spans="1:12">
      <c r="A2582" s="23">
        <v>3502</v>
      </c>
      <c r="B2582" s="23">
        <v>1138</v>
      </c>
      <c r="C2582" s="23">
        <v>1146</v>
      </c>
      <c r="E2582" s="23" t="s">
        <v>5320</v>
      </c>
      <c r="F2582" s="23" t="s">
        <v>5321</v>
      </c>
      <c r="G2582" s="23">
        <v>1</v>
      </c>
      <c r="K2582" s="41" t="str">
        <f>IF($B2582="","",(VLOOKUP($B2582,所属・種目コード!$L$3:$M$127,2)))</f>
        <v>奥州東水沢中</v>
      </c>
      <c r="L2582" s="38" t="e">
        <f>IF($B2582="","",(VLOOKUP($B2582,所属・種目コード!$I$3:$J$59,2)))</f>
        <v>#N/A</v>
      </c>
    </row>
    <row r="2583" spans="1:12">
      <c r="A2583" s="23">
        <v>3503</v>
      </c>
      <c r="B2583" s="23">
        <v>1138</v>
      </c>
      <c r="C2583" s="23">
        <v>1147</v>
      </c>
      <c r="E2583" s="23" t="s">
        <v>5322</v>
      </c>
      <c r="F2583" s="23" t="s">
        <v>5323</v>
      </c>
      <c r="G2583" s="23">
        <v>1</v>
      </c>
      <c r="K2583" s="41" t="str">
        <f>IF($B2583="","",(VLOOKUP($B2583,所属・種目コード!$L$3:$M$127,2)))</f>
        <v>奥州東水沢中</v>
      </c>
      <c r="L2583" s="38" t="e">
        <f>IF($B2583="","",(VLOOKUP($B2583,所属・種目コード!$I$3:$J$59,2)))</f>
        <v>#N/A</v>
      </c>
    </row>
    <row r="2584" spans="1:12">
      <c r="A2584" s="23">
        <v>3504</v>
      </c>
      <c r="B2584" s="23">
        <v>1138</v>
      </c>
      <c r="C2584" s="23">
        <v>960</v>
      </c>
      <c r="E2584" s="23" t="s">
        <v>5324</v>
      </c>
      <c r="F2584" s="23" t="s">
        <v>5325</v>
      </c>
      <c r="G2584" s="23">
        <v>2</v>
      </c>
      <c r="K2584" s="41" t="str">
        <f>IF($B2584="","",(VLOOKUP($B2584,所属・種目コード!$L$3:$M$127,2)))</f>
        <v>奥州東水沢中</v>
      </c>
      <c r="L2584" s="38" t="e">
        <f>IF($B2584="","",(VLOOKUP($B2584,所属・種目コード!$I$3:$J$59,2)))</f>
        <v>#N/A</v>
      </c>
    </row>
    <row r="2585" spans="1:12">
      <c r="A2585" s="23">
        <v>3505</v>
      </c>
      <c r="B2585" s="23">
        <v>1138</v>
      </c>
      <c r="C2585" s="23">
        <v>1134</v>
      </c>
      <c r="E2585" s="23" t="s">
        <v>5326</v>
      </c>
      <c r="F2585" s="23" t="s">
        <v>5327</v>
      </c>
      <c r="G2585" s="23">
        <v>1</v>
      </c>
      <c r="K2585" s="41" t="str">
        <f>IF($B2585="","",(VLOOKUP($B2585,所属・種目コード!$L$3:$M$127,2)))</f>
        <v>奥州東水沢中</v>
      </c>
      <c r="L2585" s="38" t="e">
        <f>IF($B2585="","",(VLOOKUP($B2585,所属・種目コード!$I$3:$J$59,2)))</f>
        <v>#N/A</v>
      </c>
    </row>
    <row r="2586" spans="1:12">
      <c r="A2586" s="23">
        <v>3506</v>
      </c>
      <c r="B2586" s="23">
        <v>1138</v>
      </c>
      <c r="C2586" s="23">
        <v>1135</v>
      </c>
      <c r="E2586" s="23" t="s">
        <v>5328</v>
      </c>
      <c r="F2586" s="23" t="s">
        <v>5329</v>
      </c>
      <c r="G2586" s="23">
        <v>1</v>
      </c>
      <c r="K2586" s="41" t="str">
        <f>IF($B2586="","",(VLOOKUP($B2586,所属・種目コード!$L$3:$M$127,2)))</f>
        <v>奥州東水沢中</v>
      </c>
      <c r="L2586" s="38" t="e">
        <f>IF($B2586="","",(VLOOKUP($B2586,所属・種目コード!$I$3:$J$59,2)))</f>
        <v>#N/A</v>
      </c>
    </row>
    <row r="2587" spans="1:12">
      <c r="A2587" s="23">
        <v>3507</v>
      </c>
      <c r="B2587" s="23">
        <v>1138</v>
      </c>
      <c r="C2587" s="23">
        <v>1148</v>
      </c>
      <c r="E2587" s="23" t="s">
        <v>5330</v>
      </c>
      <c r="F2587" s="23" t="s">
        <v>5331</v>
      </c>
      <c r="G2587" s="23">
        <v>1</v>
      </c>
      <c r="K2587" s="41" t="str">
        <f>IF($B2587="","",(VLOOKUP($B2587,所属・種目コード!$L$3:$M$127,2)))</f>
        <v>奥州東水沢中</v>
      </c>
      <c r="L2587" s="38" t="e">
        <f>IF($B2587="","",(VLOOKUP($B2587,所属・種目コード!$I$3:$J$59,2)))</f>
        <v>#N/A</v>
      </c>
    </row>
    <row r="2588" spans="1:12">
      <c r="A2588" s="23">
        <v>3508</v>
      </c>
      <c r="B2588" s="23">
        <v>1138</v>
      </c>
      <c r="C2588" s="23">
        <v>1149</v>
      </c>
      <c r="E2588" s="23" t="s">
        <v>5332</v>
      </c>
      <c r="F2588" s="23" t="s">
        <v>5333</v>
      </c>
      <c r="G2588" s="23">
        <v>1</v>
      </c>
      <c r="K2588" s="41" t="str">
        <f>IF($B2588="","",(VLOOKUP($B2588,所属・種目コード!$L$3:$M$127,2)))</f>
        <v>奥州東水沢中</v>
      </c>
      <c r="L2588" s="38" t="e">
        <f>IF($B2588="","",(VLOOKUP($B2588,所属・種目コード!$I$3:$J$59,2)))</f>
        <v>#N/A</v>
      </c>
    </row>
    <row r="2589" spans="1:12">
      <c r="A2589" s="23">
        <v>3509</v>
      </c>
      <c r="B2589" s="23">
        <v>1138</v>
      </c>
      <c r="C2589" s="23">
        <v>953</v>
      </c>
      <c r="E2589" s="23" t="s">
        <v>5334</v>
      </c>
      <c r="F2589" s="23" t="s">
        <v>5335</v>
      </c>
      <c r="G2589" s="23">
        <v>2</v>
      </c>
      <c r="K2589" s="41" t="str">
        <f>IF($B2589="","",(VLOOKUP($B2589,所属・種目コード!$L$3:$M$127,2)))</f>
        <v>奥州東水沢中</v>
      </c>
      <c r="L2589" s="38" t="e">
        <f>IF($B2589="","",(VLOOKUP($B2589,所属・種目コード!$I$3:$J$59,2)))</f>
        <v>#N/A</v>
      </c>
    </row>
    <row r="2590" spans="1:12">
      <c r="A2590" s="23">
        <v>3510</v>
      </c>
      <c r="B2590" s="23">
        <v>1138</v>
      </c>
      <c r="C2590" s="23">
        <v>1136</v>
      </c>
      <c r="E2590" s="23" t="s">
        <v>2391</v>
      </c>
      <c r="F2590" s="23" t="s">
        <v>2392</v>
      </c>
      <c r="G2590" s="23">
        <v>1</v>
      </c>
      <c r="K2590" s="41" t="str">
        <f>IF($B2590="","",(VLOOKUP($B2590,所属・種目コード!$L$3:$M$127,2)))</f>
        <v>奥州東水沢中</v>
      </c>
      <c r="L2590" s="38" t="e">
        <f>IF($B2590="","",(VLOOKUP($B2590,所属・種目コード!$I$3:$J$59,2)))</f>
        <v>#N/A</v>
      </c>
    </row>
    <row r="2591" spans="1:12">
      <c r="A2591" s="23">
        <v>3511</v>
      </c>
      <c r="B2591" s="23">
        <v>1138</v>
      </c>
      <c r="C2591" s="23">
        <v>1137</v>
      </c>
      <c r="E2591" s="23" t="s">
        <v>5336</v>
      </c>
      <c r="F2591" s="23" t="s">
        <v>5337</v>
      </c>
      <c r="G2591" s="23">
        <v>1</v>
      </c>
      <c r="K2591" s="41" t="str">
        <f>IF($B2591="","",(VLOOKUP($B2591,所属・種目コード!$L$3:$M$127,2)))</f>
        <v>奥州東水沢中</v>
      </c>
      <c r="L2591" s="38" t="e">
        <f>IF($B2591="","",(VLOOKUP($B2591,所属・種目コード!$I$3:$J$59,2)))</f>
        <v>#N/A</v>
      </c>
    </row>
    <row r="2592" spans="1:12">
      <c r="A2592" s="23">
        <v>3512</v>
      </c>
      <c r="B2592" s="23">
        <v>1138</v>
      </c>
      <c r="C2592" s="23">
        <v>1138</v>
      </c>
      <c r="E2592" s="23" t="s">
        <v>5338</v>
      </c>
      <c r="F2592" s="23" t="s">
        <v>5339</v>
      </c>
      <c r="G2592" s="23">
        <v>1</v>
      </c>
      <c r="K2592" s="41" t="str">
        <f>IF($B2592="","",(VLOOKUP($B2592,所属・種目コード!$L$3:$M$127,2)))</f>
        <v>奥州東水沢中</v>
      </c>
      <c r="L2592" s="38" t="e">
        <f>IF($B2592="","",(VLOOKUP($B2592,所属・種目コード!$I$3:$J$59,2)))</f>
        <v>#N/A</v>
      </c>
    </row>
    <row r="2593" spans="1:12">
      <c r="A2593" s="23">
        <v>3513</v>
      </c>
      <c r="B2593" s="23">
        <v>1138</v>
      </c>
      <c r="C2593" s="23">
        <v>1150</v>
      </c>
      <c r="E2593" s="23" t="s">
        <v>5340</v>
      </c>
      <c r="F2593" s="23" t="s">
        <v>5341</v>
      </c>
      <c r="G2593" s="23">
        <v>1</v>
      </c>
      <c r="K2593" s="41" t="str">
        <f>IF($B2593="","",(VLOOKUP($B2593,所属・種目コード!$L$3:$M$127,2)))</f>
        <v>奥州東水沢中</v>
      </c>
      <c r="L2593" s="38" t="e">
        <f>IF($B2593="","",(VLOOKUP($B2593,所属・種目コード!$I$3:$J$59,2)))</f>
        <v>#N/A</v>
      </c>
    </row>
    <row r="2594" spans="1:12">
      <c r="A2594" s="23">
        <v>3514</v>
      </c>
      <c r="B2594" s="23">
        <v>1138</v>
      </c>
      <c r="C2594" s="23">
        <v>1151</v>
      </c>
      <c r="E2594" s="23" t="s">
        <v>5342</v>
      </c>
      <c r="F2594" s="23" t="s">
        <v>5343</v>
      </c>
      <c r="G2594" s="23">
        <v>1</v>
      </c>
      <c r="K2594" s="41" t="str">
        <f>IF($B2594="","",(VLOOKUP($B2594,所属・種目コード!$L$3:$M$127,2)))</f>
        <v>奥州東水沢中</v>
      </c>
      <c r="L2594" s="38" t="e">
        <f>IF($B2594="","",(VLOOKUP($B2594,所属・種目コード!$I$3:$J$59,2)))</f>
        <v>#N/A</v>
      </c>
    </row>
    <row r="2595" spans="1:12">
      <c r="A2595" s="23">
        <v>3515</v>
      </c>
      <c r="B2595" s="23">
        <v>1138</v>
      </c>
      <c r="C2595" s="23">
        <v>1139</v>
      </c>
      <c r="E2595" s="23" t="s">
        <v>4003</v>
      </c>
      <c r="F2595" s="23" t="s">
        <v>1852</v>
      </c>
      <c r="G2595" s="23">
        <v>1</v>
      </c>
      <c r="K2595" s="41" t="str">
        <f>IF($B2595="","",(VLOOKUP($B2595,所属・種目コード!$L$3:$M$127,2)))</f>
        <v>奥州東水沢中</v>
      </c>
      <c r="L2595" s="38" t="e">
        <f>IF($B2595="","",(VLOOKUP($B2595,所属・種目コード!$I$3:$J$59,2)))</f>
        <v>#N/A</v>
      </c>
    </row>
    <row r="2596" spans="1:12">
      <c r="A2596" s="23">
        <v>3516</v>
      </c>
      <c r="B2596" s="23">
        <v>1138</v>
      </c>
      <c r="C2596" s="23">
        <v>1140</v>
      </c>
      <c r="E2596" s="23" t="s">
        <v>5344</v>
      </c>
      <c r="F2596" s="23" t="s">
        <v>5345</v>
      </c>
      <c r="G2596" s="23">
        <v>1</v>
      </c>
      <c r="K2596" s="41" t="str">
        <f>IF($B2596="","",(VLOOKUP($B2596,所属・種目コード!$L$3:$M$127,2)))</f>
        <v>奥州東水沢中</v>
      </c>
      <c r="L2596" s="38" t="e">
        <f>IF($B2596="","",(VLOOKUP($B2596,所属・種目コード!$I$3:$J$59,2)))</f>
        <v>#N/A</v>
      </c>
    </row>
    <row r="2597" spans="1:12">
      <c r="A2597" s="23">
        <v>3517</v>
      </c>
      <c r="B2597" s="23">
        <v>1138</v>
      </c>
      <c r="C2597" s="23">
        <v>954</v>
      </c>
      <c r="E2597" s="23" t="s">
        <v>5346</v>
      </c>
      <c r="F2597" s="23" t="s">
        <v>5347</v>
      </c>
      <c r="G2597" s="23">
        <v>2</v>
      </c>
      <c r="K2597" s="41" t="str">
        <f>IF($B2597="","",(VLOOKUP($B2597,所属・種目コード!$L$3:$M$127,2)))</f>
        <v>奥州東水沢中</v>
      </c>
      <c r="L2597" s="38" t="e">
        <f>IF($B2597="","",(VLOOKUP($B2597,所属・種目コード!$I$3:$J$59,2)))</f>
        <v>#N/A</v>
      </c>
    </row>
    <row r="2598" spans="1:12">
      <c r="A2598" s="23">
        <v>3518</v>
      </c>
      <c r="B2598" s="23">
        <v>1138</v>
      </c>
      <c r="C2598" s="23">
        <v>1141</v>
      </c>
      <c r="E2598" s="23" t="s">
        <v>5348</v>
      </c>
      <c r="F2598" s="23" t="s">
        <v>5349</v>
      </c>
      <c r="G2598" s="23">
        <v>1</v>
      </c>
      <c r="K2598" s="41" t="str">
        <f>IF($B2598="","",(VLOOKUP($B2598,所属・種目コード!$L$3:$M$127,2)))</f>
        <v>奥州東水沢中</v>
      </c>
      <c r="L2598" s="38" t="e">
        <f>IF($B2598="","",(VLOOKUP($B2598,所属・種目コード!$I$3:$J$59,2)))</f>
        <v>#N/A</v>
      </c>
    </row>
    <row r="2599" spans="1:12">
      <c r="A2599" s="23">
        <v>3519</v>
      </c>
      <c r="B2599" s="23">
        <v>1138</v>
      </c>
      <c r="C2599" s="23">
        <v>1142</v>
      </c>
      <c r="E2599" s="23" t="s">
        <v>5350</v>
      </c>
      <c r="F2599" s="23" t="s">
        <v>5351</v>
      </c>
      <c r="G2599" s="23">
        <v>1</v>
      </c>
      <c r="K2599" s="41" t="str">
        <f>IF($B2599="","",(VLOOKUP($B2599,所属・種目コード!$L$3:$M$127,2)))</f>
        <v>奥州東水沢中</v>
      </c>
      <c r="L2599" s="38" t="e">
        <f>IF($B2599="","",(VLOOKUP($B2599,所属・種目コード!$I$3:$J$59,2)))</f>
        <v>#N/A</v>
      </c>
    </row>
    <row r="2600" spans="1:12">
      <c r="A2600" s="23">
        <v>3520</v>
      </c>
      <c r="B2600" s="23">
        <v>1138</v>
      </c>
      <c r="C2600" s="23">
        <v>955</v>
      </c>
      <c r="E2600" s="23" t="s">
        <v>5352</v>
      </c>
      <c r="F2600" s="23" t="s">
        <v>4485</v>
      </c>
      <c r="G2600" s="23">
        <v>2</v>
      </c>
      <c r="K2600" s="41" t="str">
        <f>IF($B2600="","",(VLOOKUP($B2600,所属・種目コード!$L$3:$M$127,2)))</f>
        <v>奥州東水沢中</v>
      </c>
      <c r="L2600" s="38" t="e">
        <f>IF($B2600="","",(VLOOKUP($B2600,所属・種目コード!$I$3:$J$59,2)))</f>
        <v>#N/A</v>
      </c>
    </row>
    <row r="2601" spans="1:12">
      <c r="A2601" s="23">
        <v>3521</v>
      </c>
      <c r="B2601" s="23">
        <v>1138</v>
      </c>
      <c r="C2601" s="23">
        <v>1152</v>
      </c>
      <c r="E2601" s="23" t="s">
        <v>5353</v>
      </c>
      <c r="F2601" s="23" t="s">
        <v>5354</v>
      </c>
      <c r="G2601" s="23">
        <v>1</v>
      </c>
      <c r="K2601" s="41" t="str">
        <f>IF($B2601="","",(VLOOKUP($B2601,所属・種目コード!$L$3:$M$127,2)))</f>
        <v>奥州東水沢中</v>
      </c>
      <c r="L2601" s="38" t="e">
        <f>IF($B2601="","",(VLOOKUP($B2601,所属・種目コード!$I$3:$J$59,2)))</f>
        <v>#N/A</v>
      </c>
    </row>
    <row r="2602" spans="1:12">
      <c r="A2602" s="23">
        <v>3522</v>
      </c>
      <c r="B2602" s="23">
        <v>1138</v>
      </c>
      <c r="C2602" s="23">
        <v>956</v>
      </c>
      <c r="E2602" s="23" t="s">
        <v>5355</v>
      </c>
      <c r="F2602" s="23" t="s">
        <v>5356</v>
      </c>
      <c r="G2602" s="23">
        <v>2</v>
      </c>
      <c r="K2602" s="41" t="str">
        <f>IF($B2602="","",(VLOOKUP($B2602,所属・種目コード!$L$3:$M$127,2)))</f>
        <v>奥州東水沢中</v>
      </c>
      <c r="L2602" s="38" t="e">
        <f>IF($B2602="","",(VLOOKUP($B2602,所属・種目コード!$I$3:$J$59,2)))</f>
        <v>#N/A</v>
      </c>
    </row>
    <row r="2603" spans="1:12">
      <c r="A2603" s="23">
        <v>3523</v>
      </c>
      <c r="B2603" s="23">
        <v>1138</v>
      </c>
      <c r="C2603" s="23">
        <v>1153</v>
      </c>
      <c r="E2603" s="23" t="s">
        <v>5357</v>
      </c>
      <c r="F2603" s="23" t="s">
        <v>5358</v>
      </c>
      <c r="G2603" s="23">
        <v>1</v>
      </c>
      <c r="K2603" s="41" t="str">
        <f>IF($B2603="","",(VLOOKUP($B2603,所属・種目コード!$L$3:$M$127,2)))</f>
        <v>奥州東水沢中</v>
      </c>
      <c r="L2603" s="38" t="e">
        <f>IF($B2603="","",(VLOOKUP($B2603,所属・種目コード!$I$3:$J$59,2)))</f>
        <v>#N/A</v>
      </c>
    </row>
    <row r="2604" spans="1:12">
      <c r="A2604" s="23">
        <v>3524</v>
      </c>
      <c r="B2604" s="23">
        <v>1138</v>
      </c>
      <c r="C2604" s="23">
        <v>961</v>
      </c>
      <c r="E2604" s="23" t="s">
        <v>5359</v>
      </c>
      <c r="F2604" s="23" t="s">
        <v>5360</v>
      </c>
      <c r="G2604" s="23">
        <v>2</v>
      </c>
      <c r="K2604" s="41" t="str">
        <f>IF($B2604="","",(VLOOKUP($B2604,所属・種目コード!$L$3:$M$127,2)))</f>
        <v>奥州東水沢中</v>
      </c>
      <c r="L2604" s="38" t="e">
        <f>IF($B2604="","",(VLOOKUP($B2604,所属・種目コード!$I$3:$J$59,2)))</f>
        <v>#N/A</v>
      </c>
    </row>
    <row r="2605" spans="1:12">
      <c r="A2605" s="23">
        <v>3525</v>
      </c>
      <c r="B2605" s="23">
        <v>1138</v>
      </c>
      <c r="C2605" s="23">
        <v>962</v>
      </c>
      <c r="E2605" s="23" t="s">
        <v>5361</v>
      </c>
      <c r="F2605" s="23" t="s">
        <v>5362</v>
      </c>
      <c r="G2605" s="23">
        <v>2</v>
      </c>
      <c r="K2605" s="41" t="str">
        <f>IF($B2605="","",(VLOOKUP($B2605,所属・種目コード!$L$3:$M$127,2)))</f>
        <v>奥州東水沢中</v>
      </c>
      <c r="L2605" s="38" t="e">
        <f>IF($B2605="","",(VLOOKUP($B2605,所属・種目コード!$I$3:$J$59,2)))</f>
        <v>#N/A</v>
      </c>
    </row>
    <row r="2606" spans="1:12">
      <c r="A2606" s="23">
        <v>3526</v>
      </c>
      <c r="B2606" s="23">
        <v>1138</v>
      </c>
      <c r="C2606" s="23">
        <v>1154</v>
      </c>
      <c r="E2606" s="23" t="s">
        <v>5363</v>
      </c>
      <c r="F2606" s="23" t="s">
        <v>5364</v>
      </c>
      <c r="G2606" s="23">
        <v>1</v>
      </c>
      <c r="K2606" s="41" t="str">
        <f>IF($B2606="","",(VLOOKUP($B2606,所属・種目コード!$L$3:$M$127,2)))</f>
        <v>奥州東水沢中</v>
      </c>
      <c r="L2606" s="38" t="e">
        <f>IF($B2606="","",(VLOOKUP($B2606,所属・種目コード!$I$3:$J$59,2)))</f>
        <v>#N/A</v>
      </c>
    </row>
    <row r="2607" spans="1:12">
      <c r="A2607" s="23">
        <v>3527</v>
      </c>
      <c r="B2607" s="23">
        <v>1138</v>
      </c>
      <c r="C2607" s="23">
        <v>1155</v>
      </c>
      <c r="E2607" s="23" t="s">
        <v>5365</v>
      </c>
      <c r="F2607" s="23" t="s">
        <v>5366</v>
      </c>
      <c r="G2607" s="23">
        <v>1</v>
      </c>
      <c r="K2607" s="41" t="str">
        <f>IF($B2607="","",(VLOOKUP($B2607,所属・種目コード!$L$3:$M$127,2)))</f>
        <v>奥州東水沢中</v>
      </c>
      <c r="L2607" s="38" t="e">
        <f>IF($B2607="","",(VLOOKUP($B2607,所属・種目コード!$I$3:$J$59,2)))</f>
        <v>#N/A</v>
      </c>
    </row>
    <row r="2608" spans="1:12">
      <c r="A2608" s="23">
        <v>3528</v>
      </c>
      <c r="B2608" s="23">
        <v>1138</v>
      </c>
      <c r="C2608" s="23">
        <v>957</v>
      </c>
      <c r="E2608" s="23" t="s">
        <v>5367</v>
      </c>
      <c r="F2608" s="23" t="s">
        <v>5368</v>
      </c>
      <c r="G2608" s="23">
        <v>2</v>
      </c>
      <c r="K2608" s="41" t="str">
        <f>IF($B2608="","",(VLOOKUP($B2608,所属・種目コード!$L$3:$M$127,2)))</f>
        <v>奥州東水沢中</v>
      </c>
      <c r="L2608" s="38" t="e">
        <f>IF($B2608="","",(VLOOKUP($B2608,所属・種目コード!$I$3:$J$59,2)))</f>
        <v>#N/A</v>
      </c>
    </row>
    <row r="2609" spans="1:12">
      <c r="A2609" s="23">
        <v>3529</v>
      </c>
      <c r="B2609" s="23">
        <v>1138</v>
      </c>
      <c r="C2609" s="23">
        <v>963</v>
      </c>
      <c r="E2609" s="23" t="s">
        <v>5369</v>
      </c>
      <c r="F2609" s="23" t="s">
        <v>5370</v>
      </c>
      <c r="G2609" s="23">
        <v>2</v>
      </c>
      <c r="K2609" s="41" t="str">
        <f>IF($B2609="","",(VLOOKUP($B2609,所属・種目コード!$L$3:$M$127,2)))</f>
        <v>奥州東水沢中</v>
      </c>
      <c r="L2609" s="38" t="e">
        <f>IF($B2609="","",(VLOOKUP($B2609,所属・種目コード!$I$3:$J$59,2)))</f>
        <v>#N/A</v>
      </c>
    </row>
    <row r="2610" spans="1:12">
      <c r="A2610" s="23">
        <v>3530</v>
      </c>
      <c r="B2610" s="23">
        <v>1138</v>
      </c>
      <c r="C2610" s="23">
        <v>1143</v>
      </c>
      <c r="E2610" s="23" t="s">
        <v>5371</v>
      </c>
      <c r="F2610" s="23" t="s">
        <v>5372</v>
      </c>
      <c r="G2610" s="23">
        <v>1</v>
      </c>
      <c r="K2610" s="41" t="str">
        <f>IF($B2610="","",(VLOOKUP($B2610,所属・種目コード!$L$3:$M$127,2)))</f>
        <v>奥州東水沢中</v>
      </c>
      <c r="L2610" s="38" t="e">
        <f>IF($B2610="","",(VLOOKUP($B2610,所属・種目コード!$I$3:$J$59,2)))</f>
        <v>#N/A</v>
      </c>
    </row>
    <row r="2611" spans="1:12">
      <c r="A2611" s="23">
        <v>3531</v>
      </c>
      <c r="B2611" s="23">
        <v>1138</v>
      </c>
      <c r="C2611" s="23">
        <v>958</v>
      </c>
      <c r="E2611" s="23" t="s">
        <v>5373</v>
      </c>
      <c r="F2611" s="23" t="s">
        <v>5374</v>
      </c>
      <c r="G2611" s="23">
        <v>2</v>
      </c>
      <c r="K2611" s="41" t="str">
        <f>IF($B2611="","",(VLOOKUP($B2611,所属・種目コード!$L$3:$M$127,2)))</f>
        <v>奥州東水沢中</v>
      </c>
      <c r="L2611" s="38" t="e">
        <f>IF($B2611="","",(VLOOKUP($B2611,所属・種目コード!$I$3:$J$59,2)))</f>
        <v>#N/A</v>
      </c>
    </row>
    <row r="2612" spans="1:12">
      <c r="A2612" s="23">
        <v>3532</v>
      </c>
      <c r="B2612" s="23">
        <v>1138</v>
      </c>
      <c r="C2612" s="23">
        <v>964</v>
      </c>
      <c r="E2612" s="23" t="s">
        <v>5375</v>
      </c>
      <c r="F2612" s="23" t="s">
        <v>5376</v>
      </c>
      <c r="G2612" s="23">
        <v>2</v>
      </c>
      <c r="K2612" s="41" t="str">
        <f>IF($B2612="","",(VLOOKUP($B2612,所属・種目コード!$L$3:$M$127,2)))</f>
        <v>奥州東水沢中</v>
      </c>
      <c r="L2612" s="38" t="e">
        <f>IF($B2612="","",(VLOOKUP($B2612,所属・種目コード!$I$3:$J$59,2)))</f>
        <v>#N/A</v>
      </c>
    </row>
    <row r="2613" spans="1:12">
      <c r="A2613" s="23">
        <v>3533</v>
      </c>
      <c r="B2613" s="23">
        <v>1138</v>
      </c>
      <c r="C2613" s="23">
        <v>1144</v>
      </c>
      <c r="E2613" s="23" t="s">
        <v>5377</v>
      </c>
      <c r="F2613" s="23" t="s">
        <v>5378</v>
      </c>
      <c r="G2613" s="23">
        <v>1</v>
      </c>
      <c r="K2613" s="41" t="str">
        <f>IF($B2613="","",(VLOOKUP($B2613,所属・種目コード!$L$3:$M$127,2)))</f>
        <v>奥州東水沢中</v>
      </c>
      <c r="L2613" s="38" t="e">
        <f>IF($B2613="","",(VLOOKUP($B2613,所属・種目コード!$I$3:$J$59,2)))</f>
        <v>#N/A</v>
      </c>
    </row>
    <row r="2614" spans="1:12">
      <c r="A2614" s="23">
        <v>3534</v>
      </c>
      <c r="B2614" s="23">
        <v>1138</v>
      </c>
      <c r="C2614" s="23">
        <v>959</v>
      </c>
      <c r="E2614" s="23" t="s">
        <v>5379</v>
      </c>
      <c r="F2614" s="23" t="s">
        <v>5380</v>
      </c>
      <c r="G2614" s="23">
        <v>2</v>
      </c>
      <c r="K2614" s="41" t="str">
        <f>IF($B2614="","",(VLOOKUP($B2614,所属・種目コード!$L$3:$M$127,2)))</f>
        <v>奥州東水沢中</v>
      </c>
      <c r="L2614" s="38" t="e">
        <f>IF($B2614="","",(VLOOKUP($B2614,所属・種目コード!$I$3:$J$59,2)))</f>
        <v>#N/A</v>
      </c>
    </row>
    <row r="2615" spans="1:12">
      <c r="A2615" s="23">
        <v>3535</v>
      </c>
      <c r="B2615" s="23">
        <v>1138</v>
      </c>
      <c r="C2615" s="23">
        <v>1145</v>
      </c>
      <c r="E2615" s="23" t="s">
        <v>5381</v>
      </c>
      <c r="F2615" s="23" t="s">
        <v>5382</v>
      </c>
      <c r="G2615" s="23">
        <v>1</v>
      </c>
      <c r="K2615" s="41" t="str">
        <f>IF($B2615="","",(VLOOKUP($B2615,所属・種目コード!$L$3:$M$127,2)))</f>
        <v>奥州東水沢中</v>
      </c>
      <c r="L2615" s="38" t="e">
        <f>IF($B2615="","",(VLOOKUP($B2615,所属・種目コード!$I$3:$J$59,2)))</f>
        <v>#N/A</v>
      </c>
    </row>
    <row r="2616" spans="1:12">
      <c r="A2616" s="23">
        <v>3536</v>
      </c>
      <c r="B2616" s="23">
        <v>1138</v>
      </c>
      <c r="C2616" s="23">
        <v>965</v>
      </c>
      <c r="E2616" s="23" t="s">
        <v>5383</v>
      </c>
      <c r="F2616" s="23" t="s">
        <v>5384</v>
      </c>
      <c r="G2616" s="23">
        <v>2</v>
      </c>
      <c r="K2616" s="41" t="str">
        <f>IF($B2616="","",(VLOOKUP($B2616,所属・種目コード!$L$3:$M$127,2)))</f>
        <v>奥州東水沢中</v>
      </c>
      <c r="L2616" s="38" t="e">
        <f>IF($B2616="","",(VLOOKUP($B2616,所属・種目コード!$I$3:$J$59,2)))</f>
        <v>#N/A</v>
      </c>
    </row>
    <row r="2617" spans="1:12">
      <c r="A2617" s="23">
        <v>3537</v>
      </c>
      <c r="B2617" s="23">
        <v>1138</v>
      </c>
      <c r="C2617" s="23">
        <v>1156</v>
      </c>
      <c r="E2617" s="23" t="s">
        <v>5385</v>
      </c>
      <c r="F2617" s="23" t="s">
        <v>5386</v>
      </c>
      <c r="G2617" s="23">
        <v>1</v>
      </c>
      <c r="K2617" s="41" t="str">
        <f>IF($B2617="","",(VLOOKUP($B2617,所属・種目コード!$L$3:$M$127,2)))</f>
        <v>奥州東水沢中</v>
      </c>
      <c r="L2617" s="38" t="e">
        <f>IF($B2617="","",(VLOOKUP($B2617,所属・種目コード!$I$3:$J$59,2)))</f>
        <v>#N/A</v>
      </c>
    </row>
    <row r="2618" spans="1:12">
      <c r="A2618" s="23">
        <v>3538</v>
      </c>
      <c r="B2618" s="23">
        <v>1139</v>
      </c>
      <c r="C2618" s="23">
        <v>1285</v>
      </c>
      <c r="E2618" s="23" t="s">
        <v>5387</v>
      </c>
      <c r="F2618" s="23" t="s">
        <v>5388</v>
      </c>
      <c r="G2618" s="23">
        <v>1</v>
      </c>
      <c r="K2618" s="41" t="str">
        <f>IF($B2618="","",(VLOOKUP($B2618,所属・種目コード!$L$3:$M$127,2)))</f>
        <v>奥州前沢中</v>
      </c>
      <c r="L2618" s="38" t="e">
        <f>IF($B2618="","",(VLOOKUP($B2618,所属・種目コード!$I$3:$J$59,2)))</f>
        <v>#N/A</v>
      </c>
    </row>
    <row r="2619" spans="1:12">
      <c r="A2619" s="23">
        <v>3539</v>
      </c>
      <c r="B2619" s="23">
        <v>1141</v>
      </c>
      <c r="C2619" s="23">
        <v>639</v>
      </c>
      <c r="E2619" s="23" t="s">
        <v>5389</v>
      </c>
      <c r="F2619" s="23" t="s">
        <v>5390</v>
      </c>
      <c r="G2619" s="23">
        <v>1</v>
      </c>
      <c r="K2619" s="41" t="str">
        <f>IF($B2619="","",(VLOOKUP($B2619,所属・種目コード!$L$3:$M$127,2)))</f>
        <v>奥州水沢南中</v>
      </c>
      <c r="L2619" s="38" t="e">
        <f>IF($B2619="","",(VLOOKUP($B2619,所属・種目コード!$I$3:$J$59,2)))</f>
        <v>#N/A</v>
      </c>
    </row>
    <row r="2620" spans="1:12">
      <c r="A2620" s="23">
        <v>3540</v>
      </c>
      <c r="B2620" s="23">
        <v>1141</v>
      </c>
      <c r="C2620" s="23">
        <v>646</v>
      </c>
      <c r="E2620" s="23" t="s">
        <v>5391</v>
      </c>
      <c r="F2620" s="23" t="s">
        <v>5392</v>
      </c>
      <c r="G2620" s="23">
        <v>1</v>
      </c>
      <c r="K2620" s="41" t="str">
        <f>IF($B2620="","",(VLOOKUP($B2620,所属・種目コード!$L$3:$M$127,2)))</f>
        <v>奥州水沢南中</v>
      </c>
      <c r="L2620" s="38" t="e">
        <f>IF($B2620="","",(VLOOKUP($B2620,所属・種目コード!$I$3:$J$59,2)))</f>
        <v>#N/A</v>
      </c>
    </row>
    <row r="2621" spans="1:12">
      <c r="A2621" s="23">
        <v>3541</v>
      </c>
      <c r="B2621" s="23">
        <v>1141</v>
      </c>
      <c r="C2621" s="23">
        <v>653</v>
      </c>
      <c r="E2621" s="23" t="s">
        <v>5393</v>
      </c>
      <c r="F2621" s="23" t="s">
        <v>5394</v>
      </c>
      <c r="G2621" s="23">
        <v>1</v>
      </c>
      <c r="K2621" s="41" t="str">
        <f>IF($B2621="","",(VLOOKUP($B2621,所属・種目コード!$L$3:$M$127,2)))</f>
        <v>奥州水沢南中</v>
      </c>
      <c r="L2621" s="38" t="e">
        <f>IF($B2621="","",(VLOOKUP($B2621,所属・種目コード!$I$3:$J$59,2)))</f>
        <v>#N/A</v>
      </c>
    </row>
    <row r="2622" spans="1:12">
      <c r="A2622" s="23">
        <v>3542</v>
      </c>
      <c r="B2622" s="23">
        <v>1141</v>
      </c>
      <c r="C2622" s="23">
        <v>654</v>
      </c>
      <c r="E2622" s="23" t="s">
        <v>5395</v>
      </c>
      <c r="F2622" s="23" t="s">
        <v>5396</v>
      </c>
      <c r="G2622" s="23">
        <v>1</v>
      </c>
      <c r="K2622" s="41" t="str">
        <f>IF($B2622="","",(VLOOKUP($B2622,所属・種目コード!$L$3:$M$127,2)))</f>
        <v>奥州水沢南中</v>
      </c>
      <c r="L2622" s="38" t="e">
        <f>IF($B2622="","",(VLOOKUP($B2622,所属・種目コード!$I$3:$J$59,2)))</f>
        <v>#N/A</v>
      </c>
    </row>
    <row r="2623" spans="1:12">
      <c r="A2623" s="23">
        <v>3543</v>
      </c>
      <c r="B2623" s="23">
        <v>1144</v>
      </c>
      <c r="C2623" s="23">
        <v>1140</v>
      </c>
      <c r="E2623" s="23" t="s">
        <v>5397</v>
      </c>
      <c r="F2623" s="23" t="s">
        <v>5398</v>
      </c>
      <c r="G2623" s="23">
        <v>2</v>
      </c>
      <c r="K2623" s="41" t="str">
        <f>IF($B2623="","",(VLOOKUP($B2623,所属・種目コード!$L$3:$M$127,2)))</f>
        <v>大船渡一中</v>
      </c>
      <c r="L2623" s="38" t="e">
        <f>IF($B2623="","",(VLOOKUP($B2623,所属・種目コード!$I$3:$J$59,2)))</f>
        <v>#N/A</v>
      </c>
    </row>
    <row r="2624" spans="1:12">
      <c r="A2624" s="23">
        <v>3544</v>
      </c>
      <c r="B2624" s="23">
        <v>1144</v>
      </c>
      <c r="C2624" s="23">
        <v>1302</v>
      </c>
      <c r="E2624" s="23" t="s">
        <v>5399</v>
      </c>
      <c r="F2624" s="23" t="s">
        <v>5400</v>
      </c>
      <c r="G2624" s="23">
        <v>1</v>
      </c>
      <c r="K2624" s="41" t="str">
        <f>IF($B2624="","",(VLOOKUP($B2624,所属・種目コード!$L$3:$M$127,2)))</f>
        <v>大船渡一中</v>
      </c>
      <c r="L2624" s="38" t="e">
        <f>IF($B2624="","",(VLOOKUP($B2624,所属・種目コード!$I$3:$J$59,2)))</f>
        <v>#N/A</v>
      </c>
    </row>
    <row r="2625" spans="1:12">
      <c r="A2625" s="23">
        <v>3545</v>
      </c>
      <c r="B2625" s="23">
        <v>1144</v>
      </c>
      <c r="C2625" s="23">
        <v>1141</v>
      </c>
      <c r="E2625" s="23" t="s">
        <v>5401</v>
      </c>
      <c r="F2625" s="23" t="s">
        <v>5402</v>
      </c>
      <c r="G2625" s="23">
        <v>2</v>
      </c>
      <c r="K2625" s="41" t="str">
        <f>IF($B2625="","",(VLOOKUP($B2625,所属・種目コード!$L$3:$M$127,2)))</f>
        <v>大船渡一中</v>
      </c>
      <c r="L2625" s="38" t="e">
        <f>IF($B2625="","",(VLOOKUP($B2625,所属・種目コード!$I$3:$J$59,2)))</f>
        <v>#N/A</v>
      </c>
    </row>
    <row r="2626" spans="1:12">
      <c r="A2626" s="23">
        <v>3546</v>
      </c>
      <c r="B2626" s="23">
        <v>1145</v>
      </c>
      <c r="C2626" s="23">
        <v>1092</v>
      </c>
      <c r="E2626" s="23" t="s">
        <v>5403</v>
      </c>
      <c r="F2626" s="23" t="s">
        <v>5404</v>
      </c>
      <c r="G2626" s="23">
        <v>2</v>
      </c>
      <c r="K2626" s="41" t="str">
        <f>IF($B2626="","",(VLOOKUP($B2626,所属・種目コード!$L$3:$M$127,2)))</f>
        <v>金ケ崎中</v>
      </c>
      <c r="L2626" s="38" t="e">
        <f>IF($B2626="","",(VLOOKUP($B2626,所属・種目コード!$I$3:$J$59,2)))</f>
        <v>#N/A</v>
      </c>
    </row>
    <row r="2627" spans="1:12">
      <c r="A2627" s="23">
        <v>3547</v>
      </c>
      <c r="B2627" s="23">
        <v>1145</v>
      </c>
      <c r="C2627" s="23">
        <v>1795</v>
      </c>
      <c r="E2627" s="23" t="s">
        <v>5405</v>
      </c>
      <c r="F2627" s="23" t="s">
        <v>5406</v>
      </c>
      <c r="G2627" s="23">
        <v>1</v>
      </c>
      <c r="K2627" s="41" t="str">
        <f>IF($B2627="","",(VLOOKUP($B2627,所属・種目コード!$L$3:$M$127,2)))</f>
        <v>金ケ崎中</v>
      </c>
      <c r="L2627" s="38" t="e">
        <f>IF($B2627="","",(VLOOKUP($B2627,所属・種目コード!$I$3:$J$59,2)))</f>
        <v>#N/A</v>
      </c>
    </row>
    <row r="2628" spans="1:12">
      <c r="A2628" s="23">
        <v>3548</v>
      </c>
      <c r="B2628" s="23">
        <v>1145</v>
      </c>
      <c r="C2628" s="23">
        <v>1796</v>
      </c>
      <c r="E2628" s="23" t="s">
        <v>5407</v>
      </c>
      <c r="F2628" s="23" t="s">
        <v>5408</v>
      </c>
      <c r="G2628" s="23">
        <v>1</v>
      </c>
      <c r="K2628" s="41" t="str">
        <f>IF($B2628="","",(VLOOKUP($B2628,所属・種目コード!$L$3:$M$127,2)))</f>
        <v>金ケ崎中</v>
      </c>
      <c r="L2628" s="38" t="e">
        <f>IF($B2628="","",(VLOOKUP($B2628,所属・種目コード!$I$3:$J$59,2)))</f>
        <v>#N/A</v>
      </c>
    </row>
    <row r="2629" spans="1:12">
      <c r="A2629" s="23">
        <v>3549</v>
      </c>
      <c r="B2629" s="23">
        <v>1145</v>
      </c>
      <c r="C2629" s="23">
        <v>1103</v>
      </c>
      <c r="E2629" s="23" t="s">
        <v>5409</v>
      </c>
      <c r="F2629" s="23" t="s">
        <v>5410</v>
      </c>
      <c r="G2629" s="23">
        <v>2</v>
      </c>
      <c r="K2629" s="41" t="str">
        <f>IF($B2629="","",(VLOOKUP($B2629,所属・種目コード!$L$3:$M$127,2)))</f>
        <v>金ケ崎中</v>
      </c>
      <c r="L2629" s="38" t="e">
        <f>IF($B2629="","",(VLOOKUP($B2629,所属・種目コード!$I$3:$J$59,2)))</f>
        <v>#N/A</v>
      </c>
    </row>
    <row r="2630" spans="1:12">
      <c r="A2630" s="23">
        <v>3550</v>
      </c>
      <c r="B2630" s="23">
        <v>1145</v>
      </c>
      <c r="C2630" s="23">
        <v>1797</v>
      </c>
      <c r="E2630" s="23" t="s">
        <v>5411</v>
      </c>
      <c r="F2630" s="23" t="s">
        <v>5412</v>
      </c>
      <c r="G2630" s="23">
        <v>1</v>
      </c>
      <c r="K2630" s="41" t="str">
        <f>IF($B2630="","",(VLOOKUP($B2630,所属・種目コード!$L$3:$M$127,2)))</f>
        <v>金ケ崎中</v>
      </c>
      <c r="L2630" s="38" t="e">
        <f>IF($B2630="","",(VLOOKUP($B2630,所属・種目コード!$I$3:$J$59,2)))</f>
        <v>#N/A</v>
      </c>
    </row>
    <row r="2631" spans="1:12">
      <c r="A2631" s="23">
        <v>3551</v>
      </c>
      <c r="B2631" s="23">
        <v>1145</v>
      </c>
      <c r="C2631" s="23">
        <v>1798</v>
      </c>
      <c r="E2631" s="23" t="s">
        <v>5413</v>
      </c>
      <c r="F2631" s="23" t="s">
        <v>5414</v>
      </c>
      <c r="G2631" s="23">
        <v>1</v>
      </c>
      <c r="K2631" s="41" t="str">
        <f>IF($B2631="","",(VLOOKUP($B2631,所属・種目コード!$L$3:$M$127,2)))</f>
        <v>金ケ崎中</v>
      </c>
      <c r="L2631" s="38" t="e">
        <f>IF($B2631="","",(VLOOKUP($B2631,所属・種目コード!$I$3:$J$59,2)))</f>
        <v>#N/A</v>
      </c>
    </row>
    <row r="2632" spans="1:12">
      <c r="A2632" s="23">
        <v>3552</v>
      </c>
      <c r="B2632" s="23">
        <v>1145</v>
      </c>
      <c r="C2632" s="23">
        <v>1111</v>
      </c>
      <c r="E2632" s="23" t="s">
        <v>5415</v>
      </c>
      <c r="F2632" s="23" t="s">
        <v>5416</v>
      </c>
      <c r="G2632" s="23">
        <v>2</v>
      </c>
      <c r="K2632" s="41" t="str">
        <f>IF($B2632="","",(VLOOKUP($B2632,所属・種目コード!$L$3:$M$127,2)))</f>
        <v>金ケ崎中</v>
      </c>
      <c r="L2632" s="38" t="e">
        <f>IF($B2632="","",(VLOOKUP($B2632,所属・種目コード!$I$3:$J$59,2)))</f>
        <v>#N/A</v>
      </c>
    </row>
    <row r="2633" spans="1:12">
      <c r="A2633" s="23">
        <v>3553</v>
      </c>
      <c r="B2633" s="23">
        <v>1145</v>
      </c>
      <c r="C2633" s="23">
        <v>1799</v>
      </c>
      <c r="E2633" s="23" t="s">
        <v>5417</v>
      </c>
      <c r="F2633" s="23" t="s">
        <v>5418</v>
      </c>
      <c r="G2633" s="23">
        <v>1</v>
      </c>
      <c r="K2633" s="41" t="str">
        <f>IF($B2633="","",(VLOOKUP($B2633,所属・種目コード!$L$3:$M$127,2)))</f>
        <v>金ケ崎中</v>
      </c>
      <c r="L2633" s="38" t="e">
        <f>IF($B2633="","",(VLOOKUP($B2633,所属・種目コード!$I$3:$J$59,2)))</f>
        <v>#N/A</v>
      </c>
    </row>
    <row r="2634" spans="1:12">
      <c r="A2634" s="23">
        <v>3554</v>
      </c>
      <c r="B2634" s="23">
        <v>1145</v>
      </c>
      <c r="C2634" s="23">
        <v>1093</v>
      </c>
      <c r="E2634" s="23" t="s">
        <v>5419</v>
      </c>
      <c r="F2634" s="23" t="s">
        <v>5420</v>
      </c>
      <c r="G2634" s="23">
        <v>2</v>
      </c>
      <c r="K2634" s="41" t="str">
        <f>IF($B2634="","",(VLOOKUP($B2634,所属・種目コード!$L$3:$M$127,2)))</f>
        <v>金ケ崎中</v>
      </c>
      <c r="L2634" s="38" t="e">
        <f>IF($B2634="","",(VLOOKUP($B2634,所属・種目コード!$I$3:$J$59,2)))</f>
        <v>#N/A</v>
      </c>
    </row>
    <row r="2635" spans="1:12">
      <c r="A2635" s="23">
        <v>3555</v>
      </c>
      <c r="B2635" s="23">
        <v>1145</v>
      </c>
      <c r="C2635" s="23">
        <v>1094</v>
      </c>
      <c r="E2635" s="23" t="s">
        <v>5421</v>
      </c>
      <c r="F2635" s="23" t="s">
        <v>5422</v>
      </c>
      <c r="G2635" s="23">
        <v>2</v>
      </c>
      <c r="K2635" s="41" t="str">
        <f>IF($B2635="","",(VLOOKUP($B2635,所属・種目コード!$L$3:$M$127,2)))</f>
        <v>金ケ崎中</v>
      </c>
      <c r="L2635" s="38" t="e">
        <f>IF($B2635="","",(VLOOKUP($B2635,所属・種目コード!$I$3:$J$59,2)))</f>
        <v>#N/A</v>
      </c>
    </row>
    <row r="2636" spans="1:12">
      <c r="A2636" s="23">
        <v>3556</v>
      </c>
      <c r="B2636" s="23">
        <v>1145</v>
      </c>
      <c r="C2636" s="23">
        <v>1257</v>
      </c>
      <c r="E2636" s="23" t="s">
        <v>5423</v>
      </c>
      <c r="F2636" s="23" t="s">
        <v>5424</v>
      </c>
      <c r="G2636" s="23">
        <v>1</v>
      </c>
      <c r="K2636" s="41" t="str">
        <f>IF($B2636="","",(VLOOKUP($B2636,所属・種目コード!$L$3:$M$127,2)))</f>
        <v>金ケ崎中</v>
      </c>
      <c r="L2636" s="38" t="e">
        <f>IF($B2636="","",(VLOOKUP($B2636,所属・種目コード!$I$3:$J$59,2)))</f>
        <v>#N/A</v>
      </c>
    </row>
    <row r="2637" spans="1:12">
      <c r="A2637" s="23">
        <v>3557</v>
      </c>
      <c r="B2637" s="23">
        <v>1145</v>
      </c>
      <c r="C2637" s="23">
        <v>1095</v>
      </c>
      <c r="E2637" s="23" t="s">
        <v>5425</v>
      </c>
      <c r="F2637" s="23" t="s">
        <v>5426</v>
      </c>
      <c r="G2637" s="23">
        <v>2</v>
      </c>
      <c r="K2637" s="41" t="str">
        <f>IF($B2637="","",(VLOOKUP($B2637,所属・種目コード!$L$3:$M$127,2)))</f>
        <v>金ケ崎中</v>
      </c>
      <c r="L2637" s="38" t="e">
        <f>IF($B2637="","",(VLOOKUP($B2637,所属・種目コード!$I$3:$J$59,2)))</f>
        <v>#N/A</v>
      </c>
    </row>
    <row r="2638" spans="1:12">
      <c r="A2638" s="23">
        <v>3558</v>
      </c>
      <c r="B2638" s="23">
        <v>1145</v>
      </c>
      <c r="C2638" s="23">
        <v>1104</v>
      </c>
      <c r="E2638" s="23" t="s">
        <v>5427</v>
      </c>
      <c r="F2638" s="23" t="s">
        <v>5428</v>
      </c>
      <c r="G2638" s="23">
        <v>2</v>
      </c>
      <c r="K2638" s="41" t="str">
        <f>IF($B2638="","",(VLOOKUP($B2638,所属・種目コード!$L$3:$M$127,2)))</f>
        <v>金ケ崎中</v>
      </c>
      <c r="L2638" s="38" t="e">
        <f>IF($B2638="","",(VLOOKUP($B2638,所属・種目コード!$I$3:$J$59,2)))</f>
        <v>#N/A</v>
      </c>
    </row>
    <row r="2639" spans="1:12">
      <c r="A2639" s="23">
        <v>3559</v>
      </c>
      <c r="B2639" s="23">
        <v>1145</v>
      </c>
      <c r="C2639" s="23">
        <v>1096</v>
      </c>
      <c r="E2639" s="23" t="s">
        <v>5429</v>
      </c>
      <c r="F2639" s="23" t="s">
        <v>5430</v>
      </c>
      <c r="G2639" s="23">
        <v>2</v>
      </c>
      <c r="K2639" s="41" t="str">
        <f>IF($B2639="","",(VLOOKUP($B2639,所属・種目コード!$L$3:$M$127,2)))</f>
        <v>金ケ崎中</v>
      </c>
      <c r="L2639" s="38" t="e">
        <f>IF($B2639="","",(VLOOKUP($B2639,所属・種目コード!$I$3:$J$59,2)))</f>
        <v>#N/A</v>
      </c>
    </row>
    <row r="2640" spans="1:12">
      <c r="A2640" s="23">
        <v>3560</v>
      </c>
      <c r="B2640" s="23">
        <v>1145</v>
      </c>
      <c r="C2640" s="23">
        <v>1097</v>
      </c>
      <c r="E2640" s="23" t="s">
        <v>5431</v>
      </c>
      <c r="F2640" s="23" t="s">
        <v>5432</v>
      </c>
      <c r="G2640" s="23">
        <v>2</v>
      </c>
      <c r="K2640" s="41" t="str">
        <f>IF($B2640="","",(VLOOKUP($B2640,所属・種目コード!$L$3:$M$127,2)))</f>
        <v>金ケ崎中</v>
      </c>
      <c r="L2640" s="38" t="e">
        <f>IF($B2640="","",(VLOOKUP($B2640,所属・種目コード!$I$3:$J$59,2)))</f>
        <v>#N/A</v>
      </c>
    </row>
    <row r="2641" spans="1:12">
      <c r="A2641" s="23">
        <v>3561</v>
      </c>
      <c r="B2641" s="23">
        <v>1145</v>
      </c>
      <c r="C2641" s="23">
        <v>1105</v>
      </c>
      <c r="E2641" s="23" t="s">
        <v>5433</v>
      </c>
      <c r="F2641" s="23" t="s">
        <v>5434</v>
      </c>
      <c r="G2641" s="23">
        <v>2</v>
      </c>
      <c r="K2641" s="41" t="str">
        <f>IF($B2641="","",(VLOOKUP($B2641,所属・種目コード!$L$3:$M$127,2)))</f>
        <v>金ケ崎中</v>
      </c>
      <c r="L2641" s="38" t="e">
        <f>IF($B2641="","",(VLOOKUP($B2641,所属・種目コード!$I$3:$J$59,2)))</f>
        <v>#N/A</v>
      </c>
    </row>
    <row r="2642" spans="1:12">
      <c r="A2642" s="23">
        <v>3562</v>
      </c>
      <c r="B2642" s="23">
        <v>1145</v>
      </c>
      <c r="C2642" s="23">
        <v>1258</v>
      </c>
      <c r="E2642" s="23" t="s">
        <v>5435</v>
      </c>
      <c r="F2642" s="23" t="s">
        <v>5436</v>
      </c>
      <c r="G2642" s="23">
        <v>1</v>
      </c>
      <c r="K2642" s="41" t="str">
        <f>IF($B2642="","",(VLOOKUP($B2642,所属・種目コード!$L$3:$M$127,2)))</f>
        <v>金ケ崎中</v>
      </c>
      <c r="L2642" s="38" t="e">
        <f>IF($B2642="","",(VLOOKUP($B2642,所属・種目コード!$I$3:$J$59,2)))</f>
        <v>#N/A</v>
      </c>
    </row>
    <row r="2643" spans="1:12">
      <c r="A2643" s="23">
        <v>3563</v>
      </c>
      <c r="B2643" s="23">
        <v>1145</v>
      </c>
      <c r="C2643" s="23">
        <v>1800</v>
      </c>
      <c r="E2643" s="23" t="s">
        <v>5437</v>
      </c>
      <c r="F2643" s="23" t="s">
        <v>5438</v>
      </c>
      <c r="G2643" s="23">
        <v>1</v>
      </c>
      <c r="K2643" s="41" t="str">
        <f>IF($B2643="","",(VLOOKUP($B2643,所属・種目コード!$L$3:$M$127,2)))</f>
        <v>金ケ崎中</v>
      </c>
      <c r="L2643" s="38" t="e">
        <f>IF($B2643="","",(VLOOKUP($B2643,所属・種目コード!$I$3:$J$59,2)))</f>
        <v>#N/A</v>
      </c>
    </row>
    <row r="2644" spans="1:12">
      <c r="A2644" s="23">
        <v>3564</v>
      </c>
      <c r="B2644" s="23">
        <v>1145</v>
      </c>
      <c r="C2644" s="23">
        <v>1259</v>
      </c>
      <c r="E2644" s="23" t="s">
        <v>5439</v>
      </c>
      <c r="F2644" s="23" t="s">
        <v>5440</v>
      </c>
      <c r="G2644" s="23">
        <v>1</v>
      </c>
      <c r="K2644" s="41" t="str">
        <f>IF($B2644="","",(VLOOKUP($B2644,所属・種目コード!$L$3:$M$127,2)))</f>
        <v>金ケ崎中</v>
      </c>
      <c r="L2644" s="38" t="e">
        <f>IF($B2644="","",(VLOOKUP($B2644,所属・種目コード!$I$3:$J$59,2)))</f>
        <v>#N/A</v>
      </c>
    </row>
    <row r="2645" spans="1:12">
      <c r="A2645" s="23">
        <v>3565</v>
      </c>
      <c r="B2645" s="23">
        <v>1145</v>
      </c>
      <c r="C2645" s="23">
        <v>1260</v>
      </c>
      <c r="E2645" s="23" t="s">
        <v>5441</v>
      </c>
      <c r="F2645" s="23" t="s">
        <v>5442</v>
      </c>
      <c r="G2645" s="23">
        <v>1</v>
      </c>
      <c r="K2645" s="41" t="str">
        <f>IF($B2645="","",(VLOOKUP($B2645,所属・種目コード!$L$3:$M$127,2)))</f>
        <v>金ケ崎中</v>
      </c>
      <c r="L2645" s="38" t="e">
        <f>IF($B2645="","",(VLOOKUP($B2645,所属・種目コード!$I$3:$J$59,2)))</f>
        <v>#N/A</v>
      </c>
    </row>
    <row r="2646" spans="1:12">
      <c r="A2646" s="23">
        <v>3566</v>
      </c>
      <c r="B2646" s="23">
        <v>1145</v>
      </c>
      <c r="C2646" s="23">
        <v>1261</v>
      </c>
      <c r="E2646" s="23" t="s">
        <v>5443</v>
      </c>
      <c r="F2646" s="23" t="s">
        <v>5444</v>
      </c>
      <c r="G2646" s="23">
        <v>1</v>
      </c>
      <c r="K2646" s="41" t="str">
        <f>IF($B2646="","",(VLOOKUP($B2646,所属・種目コード!$L$3:$M$127,2)))</f>
        <v>金ケ崎中</v>
      </c>
      <c r="L2646" s="38" t="e">
        <f>IF($B2646="","",(VLOOKUP($B2646,所属・種目コード!$I$3:$J$59,2)))</f>
        <v>#N/A</v>
      </c>
    </row>
    <row r="2647" spans="1:12">
      <c r="A2647" s="23">
        <v>3567</v>
      </c>
      <c r="B2647" s="23">
        <v>1145</v>
      </c>
      <c r="C2647" s="23">
        <v>1253</v>
      </c>
      <c r="E2647" s="23" t="s">
        <v>5445</v>
      </c>
      <c r="F2647" s="23" t="s">
        <v>5446</v>
      </c>
      <c r="G2647" s="23">
        <v>1</v>
      </c>
      <c r="K2647" s="41" t="str">
        <f>IF($B2647="","",(VLOOKUP($B2647,所属・種目コード!$L$3:$M$127,2)))</f>
        <v>金ケ崎中</v>
      </c>
      <c r="L2647" s="38" t="e">
        <f>IF($B2647="","",(VLOOKUP($B2647,所属・種目コード!$I$3:$J$59,2)))</f>
        <v>#N/A</v>
      </c>
    </row>
    <row r="2648" spans="1:12">
      <c r="A2648" s="23">
        <v>3568</v>
      </c>
      <c r="B2648" s="23">
        <v>1145</v>
      </c>
      <c r="C2648" s="23">
        <v>1098</v>
      </c>
      <c r="E2648" s="23" t="s">
        <v>5447</v>
      </c>
      <c r="F2648" s="23" t="s">
        <v>5448</v>
      </c>
      <c r="G2648" s="23">
        <v>2</v>
      </c>
      <c r="K2648" s="41" t="str">
        <f>IF($B2648="","",(VLOOKUP($B2648,所属・種目コード!$L$3:$M$127,2)))</f>
        <v>金ケ崎中</v>
      </c>
      <c r="L2648" s="38" t="e">
        <f>IF($B2648="","",(VLOOKUP($B2648,所属・種目コード!$I$3:$J$59,2)))</f>
        <v>#N/A</v>
      </c>
    </row>
    <row r="2649" spans="1:12">
      <c r="A2649" s="23">
        <v>3569</v>
      </c>
      <c r="B2649" s="23">
        <v>1145</v>
      </c>
      <c r="C2649" s="23">
        <v>1106</v>
      </c>
      <c r="E2649" s="23" t="s">
        <v>5449</v>
      </c>
      <c r="F2649" s="23" t="s">
        <v>5450</v>
      </c>
      <c r="G2649" s="23">
        <v>2</v>
      </c>
      <c r="K2649" s="41" t="str">
        <f>IF($B2649="","",(VLOOKUP($B2649,所属・種目コード!$L$3:$M$127,2)))</f>
        <v>金ケ崎中</v>
      </c>
      <c r="L2649" s="38" t="e">
        <f>IF($B2649="","",(VLOOKUP($B2649,所属・種目コード!$I$3:$J$59,2)))</f>
        <v>#N/A</v>
      </c>
    </row>
    <row r="2650" spans="1:12">
      <c r="A2650" s="23">
        <v>3570</v>
      </c>
      <c r="B2650" s="23">
        <v>1145</v>
      </c>
      <c r="C2650" s="23">
        <v>1262</v>
      </c>
      <c r="E2650" s="23" t="s">
        <v>5451</v>
      </c>
      <c r="F2650" s="23" t="s">
        <v>5452</v>
      </c>
      <c r="G2650" s="23">
        <v>1</v>
      </c>
      <c r="K2650" s="41" t="str">
        <f>IF($B2650="","",(VLOOKUP($B2650,所属・種目コード!$L$3:$M$127,2)))</f>
        <v>金ケ崎中</v>
      </c>
      <c r="L2650" s="38" t="e">
        <f>IF($B2650="","",(VLOOKUP($B2650,所属・種目コード!$I$3:$J$59,2)))</f>
        <v>#N/A</v>
      </c>
    </row>
    <row r="2651" spans="1:12">
      <c r="A2651" s="23">
        <v>3571</v>
      </c>
      <c r="B2651" s="23">
        <v>1145</v>
      </c>
      <c r="C2651" s="23">
        <v>1107</v>
      </c>
      <c r="E2651" s="23" t="s">
        <v>5453</v>
      </c>
      <c r="F2651" s="23" t="s">
        <v>5454</v>
      </c>
      <c r="G2651" s="23">
        <v>2</v>
      </c>
      <c r="K2651" s="41" t="str">
        <f>IF($B2651="","",(VLOOKUP($B2651,所属・種目コード!$L$3:$M$127,2)))</f>
        <v>金ケ崎中</v>
      </c>
      <c r="L2651" s="38" t="e">
        <f>IF($B2651="","",(VLOOKUP($B2651,所属・種目コード!$I$3:$J$59,2)))</f>
        <v>#N/A</v>
      </c>
    </row>
    <row r="2652" spans="1:12">
      <c r="A2652" s="23">
        <v>3572</v>
      </c>
      <c r="B2652" s="23">
        <v>1145</v>
      </c>
      <c r="C2652" s="23">
        <v>1099</v>
      </c>
      <c r="E2652" s="23" t="s">
        <v>5455</v>
      </c>
      <c r="F2652" s="23" t="s">
        <v>5456</v>
      </c>
      <c r="G2652" s="23">
        <v>2</v>
      </c>
      <c r="K2652" s="41" t="str">
        <f>IF($B2652="","",(VLOOKUP($B2652,所属・種目コード!$L$3:$M$127,2)))</f>
        <v>金ケ崎中</v>
      </c>
      <c r="L2652" s="38" t="e">
        <f>IF($B2652="","",(VLOOKUP($B2652,所属・種目コード!$I$3:$J$59,2)))</f>
        <v>#N/A</v>
      </c>
    </row>
    <row r="2653" spans="1:12">
      <c r="A2653" s="23">
        <v>3573</v>
      </c>
      <c r="B2653" s="23">
        <v>1145</v>
      </c>
      <c r="C2653" s="23">
        <v>1100</v>
      </c>
      <c r="E2653" s="23" t="s">
        <v>5457</v>
      </c>
      <c r="F2653" s="23" t="s">
        <v>5458</v>
      </c>
      <c r="G2653" s="23">
        <v>2</v>
      </c>
      <c r="K2653" s="41" t="str">
        <f>IF($B2653="","",(VLOOKUP($B2653,所属・種目コード!$L$3:$M$127,2)))</f>
        <v>金ケ崎中</v>
      </c>
      <c r="L2653" s="38" t="e">
        <f>IF($B2653="","",(VLOOKUP($B2653,所属・種目コード!$I$3:$J$59,2)))</f>
        <v>#N/A</v>
      </c>
    </row>
    <row r="2654" spans="1:12">
      <c r="A2654" s="23">
        <v>3574</v>
      </c>
      <c r="B2654" s="23">
        <v>1145</v>
      </c>
      <c r="C2654" s="23">
        <v>1263</v>
      </c>
      <c r="E2654" s="23" t="s">
        <v>5459</v>
      </c>
      <c r="F2654" s="23" t="s">
        <v>5460</v>
      </c>
      <c r="G2654" s="23">
        <v>1</v>
      </c>
      <c r="K2654" s="41" t="str">
        <f>IF($B2654="","",(VLOOKUP($B2654,所属・種目コード!$L$3:$M$127,2)))</f>
        <v>金ケ崎中</v>
      </c>
      <c r="L2654" s="38" t="e">
        <f>IF($B2654="","",(VLOOKUP($B2654,所属・種目コード!$I$3:$J$59,2)))</f>
        <v>#N/A</v>
      </c>
    </row>
    <row r="2655" spans="1:12">
      <c r="A2655" s="23">
        <v>3575</v>
      </c>
      <c r="B2655" s="23">
        <v>1145</v>
      </c>
      <c r="C2655" s="23">
        <v>1264</v>
      </c>
      <c r="E2655" s="23" t="s">
        <v>5461</v>
      </c>
      <c r="F2655" s="23" t="s">
        <v>5462</v>
      </c>
      <c r="G2655" s="23">
        <v>1</v>
      </c>
      <c r="K2655" s="41" t="str">
        <f>IF($B2655="","",(VLOOKUP($B2655,所属・種目コード!$L$3:$M$127,2)))</f>
        <v>金ケ崎中</v>
      </c>
      <c r="L2655" s="38" t="e">
        <f>IF($B2655="","",(VLOOKUP($B2655,所属・種目コード!$I$3:$J$59,2)))</f>
        <v>#N/A</v>
      </c>
    </row>
    <row r="2656" spans="1:12">
      <c r="A2656" s="23">
        <v>3576</v>
      </c>
      <c r="B2656" s="23">
        <v>1145</v>
      </c>
      <c r="C2656" s="23">
        <v>1112</v>
      </c>
      <c r="E2656" s="23" t="s">
        <v>5463</v>
      </c>
      <c r="F2656" s="23" t="s">
        <v>5464</v>
      </c>
      <c r="G2656" s="23">
        <v>2</v>
      </c>
      <c r="K2656" s="41" t="str">
        <f>IF($B2656="","",(VLOOKUP($B2656,所属・種目コード!$L$3:$M$127,2)))</f>
        <v>金ケ崎中</v>
      </c>
      <c r="L2656" s="38" t="e">
        <f>IF($B2656="","",(VLOOKUP($B2656,所属・種目コード!$I$3:$J$59,2)))</f>
        <v>#N/A</v>
      </c>
    </row>
    <row r="2657" spans="1:12">
      <c r="A2657" s="23">
        <v>3577</v>
      </c>
      <c r="B2657" s="23">
        <v>1145</v>
      </c>
      <c r="C2657" s="23">
        <v>1254</v>
      </c>
      <c r="E2657" s="23" t="s">
        <v>5465</v>
      </c>
      <c r="F2657" s="23" t="s">
        <v>5466</v>
      </c>
      <c r="G2657" s="23">
        <v>1</v>
      </c>
      <c r="K2657" s="41" t="str">
        <f>IF($B2657="","",(VLOOKUP($B2657,所属・種目コード!$L$3:$M$127,2)))</f>
        <v>金ケ崎中</v>
      </c>
      <c r="L2657" s="38" t="e">
        <f>IF($B2657="","",(VLOOKUP($B2657,所属・種目コード!$I$3:$J$59,2)))</f>
        <v>#N/A</v>
      </c>
    </row>
    <row r="2658" spans="1:12">
      <c r="A2658" s="23">
        <v>3578</v>
      </c>
      <c r="B2658" s="23">
        <v>1145</v>
      </c>
      <c r="C2658" s="23">
        <v>1265</v>
      </c>
      <c r="E2658" s="23" t="s">
        <v>5467</v>
      </c>
      <c r="F2658" s="23" t="s">
        <v>5468</v>
      </c>
      <c r="G2658" s="23">
        <v>1</v>
      </c>
      <c r="K2658" s="41" t="str">
        <f>IF($B2658="","",(VLOOKUP($B2658,所属・種目コード!$L$3:$M$127,2)))</f>
        <v>金ケ崎中</v>
      </c>
      <c r="L2658" s="38" t="e">
        <f>IF($B2658="","",(VLOOKUP($B2658,所属・種目コード!$I$3:$J$59,2)))</f>
        <v>#N/A</v>
      </c>
    </row>
    <row r="2659" spans="1:12">
      <c r="A2659" s="23">
        <v>3579</v>
      </c>
      <c r="B2659" s="23">
        <v>1145</v>
      </c>
      <c r="C2659" s="23">
        <v>1255</v>
      </c>
      <c r="E2659" s="23" t="s">
        <v>5469</v>
      </c>
      <c r="F2659" s="23" t="s">
        <v>5470</v>
      </c>
      <c r="G2659" s="23">
        <v>1</v>
      </c>
      <c r="K2659" s="41" t="str">
        <f>IF($B2659="","",(VLOOKUP($B2659,所属・種目コード!$L$3:$M$127,2)))</f>
        <v>金ケ崎中</v>
      </c>
      <c r="L2659" s="38" t="e">
        <f>IF($B2659="","",(VLOOKUP($B2659,所属・種目コード!$I$3:$J$59,2)))</f>
        <v>#N/A</v>
      </c>
    </row>
    <row r="2660" spans="1:12">
      <c r="A2660" s="23">
        <v>3580</v>
      </c>
      <c r="B2660" s="23">
        <v>1145</v>
      </c>
      <c r="C2660" s="23">
        <v>1108</v>
      </c>
      <c r="E2660" s="23" t="s">
        <v>5471</v>
      </c>
      <c r="F2660" s="23" t="s">
        <v>5472</v>
      </c>
      <c r="G2660" s="23">
        <v>2</v>
      </c>
      <c r="K2660" s="41" t="str">
        <f>IF($B2660="","",(VLOOKUP($B2660,所属・種目コード!$L$3:$M$127,2)))</f>
        <v>金ケ崎中</v>
      </c>
      <c r="L2660" s="38" t="e">
        <f>IF($B2660="","",(VLOOKUP($B2660,所属・種目コード!$I$3:$J$59,2)))</f>
        <v>#N/A</v>
      </c>
    </row>
    <row r="2661" spans="1:12">
      <c r="A2661" s="23">
        <v>3581</v>
      </c>
      <c r="B2661" s="23">
        <v>1145</v>
      </c>
      <c r="C2661" s="23">
        <v>1101</v>
      </c>
      <c r="E2661" s="23" t="s">
        <v>5473</v>
      </c>
      <c r="F2661" s="23" t="s">
        <v>5474</v>
      </c>
      <c r="G2661" s="23">
        <v>2</v>
      </c>
      <c r="K2661" s="41" t="str">
        <f>IF($B2661="","",(VLOOKUP($B2661,所属・種目コード!$L$3:$M$127,2)))</f>
        <v>金ケ崎中</v>
      </c>
      <c r="L2661" s="38" t="e">
        <f>IF($B2661="","",(VLOOKUP($B2661,所属・種目コード!$I$3:$J$59,2)))</f>
        <v>#N/A</v>
      </c>
    </row>
    <row r="2662" spans="1:12">
      <c r="A2662" s="23">
        <v>3582</v>
      </c>
      <c r="B2662" s="23">
        <v>1145</v>
      </c>
      <c r="C2662" s="23">
        <v>1266</v>
      </c>
      <c r="E2662" s="23" t="s">
        <v>5475</v>
      </c>
      <c r="F2662" s="23" t="s">
        <v>5476</v>
      </c>
      <c r="G2662" s="23">
        <v>1</v>
      </c>
      <c r="K2662" s="41" t="str">
        <f>IF($B2662="","",(VLOOKUP($B2662,所属・種目コード!$L$3:$M$127,2)))</f>
        <v>金ケ崎中</v>
      </c>
      <c r="L2662" s="38" t="e">
        <f>IF($B2662="","",(VLOOKUP($B2662,所属・種目コード!$I$3:$J$59,2)))</f>
        <v>#N/A</v>
      </c>
    </row>
    <row r="2663" spans="1:12">
      <c r="A2663" s="23">
        <v>3583</v>
      </c>
      <c r="B2663" s="23">
        <v>1145</v>
      </c>
      <c r="C2663" s="23">
        <v>1267</v>
      </c>
      <c r="E2663" s="23" t="s">
        <v>5477</v>
      </c>
      <c r="F2663" s="23" t="s">
        <v>5478</v>
      </c>
      <c r="G2663" s="23">
        <v>1</v>
      </c>
      <c r="K2663" s="41" t="str">
        <f>IF($B2663="","",(VLOOKUP($B2663,所属・種目コード!$L$3:$M$127,2)))</f>
        <v>金ケ崎中</v>
      </c>
      <c r="L2663" s="38" t="e">
        <f>IF($B2663="","",(VLOOKUP($B2663,所属・種目コード!$I$3:$J$59,2)))</f>
        <v>#N/A</v>
      </c>
    </row>
    <row r="2664" spans="1:12">
      <c r="A2664" s="23">
        <v>3584</v>
      </c>
      <c r="B2664" s="23">
        <v>1145</v>
      </c>
      <c r="C2664" s="23">
        <v>1256</v>
      </c>
      <c r="E2664" s="23" t="s">
        <v>5479</v>
      </c>
      <c r="F2664" s="23" t="s">
        <v>5480</v>
      </c>
      <c r="G2664" s="23">
        <v>1</v>
      </c>
      <c r="K2664" s="41" t="str">
        <f>IF($B2664="","",(VLOOKUP($B2664,所属・種目コード!$L$3:$M$127,2)))</f>
        <v>金ケ崎中</v>
      </c>
      <c r="L2664" s="38" t="e">
        <f>IF($B2664="","",(VLOOKUP($B2664,所属・種目コード!$I$3:$J$59,2)))</f>
        <v>#N/A</v>
      </c>
    </row>
    <row r="2665" spans="1:12">
      <c r="A2665" s="23">
        <v>3585</v>
      </c>
      <c r="B2665" s="23">
        <v>1145</v>
      </c>
      <c r="C2665" s="23">
        <v>1109</v>
      </c>
      <c r="E2665" s="23" t="s">
        <v>5481</v>
      </c>
      <c r="F2665" s="23" t="s">
        <v>5482</v>
      </c>
      <c r="G2665" s="23">
        <v>2</v>
      </c>
      <c r="K2665" s="41" t="str">
        <f>IF($B2665="","",(VLOOKUP($B2665,所属・種目コード!$L$3:$M$127,2)))</f>
        <v>金ケ崎中</v>
      </c>
      <c r="L2665" s="38" t="e">
        <f>IF($B2665="","",(VLOOKUP($B2665,所属・種目コード!$I$3:$J$59,2)))</f>
        <v>#N/A</v>
      </c>
    </row>
    <row r="2666" spans="1:12">
      <c r="A2666" s="23">
        <v>3586</v>
      </c>
      <c r="B2666" s="23">
        <v>1145</v>
      </c>
      <c r="C2666" s="23">
        <v>1268</v>
      </c>
      <c r="E2666" s="23" t="s">
        <v>5483</v>
      </c>
      <c r="F2666" s="23" t="s">
        <v>5484</v>
      </c>
      <c r="G2666" s="23">
        <v>1</v>
      </c>
      <c r="K2666" s="41" t="str">
        <f>IF($B2666="","",(VLOOKUP($B2666,所属・種目コード!$L$3:$M$127,2)))</f>
        <v>金ケ崎中</v>
      </c>
      <c r="L2666" s="38" t="e">
        <f>IF($B2666="","",(VLOOKUP($B2666,所属・種目コード!$I$3:$J$59,2)))</f>
        <v>#N/A</v>
      </c>
    </row>
    <row r="2667" spans="1:12">
      <c r="A2667" s="23">
        <v>3587</v>
      </c>
      <c r="B2667" s="23">
        <v>1145</v>
      </c>
      <c r="C2667" s="23">
        <v>1110</v>
      </c>
      <c r="E2667" s="23" t="s">
        <v>5485</v>
      </c>
      <c r="F2667" s="23" t="s">
        <v>5486</v>
      </c>
      <c r="G2667" s="23">
        <v>2</v>
      </c>
      <c r="K2667" s="41" t="str">
        <f>IF($B2667="","",(VLOOKUP($B2667,所属・種目コード!$L$3:$M$127,2)))</f>
        <v>金ケ崎中</v>
      </c>
      <c r="L2667" s="38" t="e">
        <f>IF($B2667="","",(VLOOKUP($B2667,所属・種目コード!$I$3:$J$59,2)))</f>
        <v>#N/A</v>
      </c>
    </row>
    <row r="2668" spans="1:12">
      <c r="A2668" s="23">
        <v>3588</v>
      </c>
      <c r="B2668" s="23">
        <v>1145</v>
      </c>
      <c r="C2668" s="23">
        <v>1102</v>
      </c>
      <c r="E2668" s="23" t="s">
        <v>5487</v>
      </c>
      <c r="F2668" s="23" t="s">
        <v>5488</v>
      </c>
      <c r="G2668" s="23">
        <v>2</v>
      </c>
      <c r="K2668" s="41" t="str">
        <f>IF($B2668="","",(VLOOKUP($B2668,所属・種目コード!$L$3:$M$127,2)))</f>
        <v>金ケ崎中</v>
      </c>
      <c r="L2668" s="38" t="e">
        <f>IF($B2668="","",(VLOOKUP($B2668,所属・種目コード!$I$3:$J$59,2)))</f>
        <v>#N/A</v>
      </c>
    </row>
    <row r="2669" spans="1:12">
      <c r="A2669" s="23">
        <v>3589</v>
      </c>
      <c r="B2669" s="23">
        <v>1147</v>
      </c>
      <c r="C2669" s="23">
        <v>1128</v>
      </c>
      <c r="E2669" s="23" t="s">
        <v>5489</v>
      </c>
      <c r="F2669" s="23" t="s">
        <v>5490</v>
      </c>
      <c r="G2669" s="23">
        <v>2</v>
      </c>
      <c r="K2669" s="41" t="str">
        <f>IF($B2669="","",(VLOOKUP($B2669,所属・種目コード!$L$3:$M$127,2)))</f>
        <v>釜石中</v>
      </c>
      <c r="L2669" s="38" t="e">
        <f>IF($B2669="","",(VLOOKUP($B2669,所属・種目コード!$I$3:$J$59,2)))</f>
        <v>#N/A</v>
      </c>
    </row>
    <row r="2670" spans="1:12">
      <c r="A2670" s="23">
        <v>3590</v>
      </c>
      <c r="B2670" s="23">
        <v>1147</v>
      </c>
      <c r="C2670" s="23">
        <v>1066</v>
      </c>
      <c r="E2670" s="23" t="s">
        <v>5491</v>
      </c>
      <c r="F2670" s="23" t="s">
        <v>5492</v>
      </c>
      <c r="G2670" s="23">
        <v>1</v>
      </c>
      <c r="K2670" s="41" t="str">
        <f>IF($B2670="","",(VLOOKUP($B2670,所属・種目コード!$L$3:$M$127,2)))</f>
        <v>釜石中</v>
      </c>
      <c r="L2670" s="38" t="e">
        <f>IF($B2670="","",(VLOOKUP($B2670,所属・種目コード!$I$3:$J$59,2)))</f>
        <v>#N/A</v>
      </c>
    </row>
    <row r="2671" spans="1:12">
      <c r="A2671" s="23">
        <v>3591</v>
      </c>
      <c r="B2671" s="23">
        <v>1147</v>
      </c>
      <c r="C2671" s="23">
        <v>892</v>
      </c>
      <c r="E2671" s="23" t="s">
        <v>3353</v>
      </c>
      <c r="F2671" s="23" t="s">
        <v>5493</v>
      </c>
      <c r="G2671" s="23">
        <v>2</v>
      </c>
      <c r="K2671" s="41" t="str">
        <f>IF($B2671="","",(VLOOKUP($B2671,所属・種目コード!$L$3:$M$127,2)))</f>
        <v>釜石中</v>
      </c>
      <c r="L2671" s="38" t="e">
        <f>IF($B2671="","",(VLOOKUP($B2671,所属・種目コード!$I$3:$J$59,2)))</f>
        <v>#N/A</v>
      </c>
    </row>
    <row r="2672" spans="1:12">
      <c r="A2672" s="23">
        <v>3592</v>
      </c>
      <c r="B2672" s="23">
        <v>1149</v>
      </c>
      <c r="C2672" s="23">
        <v>699</v>
      </c>
      <c r="E2672" s="23" t="s">
        <v>5494</v>
      </c>
      <c r="F2672" s="23" t="s">
        <v>5495</v>
      </c>
      <c r="G2672" s="23">
        <v>2</v>
      </c>
      <c r="K2672" s="41" t="str">
        <f>IF($B2672="","",(VLOOKUP($B2672,所属・種目コード!$L$3:$M$127,2)))</f>
        <v>北上飯豊中</v>
      </c>
      <c r="L2672" s="38" t="e">
        <f>IF($B2672="","",(VLOOKUP($B2672,所属・種目コード!$I$3:$J$59,2)))</f>
        <v>#N/A</v>
      </c>
    </row>
    <row r="2673" spans="1:12">
      <c r="A2673" s="23">
        <v>3593</v>
      </c>
      <c r="B2673" s="23">
        <v>1149</v>
      </c>
      <c r="C2673" s="23">
        <v>698</v>
      </c>
      <c r="E2673" s="23" t="s">
        <v>5496</v>
      </c>
      <c r="F2673" s="23" t="s">
        <v>5497</v>
      </c>
      <c r="G2673" s="23">
        <v>1</v>
      </c>
      <c r="K2673" s="41" t="str">
        <f>IF($B2673="","",(VLOOKUP($B2673,所属・種目コード!$L$3:$M$127,2)))</f>
        <v>北上飯豊中</v>
      </c>
      <c r="L2673" s="38" t="e">
        <f>IF($B2673="","",(VLOOKUP($B2673,所属・種目コード!$I$3:$J$59,2)))</f>
        <v>#N/A</v>
      </c>
    </row>
    <row r="2674" spans="1:12">
      <c r="A2674" s="23">
        <v>3594</v>
      </c>
      <c r="B2674" s="23">
        <v>1149</v>
      </c>
      <c r="C2674" s="23">
        <v>600</v>
      </c>
      <c r="E2674" s="23" t="s">
        <v>5498</v>
      </c>
      <c r="F2674" s="23" t="s">
        <v>5499</v>
      </c>
      <c r="G2674" s="23">
        <v>2</v>
      </c>
      <c r="K2674" s="41" t="str">
        <f>IF($B2674="","",(VLOOKUP($B2674,所属・種目コード!$L$3:$M$127,2)))</f>
        <v>北上飯豊中</v>
      </c>
      <c r="L2674" s="38" t="e">
        <f>IF($B2674="","",(VLOOKUP($B2674,所属・種目コード!$I$3:$J$59,2)))</f>
        <v>#N/A</v>
      </c>
    </row>
    <row r="2675" spans="1:12">
      <c r="A2675" s="23">
        <v>3595</v>
      </c>
      <c r="B2675" s="23">
        <v>1149</v>
      </c>
      <c r="C2675" s="23">
        <v>810</v>
      </c>
      <c r="E2675" s="23" t="s">
        <v>5500</v>
      </c>
      <c r="F2675" s="23" t="s">
        <v>5501</v>
      </c>
      <c r="G2675" s="23">
        <v>1</v>
      </c>
      <c r="K2675" s="41" t="str">
        <f>IF($B2675="","",(VLOOKUP($B2675,所属・種目コード!$L$3:$M$127,2)))</f>
        <v>北上飯豊中</v>
      </c>
      <c r="L2675" s="38" t="e">
        <f>IF($B2675="","",(VLOOKUP($B2675,所属・種目コード!$I$3:$J$59,2)))</f>
        <v>#N/A</v>
      </c>
    </row>
    <row r="2676" spans="1:12">
      <c r="A2676" s="23">
        <v>3596</v>
      </c>
      <c r="B2676" s="23">
        <v>1149</v>
      </c>
      <c r="C2676" s="23">
        <v>601</v>
      </c>
      <c r="E2676" s="23" t="s">
        <v>5502</v>
      </c>
      <c r="F2676" s="23" t="s">
        <v>5503</v>
      </c>
      <c r="G2676" s="23">
        <v>2</v>
      </c>
      <c r="K2676" s="41" t="str">
        <f>IF($B2676="","",(VLOOKUP($B2676,所属・種目コード!$L$3:$M$127,2)))</f>
        <v>北上飯豊中</v>
      </c>
      <c r="L2676" s="38" t="e">
        <f>IF($B2676="","",(VLOOKUP($B2676,所属・種目コード!$I$3:$J$59,2)))</f>
        <v>#N/A</v>
      </c>
    </row>
    <row r="2677" spans="1:12">
      <c r="A2677" s="23">
        <v>3597</v>
      </c>
      <c r="B2677" s="23">
        <v>1149</v>
      </c>
      <c r="C2677" s="23">
        <v>602</v>
      </c>
      <c r="E2677" s="23" t="s">
        <v>5504</v>
      </c>
      <c r="F2677" s="23" t="s">
        <v>5505</v>
      </c>
      <c r="G2677" s="23">
        <v>2</v>
      </c>
      <c r="K2677" s="41" t="str">
        <f>IF($B2677="","",(VLOOKUP($B2677,所属・種目コード!$L$3:$M$127,2)))</f>
        <v>北上飯豊中</v>
      </c>
      <c r="L2677" s="38" t="e">
        <f>IF($B2677="","",(VLOOKUP($B2677,所属・種目コード!$I$3:$J$59,2)))</f>
        <v>#N/A</v>
      </c>
    </row>
    <row r="2678" spans="1:12">
      <c r="A2678" s="23">
        <v>3598</v>
      </c>
      <c r="B2678" s="23">
        <v>1149</v>
      </c>
      <c r="C2678" s="23">
        <v>699</v>
      </c>
      <c r="E2678" s="23" t="s">
        <v>5506</v>
      </c>
      <c r="F2678" s="23" t="s">
        <v>5507</v>
      </c>
      <c r="G2678" s="23">
        <v>1</v>
      </c>
      <c r="K2678" s="41" t="str">
        <f>IF($B2678="","",(VLOOKUP($B2678,所属・種目コード!$L$3:$M$127,2)))</f>
        <v>北上飯豊中</v>
      </c>
      <c r="L2678" s="38" t="e">
        <f>IF($B2678="","",(VLOOKUP($B2678,所属・種目コード!$I$3:$J$59,2)))</f>
        <v>#N/A</v>
      </c>
    </row>
    <row r="2679" spans="1:12">
      <c r="A2679" s="23">
        <v>3599</v>
      </c>
      <c r="B2679" s="23">
        <v>1149</v>
      </c>
      <c r="C2679" s="23">
        <v>700</v>
      </c>
      <c r="E2679" s="23" t="s">
        <v>1640</v>
      </c>
      <c r="F2679" s="23" t="s">
        <v>1641</v>
      </c>
      <c r="G2679" s="23">
        <v>1</v>
      </c>
      <c r="K2679" s="41" t="str">
        <f>IF($B2679="","",(VLOOKUP($B2679,所属・種目コード!$L$3:$M$127,2)))</f>
        <v>北上飯豊中</v>
      </c>
      <c r="L2679" s="38" t="e">
        <f>IF($B2679="","",(VLOOKUP($B2679,所属・種目コード!$I$3:$J$59,2)))</f>
        <v>#N/A</v>
      </c>
    </row>
    <row r="2680" spans="1:12">
      <c r="A2680" s="23">
        <v>3600</v>
      </c>
      <c r="B2680" s="23">
        <v>1149</v>
      </c>
      <c r="C2680" s="23">
        <v>701</v>
      </c>
      <c r="E2680" s="23" t="s">
        <v>5508</v>
      </c>
      <c r="F2680" s="23" t="s">
        <v>4384</v>
      </c>
      <c r="G2680" s="23">
        <v>1</v>
      </c>
      <c r="K2680" s="41" t="str">
        <f>IF($B2680="","",(VLOOKUP($B2680,所属・種目コード!$L$3:$M$127,2)))</f>
        <v>北上飯豊中</v>
      </c>
      <c r="L2680" s="38" t="e">
        <f>IF($B2680="","",(VLOOKUP($B2680,所属・種目コード!$I$3:$J$59,2)))</f>
        <v>#N/A</v>
      </c>
    </row>
    <row r="2681" spans="1:12">
      <c r="A2681" s="23">
        <v>3601</v>
      </c>
      <c r="B2681" s="23">
        <v>1149</v>
      </c>
      <c r="C2681" s="23">
        <v>603</v>
      </c>
      <c r="E2681" s="23" t="s">
        <v>5509</v>
      </c>
      <c r="F2681" s="23" t="s">
        <v>5510</v>
      </c>
      <c r="G2681" s="23">
        <v>2</v>
      </c>
      <c r="K2681" s="41" t="str">
        <f>IF($B2681="","",(VLOOKUP($B2681,所属・種目コード!$L$3:$M$127,2)))</f>
        <v>北上飯豊中</v>
      </c>
      <c r="L2681" s="38" t="e">
        <f>IF($B2681="","",(VLOOKUP($B2681,所属・種目コード!$I$3:$J$59,2)))</f>
        <v>#N/A</v>
      </c>
    </row>
    <row r="2682" spans="1:12">
      <c r="A2682" s="23">
        <v>3602</v>
      </c>
      <c r="B2682" s="23">
        <v>1149</v>
      </c>
      <c r="C2682" s="23">
        <v>702</v>
      </c>
      <c r="E2682" s="23" t="s">
        <v>5511</v>
      </c>
      <c r="F2682" s="23" t="s">
        <v>5512</v>
      </c>
      <c r="G2682" s="23">
        <v>1</v>
      </c>
      <c r="K2682" s="41" t="str">
        <f>IF($B2682="","",(VLOOKUP($B2682,所属・種目コード!$L$3:$M$127,2)))</f>
        <v>北上飯豊中</v>
      </c>
      <c r="L2682" s="38" t="e">
        <f>IF($B2682="","",(VLOOKUP($B2682,所属・種目コード!$I$3:$J$59,2)))</f>
        <v>#N/A</v>
      </c>
    </row>
    <row r="2683" spans="1:12">
      <c r="A2683" s="23">
        <v>3603</v>
      </c>
      <c r="B2683" s="23">
        <v>1149</v>
      </c>
      <c r="C2683" s="23">
        <v>703</v>
      </c>
      <c r="E2683" s="23" t="s">
        <v>5513</v>
      </c>
      <c r="F2683" s="23" t="s">
        <v>5514</v>
      </c>
      <c r="G2683" s="23">
        <v>1</v>
      </c>
      <c r="K2683" s="41" t="str">
        <f>IF($B2683="","",(VLOOKUP($B2683,所属・種目コード!$L$3:$M$127,2)))</f>
        <v>北上飯豊中</v>
      </c>
      <c r="L2683" s="38" t="e">
        <f>IF($B2683="","",(VLOOKUP($B2683,所属・種目コード!$I$3:$J$59,2)))</f>
        <v>#N/A</v>
      </c>
    </row>
    <row r="2684" spans="1:12">
      <c r="A2684" s="23">
        <v>3604</v>
      </c>
      <c r="B2684" s="23">
        <v>1149</v>
      </c>
      <c r="C2684" s="23">
        <v>705</v>
      </c>
      <c r="E2684" s="23" t="s">
        <v>5515</v>
      </c>
      <c r="F2684" s="23" t="s">
        <v>5516</v>
      </c>
      <c r="G2684" s="23">
        <v>1</v>
      </c>
      <c r="K2684" s="41" t="str">
        <f>IF($B2684="","",(VLOOKUP($B2684,所属・種目コード!$L$3:$M$127,2)))</f>
        <v>北上飯豊中</v>
      </c>
      <c r="L2684" s="38" t="e">
        <f>IF($B2684="","",(VLOOKUP($B2684,所属・種目コード!$I$3:$J$59,2)))</f>
        <v>#N/A</v>
      </c>
    </row>
    <row r="2685" spans="1:12">
      <c r="A2685" s="23">
        <v>3605</v>
      </c>
      <c r="B2685" s="23">
        <v>1149</v>
      </c>
      <c r="C2685" s="23">
        <v>597</v>
      </c>
      <c r="E2685" s="23" t="s">
        <v>5517</v>
      </c>
      <c r="F2685" s="23" t="s">
        <v>5518</v>
      </c>
      <c r="G2685" s="23">
        <v>2</v>
      </c>
      <c r="K2685" s="41" t="str">
        <f>IF($B2685="","",(VLOOKUP($B2685,所属・種目コード!$L$3:$M$127,2)))</f>
        <v>北上飯豊中</v>
      </c>
      <c r="L2685" s="38" t="e">
        <f>IF($B2685="","",(VLOOKUP($B2685,所属・種目コード!$I$3:$J$59,2)))</f>
        <v>#N/A</v>
      </c>
    </row>
    <row r="2686" spans="1:12">
      <c r="A2686" s="23">
        <v>3606</v>
      </c>
      <c r="B2686" s="23">
        <v>1149</v>
      </c>
      <c r="C2686" s="23">
        <v>704</v>
      </c>
      <c r="E2686" s="23" t="s">
        <v>5519</v>
      </c>
      <c r="F2686" s="23" t="s">
        <v>5520</v>
      </c>
      <c r="G2686" s="23">
        <v>1</v>
      </c>
      <c r="K2686" s="41" t="str">
        <f>IF($B2686="","",(VLOOKUP($B2686,所属・種目コード!$L$3:$M$127,2)))</f>
        <v>北上飯豊中</v>
      </c>
      <c r="L2686" s="38" t="e">
        <f>IF($B2686="","",(VLOOKUP($B2686,所属・種目コード!$I$3:$J$59,2)))</f>
        <v>#N/A</v>
      </c>
    </row>
    <row r="2687" spans="1:12">
      <c r="A2687" s="23">
        <v>3607</v>
      </c>
      <c r="B2687" s="23">
        <v>1149</v>
      </c>
      <c r="C2687" s="23">
        <v>598</v>
      </c>
      <c r="E2687" s="23" t="s">
        <v>5521</v>
      </c>
      <c r="F2687" s="23" t="s">
        <v>5522</v>
      </c>
      <c r="G2687" s="23">
        <v>2</v>
      </c>
      <c r="K2687" s="41" t="str">
        <f>IF($B2687="","",(VLOOKUP($B2687,所属・種目コード!$L$3:$M$127,2)))</f>
        <v>北上飯豊中</v>
      </c>
      <c r="L2687" s="38" t="e">
        <f>IF($B2687="","",(VLOOKUP($B2687,所属・種目コード!$I$3:$J$59,2)))</f>
        <v>#N/A</v>
      </c>
    </row>
    <row r="2688" spans="1:12">
      <c r="A2688" s="23">
        <v>3608</v>
      </c>
      <c r="B2688" s="23">
        <v>1149</v>
      </c>
      <c r="C2688" s="23">
        <v>599</v>
      </c>
      <c r="E2688" s="23" t="s">
        <v>5523</v>
      </c>
      <c r="F2688" s="23" t="s">
        <v>5524</v>
      </c>
      <c r="G2688" s="23">
        <v>2</v>
      </c>
      <c r="K2688" s="41" t="str">
        <f>IF($B2688="","",(VLOOKUP($B2688,所属・種目コード!$L$3:$M$127,2)))</f>
        <v>北上飯豊中</v>
      </c>
      <c r="L2688" s="38" t="e">
        <f>IF($B2688="","",(VLOOKUP($B2688,所属・種目コード!$I$3:$J$59,2)))</f>
        <v>#N/A</v>
      </c>
    </row>
    <row r="2689" spans="1:12">
      <c r="A2689" s="23">
        <v>3609</v>
      </c>
      <c r="B2689" s="23">
        <v>1150</v>
      </c>
      <c r="C2689" s="23">
        <v>423</v>
      </c>
      <c r="E2689" s="23" t="s">
        <v>5525</v>
      </c>
      <c r="F2689" s="23" t="s">
        <v>5526</v>
      </c>
      <c r="G2689" s="23">
        <v>2</v>
      </c>
      <c r="K2689" s="41" t="str">
        <f>IF($B2689="","",(VLOOKUP($B2689,所属・種目コード!$L$3:$M$127,2)))</f>
        <v>北上上野中</v>
      </c>
      <c r="L2689" s="38" t="e">
        <f>IF($B2689="","",(VLOOKUP($B2689,所属・種目コード!$I$3:$J$59,2)))</f>
        <v>#N/A</v>
      </c>
    </row>
    <row r="2690" spans="1:12">
      <c r="A2690" s="23">
        <v>3610</v>
      </c>
      <c r="B2690" s="23">
        <v>1150</v>
      </c>
      <c r="C2690" s="23">
        <v>489</v>
      </c>
      <c r="E2690" s="23" t="s">
        <v>5527</v>
      </c>
      <c r="F2690" s="23" t="s">
        <v>5528</v>
      </c>
      <c r="G2690" s="23">
        <v>1</v>
      </c>
      <c r="K2690" s="41" t="str">
        <f>IF($B2690="","",(VLOOKUP($B2690,所属・種目コード!$L$3:$M$127,2)))</f>
        <v>北上上野中</v>
      </c>
      <c r="L2690" s="38" t="e">
        <f>IF($B2690="","",(VLOOKUP($B2690,所属・種目コード!$I$3:$J$59,2)))</f>
        <v>#N/A</v>
      </c>
    </row>
    <row r="2691" spans="1:12">
      <c r="A2691" s="23">
        <v>3611</v>
      </c>
      <c r="B2691" s="23">
        <v>1150</v>
      </c>
      <c r="C2691" s="23">
        <v>504</v>
      </c>
      <c r="E2691" s="23" t="s">
        <v>5529</v>
      </c>
      <c r="F2691" s="23" t="s">
        <v>5530</v>
      </c>
      <c r="G2691" s="23">
        <v>2</v>
      </c>
      <c r="K2691" s="41" t="str">
        <f>IF($B2691="","",(VLOOKUP($B2691,所属・種目コード!$L$3:$M$127,2)))</f>
        <v>北上上野中</v>
      </c>
      <c r="L2691" s="38" t="e">
        <f>IF($B2691="","",(VLOOKUP($B2691,所属・種目コード!$I$3:$J$59,2)))</f>
        <v>#N/A</v>
      </c>
    </row>
    <row r="2692" spans="1:12">
      <c r="A2692" s="23">
        <v>3612</v>
      </c>
      <c r="B2692" s="23">
        <v>1150</v>
      </c>
      <c r="C2692" s="23">
        <v>490</v>
      </c>
      <c r="E2692" s="23" t="s">
        <v>5531</v>
      </c>
      <c r="F2692" s="23" t="s">
        <v>5532</v>
      </c>
      <c r="G2692" s="23">
        <v>1</v>
      </c>
      <c r="K2692" s="41" t="str">
        <f>IF($B2692="","",(VLOOKUP($B2692,所属・種目コード!$L$3:$M$127,2)))</f>
        <v>北上上野中</v>
      </c>
      <c r="L2692" s="38" t="e">
        <f>IF($B2692="","",(VLOOKUP($B2692,所属・種目コード!$I$3:$J$59,2)))</f>
        <v>#N/A</v>
      </c>
    </row>
    <row r="2693" spans="1:12">
      <c r="A2693" s="23">
        <v>3613</v>
      </c>
      <c r="B2693" s="23">
        <v>1150</v>
      </c>
      <c r="C2693" s="23">
        <v>410</v>
      </c>
      <c r="E2693" s="23" t="s">
        <v>5533</v>
      </c>
      <c r="F2693" s="23" t="s">
        <v>5534</v>
      </c>
      <c r="G2693" s="23">
        <v>2</v>
      </c>
      <c r="K2693" s="41" t="str">
        <f>IF($B2693="","",(VLOOKUP($B2693,所属・種目コード!$L$3:$M$127,2)))</f>
        <v>北上上野中</v>
      </c>
      <c r="L2693" s="38" t="e">
        <f>IF($B2693="","",(VLOOKUP($B2693,所属・種目コード!$I$3:$J$59,2)))</f>
        <v>#N/A</v>
      </c>
    </row>
    <row r="2694" spans="1:12">
      <c r="A2694" s="23">
        <v>3614</v>
      </c>
      <c r="B2694" s="23">
        <v>1150</v>
      </c>
      <c r="C2694" s="23">
        <v>491</v>
      </c>
      <c r="E2694" s="23" t="s">
        <v>5535</v>
      </c>
      <c r="F2694" s="23" t="s">
        <v>5536</v>
      </c>
      <c r="G2694" s="23">
        <v>1</v>
      </c>
      <c r="K2694" s="41" t="str">
        <f>IF($B2694="","",(VLOOKUP($B2694,所属・種目コード!$L$3:$M$127,2)))</f>
        <v>北上上野中</v>
      </c>
      <c r="L2694" s="38" t="e">
        <f>IF($B2694="","",(VLOOKUP($B2694,所属・種目コード!$I$3:$J$59,2)))</f>
        <v>#N/A</v>
      </c>
    </row>
    <row r="2695" spans="1:12">
      <c r="A2695" s="23">
        <v>3615</v>
      </c>
      <c r="B2695" s="23">
        <v>1150</v>
      </c>
      <c r="C2695" s="23">
        <v>411</v>
      </c>
      <c r="E2695" s="23" t="s">
        <v>5537</v>
      </c>
      <c r="F2695" s="23" t="s">
        <v>5538</v>
      </c>
      <c r="G2695" s="23">
        <v>2</v>
      </c>
      <c r="K2695" s="41" t="str">
        <f>IF($B2695="","",(VLOOKUP($B2695,所属・種目コード!$L$3:$M$127,2)))</f>
        <v>北上上野中</v>
      </c>
      <c r="L2695" s="38" t="e">
        <f>IF($B2695="","",(VLOOKUP($B2695,所属・種目コード!$I$3:$J$59,2)))</f>
        <v>#N/A</v>
      </c>
    </row>
    <row r="2696" spans="1:12">
      <c r="A2696" s="23">
        <v>3616</v>
      </c>
      <c r="B2696" s="23">
        <v>1150</v>
      </c>
      <c r="C2696" s="23">
        <v>505</v>
      </c>
      <c r="E2696" s="23" t="s">
        <v>5539</v>
      </c>
      <c r="F2696" s="23" t="s">
        <v>5540</v>
      </c>
      <c r="G2696" s="23">
        <v>2</v>
      </c>
      <c r="K2696" s="41" t="str">
        <f>IF($B2696="","",(VLOOKUP($B2696,所属・種目コード!$L$3:$M$127,2)))</f>
        <v>北上上野中</v>
      </c>
      <c r="L2696" s="38" t="e">
        <f>IF($B2696="","",(VLOOKUP($B2696,所属・種目コード!$I$3:$J$59,2)))</f>
        <v>#N/A</v>
      </c>
    </row>
    <row r="2697" spans="1:12">
      <c r="A2697" s="23">
        <v>3617</v>
      </c>
      <c r="B2697" s="23">
        <v>1150</v>
      </c>
      <c r="C2697" s="23">
        <v>412</v>
      </c>
      <c r="E2697" s="23" t="s">
        <v>5541</v>
      </c>
      <c r="F2697" s="23" t="s">
        <v>5542</v>
      </c>
      <c r="G2697" s="23">
        <v>2</v>
      </c>
      <c r="K2697" s="41" t="str">
        <f>IF($B2697="","",(VLOOKUP($B2697,所属・種目コード!$L$3:$M$127,2)))</f>
        <v>北上上野中</v>
      </c>
      <c r="L2697" s="38" t="e">
        <f>IF($B2697="","",(VLOOKUP($B2697,所属・種目コード!$I$3:$J$59,2)))</f>
        <v>#N/A</v>
      </c>
    </row>
    <row r="2698" spans="1:12">
      <c r="A2698" s="23">
        <v>3618</v>
      </c>
      <c r="B2698" s="23">
        <v>1150</v>
      </c>
      <c r="C2698" s="23">
        <v>474</v>
      </c>
      <c r="E2698" s="23" t="s">
        <v>5543</v>
      </c>
      <c r="F2698" s="23" t="s">
        <v>5544</v>
      </c>
      <c r="G2698" s="23">
        <v>1</v>
      </c>
      <c r="K2698" s="41" t="str">
        <f>IF($B2698="","",(VLOOKUP($B2698,所属・種目コード!$L$3:$M$127,2)))</f>
        <v>北上上野中</v>
      </c>
      <c r="L2698" s="38" t="e">
        <f>IF($B2698="","",(VLOOKUP($B2698,所属・種目コード!$I$3:$J$59,2)))</f>
        <v>#N/A</v>
      </c>
    </row>
    <row r="2699" spans="1:12">
      <c r="A2699" s="23">
        <v>3619</v>
      </c>
      <c r="B2699" s="23">
        <v>1150</v>
      </c>
      <c r="C2699" s="23">
        <v>506</v>
      </c>
      <c r="E2699" s="23" t="s">
        <v>5545</v>
      </c>
      <c r="F2699" s="23" t="s">
        <v>5546</v>
      </c>
      <c r="G2699" s="23">
        <v>2</v>
      </c>
      <c r="K2699" s="41" t="str">
        <f>IF($B2699="","",(VLOOKUP($B2699,所属・種目コード!$L$3:$M$127,2)))</f>
        <v>北上上野中</v>
      </c>
      <c r="L2699" s="38" t="e">
        <f>IF($B2699="","",(VLOOKUP($B2699,所属・種目コード!$I$3:$J$59,2)))</f>
        <v>#N/A</v>
      </c>
    </row>
    <row r="2700" spans="1:12">
      <c r="A2700" s="23">
        <v>3620</v>
      </c>
      <c r="B2700" s="23">
        <v>1150</v>
      </c>
      <c r="C2700" s="23">
        <v>413</v>
      </c>
      <c r="E2700" s="23" t="s">
        <v>5547</v>
      </c>
      <c r="F2700" s="23" t="s">
        <v>5548</v>
      </c>
      <c r="G2700" s="23">
        <v>2</v>
      </c>
      <c r="K2700" s="41" t="str">
        <f>IF($B2700="","",(VLOOKUP($B2700,所属・種目コード!$L$3:$M$127,2)))</f>
        <v>北上上野中</v>
      </c>
      <c r="L2700" s="38" t="e">
        <f>IF($B2700="","",(VLOOKUP($B2700,所属・種目コード!$I$3:$J$59,2)))</f>
        <v>#N/A</v>
      </c>
    </row>
    <row r="2701" spans="1:12">
      <c r="A2701" s="23">
        <v>3621</v>
      </c>
      <c r="B2701" s="23">
        <v>1150</v>
      </c>
      <c r="C2701" s="23">
        <v>492</v>
      </c>
      <c r="E2701" s="23" t="s">
        <v>5549</v>
      </c>
      <c r="F2701" s="23" t="s">
        <v>5550</v>
      </c>
      <c r="G2701" s="23">
        <v>1</v>
      </c>
      <c r="K2701" s="41" t="str">
        <f>IF($B2701="","",(VLOOKUP($B2701,所属・種目コード!$L$3:$M$127,2)))</f>
        <v>北上上野中</v>
      </c>
      <c r="L2701" s="38" t="e">
        <f>IF($B2701="","",(VLOOKUP($B2701,所属・種目コード!$I$3:$J$59,2)))</f>
        <v>#N/A</v>
      </c>
    </row>
    <row r="2702" spans="1:12">
      <c r="A2702" s="23">
        <v>3622</v>
      </c>
      <c r="B2702" s="23">
        <v>1150</v>
      </c>
      <c r="C2702" s="23">
        <v>475</v>
      </c>
      <c r="E2702" s="23" t="s">
        <v>5551</v>
      </c>
      <c r="F2702" s="23" t="s">
        <v>3335</v>
      </c>
      <c r="G2702" s="23">
        <v>1</v>
      </c>
      <c r="K2702" s="41" t="str">
        <f>IF($B2702="","",(VLOOKUP($B2702,所属・種目コード!$L$3:$M$127,2)))</f>
        <v>北上上野中</v>
      </c>
      <c r="L2702" s="38" t="e">
        <f>IF($B2702="","",(VLOOKUP($B2702,所属・種目コード!$I$3:$J$59,2)))</f>
        <v>#N/A</v>
      </c>
    </row>
    <row r="2703" spans="1:12">
      <c r="A2703" s="23">
        <v>3623</v>
      </c>
      <c r="B2703" s="23">
        <v>1150</v>
      </c>
      <c r="C2703" s="23">
        <v>493</v>
      </c>
      <c r="E2703" s="23" t="s">
        <v>5552</v>
      </c>
      <c r="F2703" s="23" t="s">
        <v>5553</v>
      </c>
      <c r="G2703" s="23">
        <v>1</v>
      </c>
      <c r="K2703" s="41" t="str">
        <f>IF($B2703="","",(VLOOKUP($B2703,所属・種目コード!$L$3:$M$127,2)))</f>
        <v>北上上野中</v>
      </c>
      <c r="L2703" s="38" t="e">
        <f>IF($B2703="","",(VLOOKUP($B2703,所属・種目コード!$I$3:$J$59,2)))</f>
        <v>#N/A</v>
      </c>
    </row>
    <row r="2704" spans="1:12">
      <c r="A2704" s="23">
        <v>3624</v>
      </c>
      <c r="B2704" s="23">
        <v>1150</v>
      </c>
      <c r="C2704" s="23">
        <v>494</v>
      </c>
      <c r="E2704" s="23" t="s">
        <v>1099</v>
      </c>
      <c r="F2704" s="23" t="s">
        <v>1100</v>
      </c>
      <c r="G2704" s="23">
        <v>1</v>
      </c>
      <c r="K2704" s="41" t="str">
        <f>IF($B2704="","",(VLOOKUP($B2704,所属・種目コード!$L$3:$M$127,2)))</f>
        <v>北上上野中</v>
      </c>
      <c r="L2704" s="38" t="e">
        <f>IF($B2704="","",(VLOOKUP($B2704,所属・種目コード!$I$3:$J$59,2)))</f>
        <v>#N/A</v>
      </c>
    </row>
    <row r="2705" spans="1:12">
      <c r="A2705" s="23">
        <v>3625</v>
      </c>
      <c r="B2705" s="23">
        <v>1150</v>
      </c>
      <c r="C2705" s="23">
        <v>414</v>
      </c>
      <c r="E2705" s="23" t="s">
        <v>5554</v>
      </c>
      <c r="F2705" s="23" t="s">
        <v>5555</v>
      </c>
      <c r="G2705" s="23">
        <v>2</v>
      </c>
      <c r="K2705" s="41" t="str">
        <f>IF($B2705="","",(VLOOKUP($B2705,所属・種目コード!$L$3:$M$127,2)))</f>
        <v>北上上野中</v>
      </c>
      <c r="L2705" s="38" t="e">
        <f>IF($B2705="","",(VLOOKUP($B2705,所属・種目コード!$I$3:$J$59,2)))</f>
        <v>#N/A</v>
      </c>
    </row>
    <row r="2706" spans="1:12">
      <c r="A2706" s="23">
        <v>3626</v>
      </c>
      <c r="B2706" s="23">
        <v>1150</v>
      </c>
      <c r="C2706" s="23">
        <v>507</v>
      </c>
      <c r="E2706" s="23" t="s">
        <v>5556</v>
      </c>
      <c r="F2706" s="23" t="s">
        <v>5557</v>
      </c>
      <c r="G2706" s="23">
        <v>2</v>
      </c>
      <c r="K2706" s="41" t="str">
        <f>IF($B2706="","",(VLOOKUP($B2706,所属・種目コード!$L$3:$M$127,2)))</f>
        <v>北上上野中</v>
      </c>
      <c r="L2706" s="38" t="e">
        <f>IF($B2706="","",(VLOOKUP($B2706,所属・種目コード!$I$3:$J$59,2)))</f>
        <v>#N/A</v>
      </c>
    </row>
    <row r="2707" spans="1:12">
      <c r="A2707" s="23">
        <v>3627</v>
      </c>
      <c r="B2707" s="23">
        <v>1150</v>
      </c>
      <c r="C2707" s="23">
        <v>508</v>
      </c>
      <c r="E2707" s="23" t="s">
        <v>5558</v>
      </c>
      <c r="F2707" s="23" t="s">
        <v>5559</v>
      </c>
      <c r="G2707" s="23">
        <v>2</v>
      </c>
      <c r="K2707" s="41" t="str">
        <f>IF($B2707="","",(VLOOKUP($B2707,所属・種目コード!$L$3:$M$127,2)))</f>
        <v>北上上野中</v>
      </c>
      <c r="L2707" s="38" t="e">
        <f>IF($B2707="","",(VLOOKUP($B2707,所属・種目コード!$I$3:$J$59,2)))</f>
        <v>#N/A</v>
      </c>
    </row>
    <row r="2708" spans="1:12">
      <c r="A2708" s="23">
        <v>3628</v>
      </c>
      <c r="B2708" s="23">
        <v>1150</v>
      </c>
      <c r="C2708" s="23">
        <v>415</v>
      </c>
      <c r="E2708" s="23" t="s">
        <v>5560</v>
      </c>
      <c r="F2708" s="23" t="s">
        <v>5561</v>
      </c>
      <c r="G2708" s="23">
        <v>2</v>
      </c>
      <c r="K2708" s="41" t="str">
        <f>IF($B2708="","",(VLOOKUP($B2708,所属・種目コード!$L$3:$M$127,2)))</f>
        <v>北上上野中</v>
      </c>
      <c r="L2708" s="38" t="e">
        <f>IF($B2708="","",(VLOOKUP($B2708,所属・種目コード!$I$3:$J$59,2)))</f>
        <v>#N/A</v>
      </c>
    </row>
    <row r="2709" spans="1:12">
      <c r="A2709" s="23">
        <v>3629</v>
      </c>
      <c r="B2709" s="23">
        <v>1150</v>
      </c>
      <c r="C2709" s="23">
        <v>476</v>
      </c>
      <c r="E2709" s="23" t="s">
        <v>5562</v>
      </c>
      <c r="F2709" s="23" t="s">
        <v>5563</v>
      </c>
      <c r="G2709" s="23">
        <v>1</v>
      </c>
      <c r="K2709" s="41" t="str">
        <f>IF($B2709="","",(VLOOKUP($B2709,所属・種目コード!$L$3:$M$127,2)))</f>
        <v>北上上野中</v>
      </c>
      <c r="L2709" s="38" t="e">
        <f>IF($B2709="","",(VLOOKUP($B2709,所属・種目コード!$I$3:$J$59,2)))</f>
        <v>#N/A</v>
      </c>
    </row>
    <row r="2710" spans="1:12">
      <c r="A2710" s="23">
        <v>3630</v>
      </c>
      <c r="B2710" s="23">
        <v>1150</v>
      </c>
      <c r="C2710" s="23">
        <v>477</v>
      </c>
      <c r="E2710" s="23" t="s">
        <v>5564</v>
      </c>
      <c r="F2710" s="23" t="s">
        <v>5565</v>
      </c>
      <c r="G2710" s="23">
        <v>1</v>
      </c>
      <c r="K2710" s="41" t="str">
        <f>IF($B2710="","",(VLOOKUP($B2710,所属・種目コード!$L$3:$M$127,2)))</f>
        <v>北上上野中</v>
      </c>
      <c r="L2710" s="38" t="e">
        <f>IF($B2710="","",(VLOOKUP($B2710,所属・種目コード!$I$3:$J$59,2)))</f>
        <v>#N/A</v>
      </c>
    </row>
    <row r="2711" spans="1:12">
      <c r="A2711" s="23">
        <v>3631</v>
      </c>
      <c r="B2711" s="23">
        <v>1150</v>
      </c>
      <c r="C2711" s="23">
        <v>416</v>
      </c>
      <c r="E2711" s="23" t="s">
        <v>5566</v>
      </c>
      <c r="F2711" s="23" t="s">
        <v>5567</v>
      </c>
      <c r="G2711" s="23">
        <v>2</v>
      </c>
      <c r="K2711" s="41" t="str">
        <f>IF($B2711="","",(VLOOKUP($B2711,所属・種目コード!$L$3:$M$127,2)))</f>
        <v>北上上野中</v>
      </c>
      <c r="L2711" s="38" t="e">
        <f>IF($B2711="","",(VLOOKUP($B2711,所属・種目コード!$I$3:$J$59,2)))</f>
        <v>#N/A</v>
      </c>
    </row>
    <row r="2712" spans="1:12">
      <c r="A2712" s="23">
        <v>3632</v>
      </c>
      <c r="B2712" s="23">
        <v>1150</v>
      </c>
      <c r="C2712" s="23">
        <v>478</v>
      </c>
      <c r="E2712" s="23" t="s">
        <v>5568</v>
      </c>
      <c r="F2712" s="23" t="s">
        <v>5569</v>
      </c>
      <c r="G2712" s="23">
        <v>1</v>
      </c>
      <c r="K2712" s="41" t="str">
        <f>IF($B2712="","",(VLOOKUP($B2712,所属・種目コード!$L$3:$M$127,2)))</f>
        <v>北上上野中</v>
      </c>
      <c r="L2712" s="38" t="e">
        <f>IF($B2712="","",(VLOOKUP($B2712,所属・種目コード!$I$3:$J$59,2)))</f>
        <v>#N/A</v>
      </c>
    </row>
    <row r="2713" spans="1:12">
      <c r="A2713" s="23">
        <v>3633</v>
      </c>
      <c r="B2713" s="23">
        <v>1150</v>
      </c>
      <c r="C2713" s="23">
        <v>479</v>
      </c>
      <c r="E2713" s="23" t="s">
        <v>5570</v>
      </c>
      <c r="F2713" s="23" t="s">
        <v>5571</v>
      </c>
      <c r="G2713" s="23">
        <v>1</v>
      </c>
      <c r="K2713" s="41" t="str">
        <f>IF($B2713="","",(VLOOKUP($B2713,所属・種目コード!$L$3:$M$127,2)))</f>
        <v>北上上野中</v>
      </c>
      <c r="L2713" s="38" t="e">
        <f>IF($B2713="","",(VLOOKUP($B2713,所属・種目コード!$I$3:$J$59,2)))</f>
        <v>#N/A</v>
      </c>
    </row>
    <row r="2714" spans="1:12">
      <c r="A2714" s="23">
        <v>3634</v>
      </c>
      <c r="B2714" s="23">
        <v>1150</v>
      </c>
      <c r="C2714" s="23">
        <v>417</v>
      </c>
      <c r="E2714" s="23" t="s">
        <v>5572</v>
      </c>
      <c r="F2714" s="23" t="s">
        <v>5573</v>
      </c>
      <c r="G2714" s="23">
        <v>2</v>
      </c>
      <c r="K2714" s="41" t="str">
        <f>IF($B2714="","",(VLOOKUP($B2714,所属・種目コード!$L$3:$M$127,2)))</f>
        <v>北上上野中</v>
      </c>
      <c r="L2714" s="38" t="e">
        <f>IF($B2714="","",(VLOOKUP($B2714,所属・種目コード!$I$3:$J$59,2)))</f>
        <v>#N/A</v>
      </c>
    </row>
    <row r="2715" spans="1:12">
      <c r="A2715" s="23">
        <v>3635</v>
      </c>
      <c r="B2715" s="23">
        <v>1150</v>
      </c>
      <c r="C2715" s="23">
        <v>418</v>
      </c>
      <c r="E2715" s="23" t="s">
        <v>5574</v>
      </c>
      <c r="F2715" s="23" t="s">
        <v>5575</v>
      </c>
      <c r="G2715" s="23">
        <v>2</v>
      </c>
      <c r="K2715" s="41" t="str">
        <f>IF($B2715="","",(VLOOKUP($B2715,所属・種目コード!$L$3:$M$127,2)))</f>
        <v>北上上野中</v>
      </c>
      <c r="L2715" s="38" t="e">
        <f>IF($B2715="","",(VLOOKUP($B2715,所属・種目コード!$I$3:$J$59,2)))</f>
        <v>#N/A</v>
      </c>
    </row>
    <row r="2716" spans="1:12">
      <c r="A2716" s="23">
        <v>3636</v>
      </c>
      <c r="B2716" s="23">
        <v>1150</v>
      </c>
      <c r="C2716" s="23">
        <v>509</v>
      </c>
      <c r="E2716" s="23" t="s">
        <v>5576</v>
      </c>
      <c r="F2716" s="23" t="s">
        <v>5577</v>
      </c>
      <c r="G2716" s="23">
        <v>2</v>
      </c>
      <c r="K2716" s="41" t="str">
        <f>IF($B2716="","",(VLOOKUP($B2716,所属・種目コード!$L$3:$M$127,2)))</f>
        <v>北上上野中</v>
      </c>
      <c r="L2716" s="38" t="e">
        <f>IF($B2716="","",(VLOOKUP($B2716,所属・種目コード!$I$3:$J$59,2)))</f>
        <v>#N/A</v>
      </c>
    </row>
    <row r="2717" spans="1:12">
      <c r="A2717" s="23">
        <v>3637</v>
      </c>
      <c r="B2717" s="23">
        <v>1150</v>
      </c>
      <c r="C2717" s="23">
        <v>419</v>
      </c>
      <c r="E2717" s="23" t="s">
        <v>5578</v>
      </c>
      <c r="F2717" s="23" t="s">
        <v>5579</v>
      </c>
      <c r="G2717" s="23">
        <v>2</v>
      </c>
      <c r="K2717" s="41" t="str">
        <f>IF($B2717="","",(VLOOKUP($B2717,所属・種目コード!$L$3:$M$127,2)))</f>
        <v>北上上野中</v>
      </c>
      <c r="L2717" s="38" t="e">
        <f>IF($B2717="","",(VLOOKUP($B2717,所属・種目コード!$I$3:$J$59,2)))</f>
        <v>#N/A</v>
      </c>
    </row>
    <row r="2718" spans="1:12">
      <c r="A2718" s="23">
        <v>3638</v>
      </c>
      <c r="B2718" s="23">
        <v>1150</v>
      </c>
      <c r="C2718" s="23">
        <v>420</v>
      </c>
      <c r="E2718" s="23" t="s">
        <v>5580</v>
      </c>
      <c r="F2718" s="23" t="s">
        <v>5581</v>
      </c>
      <c r="G2718" s="23">
        <v>2</v>
      </c>
      <c r="K2718" s="41" t="str">
        <f>IF($B2718="","",(VLOOKUP($B2718,所属・種目コード!$L$3:$M$127,2)))</f>
        <v>北上上野中</v>
      </c>
      <c r="L2718" s="38" t="e">
        <f>IF($B2718="","",(VLOOKUP($B2718,所属・種目コード!$I$3:$J$59,2)))</f>
        <v>#N/A</v>
      </c>
    </row>
    <row r="2719" spans="1:12">
      <c r="A2719" s="23">
        <v>3639</v>
      </c>
      <c r="B2719" s="23">
        <v>1150</v>
      </c>
      <c r="C2719" s="23">
        <v>480</v>
      </c>
      <c r="E2719" s="23" t="s">
        <v>5582</v>
      </c>
      <c r="F2719" s="23" t="s">
        <v>5583</v>
      </c>
      <c r="G2719" s="23">
        <v>1</v>
      </c>
      <c r="K2719" s="41" t="str">
        <f>IF($B2719="","",(VLOOKUP($B2719,所属・種目コード!$L$3:$M$127,2)))</f>
        <v>北上上野中</v>
      </c>
      <c r="L2719" s="38" t="e">
        <f>IF($B2719="","",(VLOOKUP($B2719,所属・種目コード!$I$3:$J$59,2)))</f>
        <v>#N/A</v>
      </c>
    </row>
    <row r="2720" spans="1:12">
      <c r="A2720" s="23">
        <v>3640</v>
      </c>
      <c r="B2720" s="23">
        <v>1150</v>
      </c>
      <c r="C2720" s="23">
        <v>495</v>
      </c>
      <c r="E2720" s="23" t="s">
        <v>5584</v>
      </c>
      <c r="F2720" s="23" t="s">
        <v>5585</v>
      </c>
      <c r="G2720" s="23">
        <v>1</v>
      </c>
      <c r="K2720" s="41" t="str">
        <f>IF($B2720="","",(VLOOKUP($B2720,所属・種目コード!$L$3:$M$127,2)))</f>
        <v>北上上野中</v>
      </c>
      <c r="L2720" s="38" t="e">
        <f>IF($B2720="","",(VLOOKUP($B2720,所属・種目コード!$I$3:$J$59,2)))</f>
        <v>#N/A</v>
      </c>
    </row>
    <row r="2721" spans="1:12">
      <c r="A2721" s="23">
        <v>3641</v>
      </c>
      <c r="B2721" s="23">
        <v>1150</v>
      </c>
      <c r="C2721" s="23">
        <v>421</v>
      </c>
      <c r="E2721" s="23" t="s">
        <v>5586</v>
      </c>
      <c r="F2721" s="23" t="s">
        <v>5587</v>
      </c>
      <c r="G2721" s="23">
        <v>2</v>
      </c>
      <c r="K2721" s="41" t="str">
        <f>IF($B2721="","",(VLOOKUP($B2721,所属・種目コード!$L$3:$M$127,2)))</f>
        <v>北上上野中</v>
      </c>
      <c r="L2721" s="38" t="e">
        <f>IF($B2721="","",(VLOOKUP($B2721,所属・種目コード!$I$3:$J$59,2)))</f>
        <v>#N/A</v>
      </c>
    </row>
    <row r="2722" spans="1:12">
      <c r="A2722" s="23">
        <v>3642</v>
      </c>
      <c r="B2722" s="23">
        <v>1150</v>
      </c>
      <c r="C2722" s="23">
        <v>481</v>
      </c>
      <c r="E2722" s="23" t="s">
        <v>5588</v>
      </c>
      <c r="F2722" s="23" t="s">
        <v>5589</v>
      </c>
      <c r="G2722" s="23">
        <v>1</v>
      </c>
      <c r="K2722" s="41" t="str">
        <f>IF($B2722="","",(VLOOKUP($B2722,所属・種目コード!$L$3:$M$127,2)))</f>
        <v>北上上野中</v>
      </c>
      <c r="L2722" s="38" t="e">
        <f>IF($B2722="","",(VLOOKUP($B2722,所属・種目コード!$I$3:$J$59,2)))</f>
        <v>#N/A</v>
      </c>
    </row>
    <row r="2723" spans="1:12">
      <c r="A2723" s="23">
        <v>3643</v>
      </c>
      <c r="B2723" s="23">
        <v>1150</v>
      </c>
      <c r="C2723" s="23">
        <v>482</v>
      </c>
      <c r="E2723" s="23" t="s">
        <v>5590</v>
      </c>
      <c r="F2723" s="23" t="s">
        <v>5591</v>
      </c>
      <c r="G2723" s="23">
        <v>1</v>
      </c>
      <c r="K2723" s="41" t="str">
        <f>IF($B2723="","",(VLOOKUP($B2723,所属・種目コード!$L$3:$M$127,2)))</f>
        <v>北上上野中</v>
      </c>
      <c r="L2723" s="38" t="e">
        <f>IF($B2723="","",(VLOOKUP($B2723,所属・種目コード!$I$3:$J$59,2)))</f>
        <v>#N/A</v>
      </c>
    </row>
    <row r="2724" spans="1:12">
      <c r="A2724" s="23">
        <v>3644</v>
      </c>
      <c r="B2724" s="23">
        <v>1150</v>
      </c>
      <c r="C2724" s="23">
        <v>496</v>
      </c>
      <c r="E2724" s="23" t="s">
        <v>5592</v>
      </c>
      <c r="F2724" s="23" t="s">
        <v>5593</v>
      </c>
      <c r="G2724" s="23">
        <v>1</v>
      </c>
      <c r="K2724" s="41" t="str">
        <f>IF($B2724="","",(VLOOKUP($B2724,所属・種目コード!$L$3:$M$127,2)))</f>
        <v>北上上野中</v>
      </c>
      <c r="L2724" s="38" t="e">
        <f>IF($B2724="","",(VLOOKUP($B2724,所属・種目コード!$I$3:$J$59,2)))</f>
        <v>#N/A</v>
      </c>
    </row>
    <row r="2725" spans="1:12">
      <c r="A2725" s="23">
        <v>3645</v>
      </c>
      <c r="B2725" s="23">
        <v>1150</v>
      </c>
      <c r="C2725" s="23">
        <v>483</v>
      </c>
      <c r="E2725" s="23" t="s">
        <v>5594</v>
      </c>
      <c r="F2725" s="23" t="s">
        <v>5595</v>
      </c>
      <c r="G2725" s="23">
        <v>1</v>
      </c>
      <c r="K2725" s="41" t="str">
        <f>IF($B2725="","",(VLOOKUP($B2725,所属・種目コード!$L$3:$M$127,2)))</f>
        <v>北上上野中</v>
      </c>
      <c r="L2725" s="38" t="e">
        <f>IF($B2725="","",(VLOOKUP($B2725,所属・種目コード!$I$3:$J$59,2)))</f>
        <v>#N/A</v>
      </c>
    </row>
    <row r="2726" spans="1:12">
      <c r="A2726" s="23">
        <v>3646</v>
      </c>
      <c r="B2726" s="23">
        <v>1150</v>
      </c>
      <c r="C2726" s="23">
        <v>484</v>
      </c>
      <c r="E2726" s="23" t="s">
        <v>5596</v>
      </c>
      <c r="F2726" s="23" t="s">
        <v>2402</v>
      </c>
      <c r="G2726" s="23">
        <v>1</v>
      </c>
      <c r="K2726" s="41" t="str">
        <f>IF($B2726="","",(VLOOKUP($B2726,所属・種目コード!$L$3:$M$127,2)))</f>
        <v>北上上野中</v>
      </c>
      <c r="L2726" s="38" t="e">
        <f>IF($B2726="","",(VLOOKUP($B2726,所属・種目コード!$I$3:$J$59,2)))</f>
        <v>#N/A</v>
      </c>
    </row>
    <row r="2727" spans="1:12">
      <c r="A2727" s="23">
        <v>3647</v>
      </c>
      <c r="B2727" s="23">
        <v>1150</v>
      </c>
      <c r="C2727" s="23">
        <v>422</v>
      </c>
      <c r="E2727" s="23" t="s">
        <v>5597</v>
      </c>
      <c r="F2727" s="23" t="s">
        <v>5598</v>
      </c>
      <c r="G2727" s="23">
        <v>2</v>
      </c>
      <c r="K2727" s="41" t="str">
        <f>IF($B2727="","",(VLOOKUP($B2727,所属・種目コード!$L$3:$M$127,2)))</f>
        <v>北上上野中</v>
      </c>
      <c r="L2727" s="38" t="e">
        <f>IF($B2727="","",(VLOOKUP($B2727,所属・種目コード!$I$3:$J$59,2)))</f>
        <v>#N/A</v>
      </c>
    </row>
    <row r="2728" spans="1:12">
      <c r="A2728" s="23">
        <v>3648</v>
      </c>
      <c r="B2728" s="23">
        <v>1150</v>
      </c>
      <c r="C2728" s="23">
        <v>497</v>
      </c>
      <c r="E2728" s="23" t="s">
        <v>5599</v>
      </c>
      <c r="F2728" s="23" t="s">
        <v>5600</v>
      </c>
      <c r="G2728" s="23">
        <v>1</v>
      </c>
      <c r="K2728" s="41" t="str">
        <f>IF($B2728="","",(VLOOKUP($B2728,所属・種目コード!$L$3:$M$127,2)))</f>
        <v>北上上野中</v>
      </c>
      <c r="L2728" s="38" t="e">
        <f>IF($B2728="","",(VLOOKUP($B2728,所属・種目コード!$I$3:$J$59,2)))</f>
        <v>#N/A</v>
      </c>
    </row>
    <row r="2729" spans="1:12">
      <c r="A2729" s="23">
        <v>3649</v>
      </c>
      <c r="B2729" s="23">
        <v>1150</v>
      </c>
      <c r="C2729" s="23">
        <v>510</v>
      </c>
      <c r="E2729" s="23" t="s">
        <v>5601</v>
      </c>
      <c r="F2729" s="23" t="s">
        <v>5602</v>
      </c>
      <c r="G2729" s="23">
        <v>2</v>
      </c>
      <c r="K2729" s="41" t="str">
        <f>IF($B2729="","",(VLOOKUP($B2729,所属・種目コード!$L$3:$M$127,2)))</f>
        <v>北上上野中</v>
      </c>
      <c r="L2729" s="38" t="e">
        <f>IF($B2729="","",(VLOOKUP($B2729,所属・種目コード!$I$3:$J$59,2)))</f>
        <v>#N/A</v>
      </c>
    </row>
    <row r="2730" spans="1:12">
      <c r="A2730" s="23">
        <v>3650</v>
      </c>
      <c r="B2730" s="23">
        <v>1150</v>
      </c>
      <c r="C2730" s="23">
        <v>498</v>
      </c>
      <c r="E2730" s="23" t="s">
        <v>5603</v>
      </c>
      <c r="F2730" s="23" t="s">
        <v>5604</v>
      </c>
      <c r="G2730" s="23">
        <v>1</v>
      </c>
      <c r="K2730" s="41" t="str">
        <f>IF($B2730="","",(VLOOKUP($B2730,所属・種目コード!$L$3:$M$127,2)))</f>
        <v>北上上野中</v>
      </c>
      <c r="L2730" s="38" t="e">
        <f>IF($B2730="","",(VLOOKUP($B2730,所属・種目コード!$I$3:$J$59,2)))</f>
        <v>#N/A</v>
      </c>
    </row>
    <row r="2731" spans="1:12">
      <c r="A2731" s="23">
        <v>3651</v>
      </c>
      <c r="B2731" s="23">
        <v>1150</v>
      </c>
      <c r="C2731" s="23">
        <v>485</v>
      </c>
      <c r="E2731" s="23" t="s">
        <v>5605</v>
      </c>
      <c r="F2731" s="23" t="s">
        <v>5606</v>
      </c>
      <c r="G2731" s="23">
        <v>1</v>
      </c>
      <c r="K2731" s="41" t="str">
        <f>IF($B2731="","",(VLOOKUP($B2731,所属・種目コード!$L$3:$M$127,2)))</f>
        <v>北上上野中</v>
      </c>
      <c r="L2731" s="38" t="e">
        <f>IF($B2731="","",(VLOOKUP($B2731,所属・種目コード!$I$3:$J$59,2)))</f>
        <v>#N/A</v>
      </c>
    </row>
    <row r="2732" spans="1:12">
      <c r="A2732" s="23">
        <v>3652</v>
      </c>
      <c r="B2732" s="23">
        <v>1150</v>
      </c>
      <c r="C2732" s="23">
        <v>486</v>
      </c>
      <c r="E2732" s="23" t="s">
        <v>5607</v>
      </c>
      <c r="F2732" s="23" t="s">
        <v>5608</v>
      </c>
      <c r="G2732" s="23">
        <v>1</v>
      </c>
      <c r="K2732" s="41" t="str">
        <f>IF($B2732="","",(VLOOKUP($B2732,所属・種目コード!$L$3:$M$127,2)))</f>
        <v>北上上野中</v>
      </c>
      <c r="L2732" s="38" t="e">
        <f>IF($B2732="","",(VLOOKUP($B2732,所属・種目コード!$I$3:$J$59,2)))</f>
        <v>#N/A</v>
      </c>
    </row>
    <row r="2733" spans="1:12">
      <c r="A2733" s="23">
        <v>3653</v>
      </c>
      <c r="B2733" s="23">
        <v>1150</v>
      </c>
      <c r="C2733" s="23">
        <v>487</v>
      </c>
      <c r="E2733" s="23" t="s">
        <v>5609</v>
      </c>
      <c r="F2733" s="23" t="s">
        <v>5610</v>
      </c>
      <c r="G2733" s="23">
        <v>1</v>
      </c>
      <c r="K2733" s="41" t="str">
        <f>IF($B2733="","",(VLOOKUP($B2733,所属・種目コード!$L$3:$M$127,2)))</f>
        <v>北上上野中</v>
      </c>
      <c r="L2733" s="38" t="e">
        <f>IF($B2733="","",(VLOOKUP($B2733,所属・種目コード!$I$3:$J$59,2)))</f>
        <v>#N/A</v>
      </c>
    </row>
    <row r="2734" spans="1:12">
      <c r="A2734" s="23">
        <v>3654</v>
      </c>
      <c r="B2734" s="23">
        <v>1150</v>
      </c>
      <c r="C2734" s="23">
        <v>499</v>
      </c>
      <c r="E2734" s="23" t="s">
        <v>5611</v>
      </c>
      <c r="F2734" s="23" t="s">
        <v>5612</v>
      </c>
      <c r="G2734" s="23">
        <v>1</v>
      </c>
      <c r="K2734" s="41" t="str">
        <f>IF($B2734="","",(VLOOKUP($B2734,所属・種目コード!$L$3:$M$127,2)))</f>
        <v>北上上野中</v>
      </c>
      <c r="L2734" s="38" t="e">
        <f>IF($B2734="","",(VLOOKUP($B2734,所属・種目コード!$I$3:$J$59,2)))</f>
        <v>#N/A</v>
      </c>
    </row>
    <row r="2735" spans="1:12">
      <c r="A2735" s="23">
        <v>3655</v>
      </c>
      <c r="B2735" s="23">
        <v>1150</v>
      </c>
      <c r="C2735" s="23">
        <v>488</v>
      </c>
      <c r="E2735" s="23" t="s">
        <v>5613</v>
      </c>
      <c r="F2735" s="23" t="s">
        <v>5614</v>
      </c>
      <c r="G2735" s="23">
        <v>1</v>
      </c>
      <c r="K2735" s="41" t="str">
        <f>IF($B2735="","",(VLOOKUP($B2735,所属・種目コード!$L$3:$M$127,2)))</f>
        <v>北上上野中</v>
      </c>
      <c r="L2735" s="38" t="e">
        <f>IF($B2735="","",(VLOOKUP($B2735,所属・種目コード!$I$3:$J$59,2)))</f>
        <v>#N/A</v>
      </c>
    </row>
    <row r="2736" spans="1:12">
      <c r="A2736" s="23">
        <v>3656</v>
      </c>
      <c r="B2736" s="23">
        <v>1151</v>
      </c>
      <c r="C2736" s="23">
        <v>578</v>
      </c>
      <c r="E2736" s="23" t="s">
        <v>5615</v>
      </c>
      <c r="F2736" s="23" t="s">
        <v>5616</v>
      </c>
      <c r="G2736" s="23">
        <v>1</v>
      </c>
      <c r="K2736" s="41" t="str">
        <f>IF($B2736="","",(VLOOKUP($B2736,所属・種目コード!$L$3:$M$127,2)))</f>
        <v>北上江釣子中</v>
      </c>
      <c r="L2736" s="38" t="e">
        <f>IF($B2736="","",(VLOOKUP($B2736,所属・種目コード!$I$3:$J$59,2)))</f>
        <v>#N/A</v>
      </c>
    </row>
    <row r="2737" spans="1:12">
      <c r="A2737" s="23">
        <v>3657</v>
      </c>
      <c r="B2737" s="23">
        <v>1151</v>
      </c>
      <c r="C2737" s="23">
        <v>582</v>
      </c>
      <c r="E2737" s="23" t="s">
        <v>5617</v>
      </c>
      <c r="F2737" s="23" t="s">
        <v>5618</v>
      </c>
      <c r="G2737" s="23">
        <v>1</v>
      </c>
      <c r="K2737" s="41" t="str">
        <f>IF($B2737="","",(VLOOKUP($B2737,所属・種目コード!$L$3:$M$127,2)))</f>
        <v>北上江釣子中</v>
      </c>
      <c r="L2737" s="38" t="e">
        <f>IF($B2737="","",(VLOOKUP($B2737,所属・種目コード!$I$3:$J$59,2)))</f>
        <v>#N/A</v>
      </c>
    </row>
    <row r="2738" spans="1:12">
      <c r="A2738" s="23">
        <v>3658</v>
      </c>
      <c r="B2738" s="23">
        <v>1151</v>
      </c>
      <c r="C2738" s="23">
        <v>583</v>
      </c>
      <c r="E2738" s="23" t="s">
        <v>5619</v>
      </c>
      <c r="F2738" s="23" t="s">
        <v>5620</v>
      </c>
      <c r="G2738" s="23">
        <v>1</v>
      </c>
      <c r="K2738" s="41" t="str">
        <f>IF($B2738="","",(VLOOKUP($B2738,所属・種目コード!$L$3:$M$127,2)))</f>
        <v>北上江釣子中</v>
      </c>
      <c r="L2738" s="38" t="e">
        <f>IF($B2738="","",(VLOOKUP($B2738,所属・種目コード!$I$3:$J$59,2)))</f>
        <v>#N/A</v>
      </c>
    </row>
    <row r="2739" spans="1:12">
      <c r="A2739" s="23">
        <v>3659</v>
      </c>
      <c r="B2739" s="23">
        <v>1151</v>
      </c>
      <c r="C2739" s="23">
        <v>499</v>
      </c>
      <c r="E2739" s="23" t="s">
        <v>5621</v>
      </c>
      <c r="F2739" s="23" t="s">
        <v>5622</v>
      </c>
      <c r="G2739" s="23">
        <v>2</v>
      </c>
      <c r="K2739" s="41" t="str">
        <f>IF($B2739="","",(VLOOKUP($B2739,所属・種目コード!$L$3:$M$127,2)))</f>
        <v>北上江釣子中</v>
      </c>
      <c r="L2739" s="38" t="e">
        <f>IF($B2739="","",(VLOOKUP($B2739,所属・種目コード!$I$3:$J$59,2)))</f>
        <v>#N/A</v>
      </c>
    </row>
    <row r="2740" spans="1:12">
      <c r="A2740" s="23">
        <v>3660</v>
      </c>
      <c r="B2740" s="23">
        <v>1151</v>
      </c>
      <c r="C2740" s="23">
        <v>584</v>
      </c>
      <c r="E2740" s="23" t="s">
        <v>5623</v>
      </c>
      <c r="F2740" s="23" t="s">
        <v>5624</v>
      </c>
      <c r="G2740" s="23">
        <v>1</v>
      </c>
      <c r="K2740" s="41" t="str">
        <f>IF($B2740="","",(VLOOKUP($B2740,所属・種目コード!$L$3:$M$127,2)))</f>
        <v>北上江釣子中</v>
      </c>
      <c r="L2740" s="38" t="e">
        <f>IF($B2740="","",(VLOOKUP($B2740,所属・種目コード!$I$3:$J$59,2)))</f>
        <v>#N/A</v>
      </c>
    </row>
    <row r="2741" spans="1:12">
      <c r="A2741" s="23">
        <v>3661</v>
      </c>
      <c r="B2741" s="23">
        <v>1151</v>
      </c>
      <c r="C2741" s="23">
        <v>756</v>
      </c>
      <c r="E2741" s="23" t="s">
        <v>5625</v>
      </c>
      <c r="F2741" s="23" t="s">
        <v>5626</v>
      </c>
      <c r="G2741" s="23">
        <v>1</v>
      </c>
      <c r="K2741" s="41" t="str">
        <f>IF($B2741="","",(VLOOKUP($B2741,所属・種目コード!$L$3:$M$127,2)))</f>
        <v>北上江釣子中</v>
      </c>
      <c r="L2741" s="38" t="e">
        <f>IF($B2741="","",(VLOOKUP($B2741,所属・種目コード!$I$3:$J$59,2)))</f>
        <v>#N/A</v>
      </c>
    </row>
    <row r="2742" spans="1:12">
      <c r="A2742" s="23">
        <v>3662</v>
      </c>
      <c r="B2742" s="23">
        <v>1151</v>
      </c>
      <c r="C2742" s="23">
        <v>579</v>
      </c>
      <c r="E2742" s="23" t="s">
        <v>5627</v>
      </c>
      <c r="F2742" s="23" t="s">
        <v>5628</v>
      </c>
      <c r="G2742" s="23">
        <v>1</v>
      </c>
      <c r="K2742" s="41" t="str">
        <f>IF($B2742="","",(VLOOKUP($B2742,所属・種目コード!$L$3:$M$127,2)))</f>
        <v>北上江釣子中</v>
      </c>
      <c r="L2742" s="38" t="e">
        <f>IF($B2742="","",(VLOOKUP($B2742,所属・種目コード!$I$3:$J$59,2)))</f>
        <v>#N/A</v>
      </c>
    </row>
    <row r="2743" spans="1:12">
      <c r="A2743" s="23">
        <v>3663</v>
      </c>
      <c r="B2743" s="23">
        <v>1151</v>
      </c>
      <c r="C2743" s="23">
        <v>500</v>
      </c>
      <c r="E2743" s="23" t="s">
        <v>5629</v>
      </c>
      <c r="F2743" s="23" t="s">
        <v>5630</v>
      </c>
      <c r="G2743" s="23">
        <v>2</v>
      </c>
      <c r="K2743" s="41" t="str">
        <f>IF($B2743="","",(VLOOKUP($B2743,所属・種目コード!$L$3:$M$127,2)))</f>
        <v>北上江釣子中</v>
      </c>
      <c r="L2743" s="38" t="e">
        <f>IF($B2743="","",(VLOOKUP($B2743,所属・種目コード!$I$3:$J$59,2)))</f>
        <v>#N/A</v>
      </c>
    </row>
    <row r="2744" spans="1:12">
      <c r="A2744" s="23">
        <v>3664</v>
      </c>
      <c r="B2744" s="23">
        <v>1151</v>
      </c>
      <c r="C2744" s="23">
        <v>585</v>
      </c>
      <c r="E2744" s="23" t="s">
        <v>5631</v>
      </c>
      <c r="F2744" s="23" t="s">
        <v>5632</v>
      </c>
      <c r="G2744" s="23">
        <v>1</v>
      </c>
      <c r="K2744" s="41" t="str">
        <f>IF($B2744="","",(VLOOKUP($B2744,所属・種目コード!$L$3:$M$127,2)))</f>
        <v>北上江釣子中</v>
      </c>
      <c r="L2744" s="38" t="e">
        <f>IF($B2744="","",(VLOOKUP($B2744,所属・種目コード!$I$3:$J$59,2)))</f>
        <v>#N/A</v>
      </c>
    </row>
    <row r="2745" spans="1:12">
      <c r="A2745" s="23">
        <v>3665</v>
      </c>
      <c r="B2745" s="23">
        <v>1151</v>
      </c>
      <c r="C2745" s="23">
        <v>496</v>
      </c>
      <c r="E2745" s="23" t="s">
        <v>5633</v>
      </c>
      <c r="F2745" s="23" t="s">
        <v>5634</v>
      </c>
      <c r="G2745" s="23">
        <v>2</v>
      </c>
      <c r="K2745" s="41" t="str">
        <f>IF($B2745="","",(VLOOKUP($B2745,所属・種目コード!$L$3:$M$127,2)))</f>
        <v>北上江釣子中</v>
      </c>
      <c r="L2745" s="38" t="e">
        <f>IF($B2745="","",(VLOOKUP($B2745,所属・種目コード!$I$3:$J$59,2)))</f>
        <v>#N/A</v>
      </c>
    </row>
    <row r="2746" spans="1:12">
      <c r="A2746" s="23">
        <v>3666</v>
      </c>
      <c r="B2746" s="23">
        <v>1151</v>
      </c>
      <c r="C2746" s="23">
        <v>501</v>
      </c>
      <c r="E2746" s="23" t="s">
        <v>5635</v>
      </c>
      <c r="F2746" s="23" t="s">
        <v>5636</v>
      </c>
      <c r="G2746" s="23">
        <v>2</v>
      </c>
      <c r="K2746" s="41" t="str">
        <f>IF($B2746="","",(VLOOKUP($B2746,所属・種目コード!$L$3:$M$127,2)))</f>
        <v>北上江釣子中</v>
      </c>
      <c r="L2746" s="38" t="e">
        <f>IF($B2746="","",(VLOOKUP($B2746,所属・種目コード!$I$3:$J$59,2)))</f>
        <v>#N/A</v>
      </c>
    </row>
    <row r="2747" spans="1:12">
      <c r="A2747" s="23">
        <v>3667</v>
      </c>
      <c r="B2747" s="23">
        <v>1151</v>
      </c>
      <c r="C2747" s="23">
        <v>497</v>
      </c>
      <c r="E2747" s="23" t="s">
        <v>5637</v>
      </c>
      <c r="F2747" s="23" t="s">
        <v>5638</v>
      </c>
      <c r="G2747" s="23">
        <v>2</v>
      </c>
      <c r="K2747" s="41" t="str">
        <f>IF($B2747="","",(VLOOKUP($B2747,所属・種目コード!$L$3:$M$127,2)))</f>
        <v>北上江釣子中</v>
      </c>
      <c r="L2747" s="38" t="e">
        <f>IF($B2747="","",(VLOOKUP($B2747,所属・種目コード!$I$3:$J$59,2)))</f>
        <v>#N/A</v>
      </c>
    </row>
    <row r="2748" spans="1:12">
      <c r="A2748" s="23">
        <v>3668</v>
      </c>
      <c r="B2748" s="23">
        <v>1151</v>
      </c>
      <c r="C2748" s="23">
        <v>586</v>
      </c>
      <c r="E2748" s="23" t="s">
        <v>5639</v>
      </c>
      <c r="F2748" s="23" t="s">
        <v>5640</v>
      </c>
      <c r="G2748" s="23">
        <v>1</v>
      </c>
      <c r="K2748" s="41" t="str">
        <f>IF($B2748="","",(VLOOKUP($B2748,所属・種目コード!$L$3:$M$127,2)))</f>
        <v>北上江釣子中</v>
      </c>
      <c r="L2748" s="38" t="e">
        <f>IF($B2748="","",(VLOOKUP($B2748,所属・種目コード!$I$3:$J$59,2)))</f>
        <v>#N/A</v>
      </c>
    </row>
    <row r="2749" spans="1:12">
      <c r="A2749" s="23">
        <v>3669</v>
      </c>
      <c r="B2749" s="23">
        <v>1151</v>
      </c>
      <c r="C2749" s="23">
        <v>580</v>
      </c>
      <c r="E2749" s="23" t="s">
        <v>5641</v>
      </c>
      <c r="F2749" s="23" t="s">
        <v>5642</v>
      </c>
      <c r="G2749" s="23">
        <v>1</v>
      </c>
      <c r="K2749" s="41" t="str">
        <f>IF($B2749="","",(VLOOKUP($B2749,所属・種目コード!$L$3:$M$127,2)))</f>
        <v>北上江釣子中</v>
      </c>
      <c r="L2749" s="38" t="e">
        <f>IF($B2749="","",(VLOOKUP($B2749,所属・種目コード!$I$3:$J$59,2)))</f>
        <v>#N/A</v>
      </c>
    </row>
    <row r="2750" spans="1:12">
      <c r="A2750" s="23">
        <v>3670</v>
      </c>
      <c r="B2750" s="23">
        <v>1151</v>
      </c>
      <c r="C2750" s="23">
        <v>587</v>
      </c>
      <c r="E2750" s="23" t="s">
        <v>5643</v>
      </c>
      <c r="F2750" s="23" t="s">
        <v>5644</v>
      </c>
      <c r="G2750" s="23">
        <v>1</v>
      </c>
      <c r="K2750" s="41" t="str">
        <f>IF($B2750="","",(VLOOKUP($B2750,所属・種目コード!$L$3:$M$127,2)))</f>
        <v>北上江釣子中</v>
      </c>
      <c r="L2750" s="38" t="e">
        <f>IF($B2750="","",(VLOOKUP($B2750,所属・種目コード!$I$3:$J$59,2)))</f>
        <v>#N/A</v>
      </c>
    </row>
    <row r="2751" spans="1:12">
      <c r="A2751" s="23">
        <v>3671</v>
      </c>
      <c r="B2751" s="23">
        <v>1151</v>
      </c>
      <c r="C2751" s="23">
        <v>581</v>
      </c>
      <c r="E2751" s="23" t="s">
        <v>5645</v>
      </c>
      <c r="F2751" s="23" t="s">
        <v>5646</v>
      </c>
      <c r="G2751" s="23">
        <v>1</v>
      </c>
      <c r="K2751" s="41" t="str">
        <f>IF($B2751="","",(VLOOKUP($B2751,所属・種目コード!$L$3:$M$127,2)))</f>
        <v>北上江釣子中</v>
      </c>
      <c r="L2751" s="38" t="e">
        <f>IF($B2751="","",(VLOOKUP($B2751,所属・種目コード!$I$3:$J$59,2)))</f>
        <v>#N/A</v>
      </c>
    </row>
    <row r="2752" spans="1:12">
      <c r="A2752" s="23">
        <v>3672</v>
      </c>
      <c r="B2752" s="23">
        <v>1151</v>
      </c>
      <c r="C2752" s="23">
        <v>588</v>
      </c>
      <c r="E2752" s="23" t="s">
        <v>5647</v>
      </c>
      <c r="F2752" s="23" t="s">
        <v>5648</v>
      </c>
      <c r="G2752" s="23">
        <v>1</v>
      </c>
      <c r="K2752" s="41" t="str">
        <f>IF($B2752="","",(VLOOKUP($B2752,所属・種目コード!$L$3:$M$127,2)))</f>
        <v>北上江釣子中</v>
      </c>
      <c r="L2752" s="38" t="e">
        <f>IF($B2752="","",(VLOOKUP($B2752,所属・種目コード!$I$3:$J$59,2)))</f>
        <v>#N/A</v>
      </c>
    </row>
    <row r="2753" spans="1:12">
      <c r="A2753" s="23">
        <v>3673</v>
      </c>
      <c r="B2753" s="23">
        <v>1151</v>
      </c>
      <c r="C2753" s="23">
        <v>502</v>
      </c>
      <c r="E2753" s="23" t="s">
        <v>5649</v>
      </c>
      <c r="F2753" s="23" t="s">
        <v>5650</v>
      </c>
      <c r="G2753" s="23">
        <v>2</v>
      </c>
      <c r="K2753" s="41" t="str">
        <f>IF($B2753="","",(VLOOKUP($B2753,所属・種目コード!$L$3:$M$127,2)))</f>
        <v>北上江釣子中</v>
      </c>
      <c r="L2753" s="38" t="e">
        <f>IF($B2753="","",(VLOOKUP($B2753,所属・種目コード!$I$3:$J$59,2)))</f>
        <v>#N/A</v>
      </c>
    </row>
    <row r="2754" spans="1:12">
      <c r="A2754" s="23">
        <v>3674</v>
      </c>
      <c r="B2754" s="23">
        <v>1151</v>
      </c>
      <c r="C2754" s="23">
        <v>503</v>
      </c>
      <c r="E2754" s="23" t="s">
        <v>5651</v>
      </c>
      <c r="F2754" s="23" t="s">
        <v>5652</v>
      </c>
      <c r="G2754" s="23">
        <v>2</v>
      </c>
      <c r="K2754" s="41" t="str">
        <f>IF($B2754="","",(VLOOKUP($B2754,所属・種目コード!$L$3:$M$127,2)))</f>
        <v>北上江釣子中</v>
      </c>
      <c r="L2754" s="38" t="e">
        <f>IF($B2754="","",(VLOOKUP($B2754,所属・種目コード!$I$3:$J$59,2)))</f>
        <v>#N/A</v>
      </c>
    </row>
    <row r="2755" spans="1:12">
      <c r="A2755" s="23">
        <v>3675</v>
      </c>
      <c r="B2755" s="23">
        <v>1151</v>
      </c>
      <c r="C2755" s="23">
        <v>757</v>
      </c>
      <c r="E2755" s="23" t="s">
        <v>5653</v>
      </c>
      <c r="F2755" s="23" t="s">
        <v>5654</v>
      </c>
      <c r="G2755" s="23">
        <v>1</v>
      </c>
      <c r="K2755" s="41" t="str">
        <f>IF($B2755="","",(VLOOKUP($B2755,所属・種目コード!$L$3:$M$127,2)))</f>
        <v>北上江釣子中</v>
      </c>
      <c r="L2755" s="38" t="e">
        <f>IF($B2755="","",(VLOOKUP($B2755,所属・種目コード!$I$3:$J$59,2)))</f>
        <v>#N/A</v>
      </c>
    </row>
    <row r="2756" spans="1:12">
      <c r="A2756" s="23">
        <v>3676</v>
      </c>
      <c r="B2756" s="23">
        <v>1151</v>
      </c>
      <c r="C2756" s="23">
        <v>758</v>
      </c>
      <c r="E2756" s="23" t="s">
        <v>5655</v>
      </c>
      <c r="F2756" s="23" t="s">
        <v>5656</v>
      </c>
      <c r="G2756" s="23">
        <v>1</v>
      </c>
      <c r="K2756" s="41" t="str">
        <f>IF($B2756="","",(VLOOKUP($B2756,所属・種目コード!$L$3:$M$127,2)))</f>
        <v>北上江釣子中</v>
      </c>
      <c r="L2756" s="38" t="e">
        <f>IF($B2756="","",(VLOOKUP($B2756,所属・種目コード!$I$3:$J$59,2)))</f>
        <v>#N/A</v>
      </c>
    </row>
    <row r="2757" spans="1:12">
      <c r="A2757" s="23">
        <v>3677</v>
      </c>
      <c r="B2757" s="23">
        <v>1151</v>
      </c>
      <c r="C2757" s="23">
        <v>589</v>
      </c>
      <c r="E2757" s="23" t="s">
        <v>5657</v>
      </c>
      <c r="F2757" s="23" t="s">
        <v>5658</v>
      </c>
      <c r="G2757" s="23">
        <v>1</v>
      </c>
      <c r="K2757" s="41" t="str">
        <f>IF($B2757="","",(VLOOKUP($B2757,所属・種目コード!$L$3:$M$127,2)))</f>
        <v>北上江釣子中</v>
      </c>
      <c r="L2757" s="38" t="e">
        <f>IF($B2757="","",(VLOOKUP($B2757,所属・種目コード!$I$3:$J$59,2)))</f>
        <v>#N/A</v>
      </c>
    </row>
    <row r="2758" spans="1:12">
      <c r="A2758" s="23">
        <v>3678</v>
      </c>
      <c r="B2758" s="23">
        <v>1151</v>
      </c>
      <c r="C2758" s="23">
        <v>590</v>
      </c>
      <c r="E2758" s="23" t="s">
        <v>5659</v>
      </c>
      <c r="F2758" s="23" t="s">
        <v>5660</v>
      </c>
      <c r="G2758" s="23">
        <v>1</v>
      </c>
      <c r="K2758" s="41" t="str">
        <f>IF($B2758="","",(VLOOKUP($B2758,所属・種目コード!$L$3:$M$127,2)))</f>
        <v>北上江釣子中</v>
      </c>
      <c r="L2758" s="38" t="e">
        <f>IF($B2758="","",(VLOOKUP($B2758,所属・種目コード!$I$3:$J$59,2)))</f>
        <v>#N/A</v>
      </c>
    </row>
    <row r="2759" spans="1:12">
      <c r="A2759" s="23">
        <v>3679</v>
      </c>
      <c r="B2759" s="23">
        <v>1151</v>
      </c>
      <c r="C2759" s="23">
        <v>759</v>
      </c>
      <c r="E2759" s="23" t="s">
        <v>5661</v>
      </c>
      <c r="F2759" s="23" t="s">
        <v>5662</v>
      </c>
      <c r="G2759" s="23">
        <v>1</v>
      </c>
      <c r="K2759" s="41" t="str">
        <f>IF($B2759="","",(VLOOKUP($B2759,所属・種目コード!$L$3:$M$127,2)))</f>
        <v>北上江釣子中</v>
      </c>
      <c r="L2759" s="38" t="e">
        <f>IF($B2759="","",(VLOOKUP($B2759,所属・種目コード!$I$3:$J$59,2)))</f>
        <v>#N/A</v>
      </c>
    </row>
    <row r="2760" spans="1:12">
      <c r="A2760" s="23">
        <v>3680</v>
      </c>
      <c r="B2760" s="23">
        <v>1151</v>
      </c>
      <c r="C2760" s="23">
        <v>498</v>
      </c>
      <c r="E2760" s="23" t="s">
        <v>5663</v>
      </c>
      <c r="F2760" s="23" t="s">
        <v>5664</v>
      </c>
      <c r="G2760" s="23">
        <v>2</v>
      </c>
      <c r="K2760" s="41" t="str">
        <f>IF($B2760="","",(VLOOKUP($B2760,所属・種目コード!$L$3:$M$127,2)))</f>
        <v>北上江釣子中</v>
      </c>
      <c r="L2760" s="38" t="e">
        <f>IF($B2760="","",(VLOOKUP($B2760,所属・種目コード!$I$3:$J$59,2)))</f>
        <v>#N/A</v>
      </c>
    </row>
    <row r="2761" spans="1:12">
      <c r="A2761" s="23">
        <v>3681</v>
      </c>
      <c r="B2761" s="23">
        <v>1151</v>
      </c>
      <c r="C2761" s="23">
        <v>591</v>
      </c>
      <c r="E2761" s="23" t="s">
        <v>5665</v>
      </c>
      <c r="F2761" s="23" t="s">
        <v>5666</v>
      </c>
      <c r="G2761" s="23">
        <v>1</v>
      </c>
      <c r="K2761" s="41" t="str">
        <f>IF($B2761="","",(VLOOKUP($B2761,所属・種目コード!$L$3:$M$127,2)))</f>
        <v>北上江釣子中</v>
      </c>
      <c r="L2761" s="38" t="e">
        <f>IF($B2761="","",(VLOOKUP($B2761,所属・種目コード!$I$3:$J$59,2)))</f>
        <v>#N/A</v>
      </c>
    </row>
    <row r="2762" spans="1:12">
      <c r="A2762" s="23">
        <v>3682</v>
      </c>
      <c r="B2762" s="23">
        <v>1151</v>
      </c>
      <c r="C2762" s="23">
        <v>760</v>
      </c>
      <c r="E2762" s="23" t="s">
        <v>5667</v>
      </c>
      <c r="F2762" s="23" t="s">
        <v>5668</v>
      </c>
      <c r="G2762" s="23">
        <v>1</v>
      </c>
      <c r="K2762" s="41" t="str">
        <f>IF($B2762="","",(VLOOKUP($B2762,所属・種目コード!$L$3:$M$127,2)))</f>
        <v>北上江釣子中</v>
      </c>
      <c r="L2762" s="38" t="e">
        <f>IF($B2762="","",(VLOOKUP($B2762,所属・種目コード!$I$3:$J$59,2)))</f>
        <v>#N/A</v>
      </c>
    </row>
    <row r="2763" spans="1:12">
      <c r="A2763" s="23">
        <v>3683</v>
      </c>
      <c r="B2763" s="23">
        <v>1152</v>
      </c>
      <c r="C2763" s="23">
        <v>451</v>
      </c>
      <c r="E2763" s="23" t="s">
        <v>5669</v>
      </c>
      <c r="F2763" s="23" t="s">
        <v>5670</v>
      </c>
      <c r="G2763" s="23">
        <v>2</v>
      </c>
      <c r="K2763" s="41" t="str">
        <f>IF($B2763="","",(VLOOKUP($B2763,所属・種目コード!$L$3:$M$127,2)))</f>
        <v>北上中</v>
      </c>
      <c r="L2763" s="38" t="e">
        <f>IF($B2763="","",(VLOOKUP($B2763,所属・種目コード!$I$3:$J$59,2)))</f>
        <v>#N/A</v>
      </c>
    </row>
    <row r="2764" spans="1:12">
      <c r="A2764" s="23">
        <v>3684</v>
      </c>
      <c r="B2764" s="23">
        <v>1152</v>
      </c>
      <c r="C2764" s="23">
        <v>463</v>
      </c>
      <c r="E2764" s="23" t="s">
        <v>5671</v>
      </c>
      <c r="F2764" s="23" t="s">
        <v>5672</v>
      </c>
      <c r="G2764" s="23">
        <v>2</v>
      </c>
      <c r="K2764" s="41" t="str">
        <f>IF($B2764="","",(VLOOKUP($B2764,所属・種目コード!$L$3:$M$127,2)))</f>
        <v>北上中</v>
      </c>
      <c r="L2764" s="38" t="e">
        <f>IF($B2764="","",(VLOOKUP($B2764,所属・種目コード!$I$3:$J$59,2)))</f>
        <v>#N/A</v>
      </c>
    </row>
    <row r="2765" spans="1:12">
      <c r="A2765" s="23">
        <v>3685</v>
      </c>
      <c r="B2765" s="23">
        <v>1152</v>
      </c>
      <c r="C2765" s="23">
        <v>464</v>
      </c>
      <c r="E2765" s="23" t="s">
        <v>5673</v>
      </c>
      <c r="F2765" s="23" t="s">
        <v>5674</v>
      </c>
      <c r="G2765" s="23">
        <v>2</v>
      </c>
      <c r="K2765" s="41" t="str">
        <f>IF($B2765="","",(VLOOKUP($B2765,所属・種目コード!$L$3:$M$127,2)))</f>
        <v>北上中</v>
      </c>
      <c r="L2765" s="38" t="e">
        <f>IF($B2765="","",(VLOOKUP($B2765,所属・種目コード!$I$3:$J$59,2)))</f>
        <v>#N/A</v>
      </c>
    </row>
    <row r="2766" spans="1:12">
      <c r="A2766" s="23">
        <v>3686</v>
      </c>
      <c r="B2766" s="23">
        <v>1152</v>
      </c>
      <c r="C2766" s="23">
        <v>879</v>
      </c>
      <c r="E2766" s="23" t="s">
        <v>5675</v>
      </c>
      <c r="F2766" s="23" t="s">
        <v>5676</v>
      </c>
      <c r="G2766" s="23">
        <v>1</v>
      </c>
      <c r="K2766" s="41" t="str">
        <f>IF($B2766="","",(VLOOKUP($B2766,所属・種目コード!$L$3:$M$127,2)))</f>
        <v>北上中</v>
      </c>
      <c r="L2766" s="38" t="e">
        <f>IF($B2766="","",(VLOOKUP($B2766,所属・種目コード!$I$3:$J$59,2)))</f>
        <v>#N/A</v>
      </c>
    </row>
    <row r="2767" spans="1:12">
      <c r="A2767" s="23">
        <v>3687</v>
      </c>
      <c r="B2767" s="23">
        <v>1152</v>
      </c>
      <c r="C2767" s="23">
        <v>872</v>
      </c>
      <c r="E2767" s="23" t="s">
        <v>5677</v>
      </c>
      <c r="F2767" s="23" t="s">
        <v>5678</v>
      </c>
      <c r="G2767" s="23">
        <v>1</v>
      </c>
      <c r="K2767" s="41" t="str">
        <f>IF($B2767="","",(VLOOKUP($B2767,所属・種目コード!$L$3:$M$127,2)))</f>
        <v>北上中</v>
      </c>
      <c r="L2767" s="38" t="e">
        <f>IF($B2767="","",(VLOOKUP($B2767,所属・種目コード!$I$3:$J$59,2)))</f>
        <v>#N/A</v>
      </c>
    </row>
    <row r="2768" spans="1:12">
      <c r="A2768" s="23">
        <v>3688</v>
      </c>
      <c r="B2768" s="23">
        <v>1152</v>
      </c>
      <c r="C2768" s="23">
        <v>452</v>
      </c>
      <c r="E2768" s="23" t="s">
        <v>5679</v>
      </c>
      <c r="F2768" s="23" t="s">
        <v>5680</v>
      </c>
      <c r="G2768" s="23">
        <v>2</v>
      </c>
      <c r="K2768" s="41" t="str">
        <f>IF($B2768="","",(VLOOKUP($B2768,所属・種目コード!$L$3:$M$127,2)))</f>
        <v>北上中</v>
      </c>
      <c r="L2768" s="38" t="e">
        <f>IF($B2768="","",(VLOOKUP($B2768,所属・種目コード!$I$3:$J$59,2)))</f>
        <v>#N/A</v>
      </c>
    </row>
    <row r="2769" spans="1:12">
      <c r="A2769" s="23">
        <v>3689</v>
      </c>
      <c r="B2769" s="23">
        <v>1152</v>
      </c>
      <c r="C2769" s="23">
        <v>530</v>
      </c>
      <c r="E2769" s="23" t="s">
        <v>5681</v>
      </c>
      <c r="F2769" s="23" t="s">
        <v>5682</v>
      </c>
      <c r="G2769" s="23">
        <v>1</v>
      </c>
      <c r="K2769" s="41" t="str">
        <f>IF($B2769="","",(VLOOKUP($B2769,所属・種目コード!$L$3:$M$127,2)))</f>
        <v>北上中</v>
      </c>
      <c r="L2769" s="38" t="e">
        <f>IF($B2769="","",(VLOOKUP($B2769,所属・種目コード!$I$3:$J$59,2)))</f>
        <v>#N/A</v>
      </c>
    </row>
    <row r="2770" spans="1:12">
      <c r="A2770" s="23">
        <v>3690</v>
      </c>
      <c r="B2770" s="23">
        <v>1152</v>
      </c>
      <c r="C2770" s="23">
        <v>1223</v>
      </c>
      <c r="E2770" s="23" t="s">
        <v>5683</v>
      </c>
      <c r="F2770" s="23" t="s">
        <v>5684</v>
      </c>
      <c r="G2770" s="23">
        <v>1</v>
      </c>
      <c r="K2770" s="41" t="str">
        <f>IF($B2770="","",(VLOOKUP($B2770,所属・種目コード!$L$3:$M$127,2)))</f>
        <v>北上中</v>
      </c>
      <c r="L2770" s="38" t="e">
        <f>IF($B2770="","",(VLOOKUP($B2770,所属・種目コード!$I$3:$J$59,2)))</f>
        <v>#N/A</v>
      </c>
    </row>
    <row r="2771" spans="1:12">
      <c r="A2771" s="23">
        <v>3691</v>
      </c>
      <c r="B2771" s="23">
        <v>1152</v>
      </c>
      <c r="C2771" s="23">
        <v>873</v>
      </c>
      <c r="E2771" s="23" t="s">
        <v>5685</v>
      </c>
      <c r="F2771" s="23" t="s">
        <v>5686</v>
      </c>
      <c r="G2771" s="23">
        <v>1</v>
      </c>
      <c r="K2771" s="41" t="str">
        <f>IF($B2771="","",(VLOOKUP($B2771,所属・種目コード!$L$3:$M$127,2)))</f>
        <v>北上中</v>
      </c>
      <c r="L2771" s="38" t="e">
        <f>IF($B2771="","",(VLOOKUP($B2771,所属・種目コード!$I$3:$J$59,2)))</f>
        <v>#N/A</v>
      </c>
    </row>
    <row r="2772" spans="1:12">
      <c r="A2772" s="23">
        <v>3692</v>
      </c>
      <c r="B2772" s="23">
        <v>1152</v>
      </c>
      <c r="C2772" s="23">
        <v>453</v>
      </c>
      <c r="E2772" s="23" t="s">
        <v>5687</v>
      </c>
      <c r="F2772" s="23" t="s">
        <v>5688</v>
      </c>
      <c r="G2772" s="23">
        <v>2</v>
      </c>
      <c r="K2772" s="41" t="str">
        <f>IF($B2772="","",(VLOOKUP($B2772,所属・種目コード!$L$3:$M$127,2)))</f>
        <v>北上中</v>
      </c>
      <c r="L2772" s="38" t="e">
        <f>IF($B2772="","",(VLOOKUP($B2772,所属・種目コード!$I$3:$J$59,2)))</f>
        <v>#N/A</v>
      </c>
    </row>
    <row r="2773" spans="1:12">
      <c r="A2773" s="23">
        <v>3693</v>
      </c>
      <c r="B2773" s="23">
        <v>1152</v>
      </c>
      <c r="C2773" s="23">
        <v>454</v>
      </c>
      <c r="E2773" s="23" t="s">
        <v>5689</v>
      </c>
      <c r="F2773" s="23" t="s">
        <v>5690</v>
      </c>
      <c r="G2773" s="23">
        <v>2</v>
      </c>
      <c r="K2773" s="41" t="str">
        <f>IF($B2773="","",(VLOOKUP($B2773,所属・種目コード!$L$3:$M$127,2)))</f>
        <v>北上中</v>
      </c>
      <c r="L2773" s="38" t="e">
        <f>IF($B2773="","",(VLOOKUP($B2773,所属・種目コード!$I$3:$J$59,2)))</f>
        <v>#N/A</v>
      </c>
    </row>
    <row r="2774" spans="1:12">
      <c r="A2774" s="23">
        <v>3694</v>
      </c>
      <c r="B2774" s="23">
        <v>1152</v>
      </c>
      <c r="C2774" s="23">
        <v>465</v>
      </c>
      <c r="E2774" s="23" t="s">
        <v>5691</v>
      </c>
      <c r="F2774" s="23" t="s">
        <v>5692</v>
      </c>
      <c r="G2774" s="23">
        <v>2</v>
      </c>
      <c r="K2774" s="41" t="str">
        <f>IF($B2774="","",(VLOOKUP($B2774,所属・種目コード!$L$3:$M$127,2)))</f>
        <v>北上中</v>
      </c>
      <c r="L2774" s="38" t="e">
        <f>IF($B2774="","",(VLOOKUP($B2774,所属・種目コード!$I$3:$J$59,2)))</f>
        <v>#N/A</v>
      </c>
    </row>
    <row r="2775" spans="1:12">
      <c r="A2775" s="23">
        <v>3695</v>
      </c>
      <c r="B2775" s="23">
        <v>1152</v>
      </c>
      <c r="C2775" s="23">
        <v>466</v>
      </c>
      <c r="E2775" s="23" t="s">
        <v>5693</v>
      </c>
      <c r="F2775" s="23" t="s">
        <v>5630</v>
      </c>
      <c r="G2775" s="23">
        <v>2</v>
      </c>
      <c r="K2775" s="41" t="str">
        <f>IF($B2775="","",(VLOOKUP($B2775,所属・種目コード!$L$3:$M$127,2)))</f>
        <v>北上中</v>
      </c>
      <c r="L2775" s="38" t="e">
        <f>IF($B2775="","",(VLOOKUP($B2775,所属・種目コード!$I$3:$J$59,2)))</f>
        <v>#N/A</v>
      </c>
    </row>
    <row r="2776" spans="1:12">
      <c r="A2776" s="23">
        <v>3696</v>
      </c>
      <c r="B2776" s="23">
        <v>1152</v>
      </c>
      <c r="C2776" s="23">
        <v>455</v>
      </c>
      <c r="E2776" s="23" t="s">
        <v>5694</v>
      </c>
      <c r="F2776" s="23" t="s">
        <v>5695</v>
      </c>
      <c r="G2776" s="23">
        <v>2</v>
      </c>
      <c r="K2776" s="41" t="str">
        <f>IF($B2776="","",(VLOOKUP($B2776,所属・種目コード!$L$3:$M$127,2)))</f>
        <v>北上中</v>
      </c>
      <c r="L2776" s="38" t="e">
        <f>IF($B2776="","",(VLOOKUP($B2776,所属・種目コード!$I$3:$J$59,2)))</f>
        <v>#N/A</v>
      </c>
    </row>
    <row r="2777" spans="1:12">
      <c r="A2777" s="23">
        <v>3697</v>
      </c>
      <c r="B2777" s="23">
        <v>1152</v>
      </c>
      <c r="C2777" s="23">
        <v>531</v>
      </c>
      <c r="E2777" s="23" t="s">
        <v>5696</v>
      </c>
      <c r="F2777" s="23" t="s">
        <v>5697</v>
      </c>
      <c r="G2777" s="23">
        <v>1</v>
      </c>
      <c r="K2777" s="41" t="str">
        <f>IF($B2777="","",(VLOOKUP($B2777,所属・種目コード!$L$3:$M$127,2)))</f>
        <v>北上中</v>
      </c>
      <c r="L2777" s="38" t="e">
        <f>IF($B2777="","",(VLOOKUP($B2777,所属・種目コード!$I$3:$J$59,2)))</f>
        <v>#N/A</v>
      </c>
    </row>
    <row r="2778" spans="1:12">
      <c r="A2778" s="23">
        <v>3698</v>
      </c>
      <c r="B2778" s="23">
        <v>1152</v>
      </c>
      <c r="C2778" s="23">
        <v>467</v>
      </c>
      <c r="E2778" s="23" t="s">
        <v>5698</v>
      </c>
      <c r="F2778" s="23" t="s">
        <v>5699</v>
      </c>
      <c r="G2778" s="23">
        <v>2</v>
      </c>
      <c r="K2778" s="41" t="str">
        <f>IF($B2778="","",(VLOOKUP($B2778,所属・種目コード!$L$3:$M$127,2)))</f>
        <v>北上中</v>
      </c>
      <c r="L2778" s="38" t="e">
        <f>IF($B2778="","",(VLOOKUP($B2778,所属・種目コード!$I$3:$J$59,2)))</f>
        <v>#N/A</v>
      </c>
    </row>
    <row r="2779" spans="1:12">
      <c r="A2779" s="23">
        <v>3699</v>
      </c>
      <c r="B2779" s="23">
        <v>1152</v>
      </c>
      <c r="C2779" s="23">
        <v>750</v>
      </c>
      <c r="E2779" s="23" t="s">
        <v>5700</v>
      </c>
      <c r="F2779" s="23" t="s">
        <v>5701</v>
      </c>
      <c r="G2779" s="23">
        <v>2</v>
      </c>
      <c r="K2779" s="41" t="str">
        <f>IF($B2779="","",(VLOOKUP($B2779,所属・種目コード!$L$3:$M$127,2)))</f>
        <v>北上中</v>
      </c>
      <c r="L2779" s="38" t="e">
        <f>IF($B2779="","",(VLOOKUP($B2779,所属・種目コード!$I$3:$J$59,2)))</f>
        <v>#N/A</v>
      </c>
    </row>
    <row r="2780" spans="1:12">
      <c r="A2780" s="23">
        <v>3700</v>
      </c>
      <c r="B2780" s="23">
        <v>1152</v>
      </c>
      <c r="C2780" s="23">
        <v>747</v>
      </c>
      <c r="E2780" s="23" t="s">
        <v>5702</v>
      </c>
      <c r="F2780" s="23" t="s">
        <v>5703</v>
      </c>
      <c r="G2780" s="23">
        <v>2</v>
      </c>
      <c r="K2780" s="41" t="str">
        <f>IF($B2780="","",(VLOOKUP($B2780,所属・種目コード!$L$3:$M$127,2)))</f>
        <v>北上中</v>
      </c>
      <c r="L2780" s="38" t="e">
        <f>IF($B2780="","",(VLOOKUP($B2780,所属・種目コード!$I$3:$J$59,2)))</f>
        <v>#N/A</v>
      </c>
    </row>
    <row r="2781" spans="1:12">
      <c r="A2781" s="23">
        <v>3701</v>
      </c>
      <c r="B2781" s="23">
        <v>1152</v>
      </c>
      <c r="C2781" s="23">
        <v>874</v>
      </c>
      <c r="E2781" s="23" t="s">
        <v>5704</v>
      </c>
      <c r="F2781" s="23" t="s">
        <v>3263</v>
      </c>
      <c r="G2781" s="23">
        <v>1</v>
      </c>
      <c r="K2781" s="41" t="str">
        <f>IF($B2781="","",(VLOOKUP($B2781,所属・種目コード!$L$3:$M$127,2)))</f>
        <v>北上中</v>
      </c>
      <c r="L2781" s="38" t="e">
        <f>IF($B2781="","",(VLOOKUP($B2781,所属・種目コード!$I$3:$J$59,2)))</f>
        <v>#N/A</v>
      </c>
    </row>
    <row r="2782" spans="1:12">
      <c r="A2782" s="23">
        <v>3702</v>
      </c>
      <c r="B2782" s="23">
        <v>1152</v>
      </c>
      <c r="C2782" s="23">
        <v>534</v>
      </c>
      <c r="E2782" s="23" t="s">
        <v>5705</v>
      </c>
      <c r="F2782" s="23" t="s">
        <v>5706</v>
      </c>
      <c r="G2782" s="23">
        <v>1</v>
      </c>
      <c r="K2782" s="41" t="str">
        <f>IF($B2782="","",(VLOOKUP($B2782,所属・種目コード!$L$3:$M$127,2)))</f>
        <v>北上中</v>
      </c>
      <c r="L2782" s="38" t="e">
        <f>IF($B2782="","",(VLOOKUP($B2782,所属・種目コード!$I$3:$J$59,2)))</f>
        <v>#N/A</v>
      </c>
    </row>
    <row r="2783" spans="1:12">
      <c r="A2783" s="23">
        <v>3703</v>
      </c>
      <c r="B2783" s="23">
        <v>1152</v>
      </c>
      <c r="C2783" s="23">
        <v>456</v>
      </c>
      <c r="E2783" s="23" t="s">
        <v>5707</v>
      </c>
      <c r="F2783" s="23" t="s">
        <v>5708</v>
      </c>
      <c r="G2783" s="23">
        <v>2</v>
      </c>
      <c r="K2783" s="41" t="str">
        <f>IF($B2783="","",(VLOOKUP($B2783,所属・種目コード!$L$3:$M$127,2)))</f>
        <v>北上中</v>
      </c>
      <c r="L2783" s="38" t="e">
        <f>IF($B2783="","",(VLOOKUP($B2783,所属・種目コード!$I$3:$J$59,2)))</f>
        <v>#N/A</v>
      </c>
    </row>
    <row r="2784" spans="1:12">
      <c r="A2784" s="23">
        <v>3704</v>
      </c>
      <c r="B2784" s="23">
        <v>1152</v>
      </c>
      <c r="C2784" s="23">
        <v>875</v>
      </c>
      <c r="E2784" s="23" t="s">
        <v>5709</v>
      </c>
      <c r="F2784" s="23" t="s">
        <v>5710</v>
      </c>
      <c r="G2784" s="23">
        <v>1</v>
      </c>
      <c r="K2784" s="41" t="str">
        <f>IF($B2784="","",(VLOOKUP($B2784,所属・種目コード!$L$3:$M$127,2)))</f>
        <v>北上中</v>
      </c>
      <c r="L2784" s="38" t="e">
        <f>IF($B2784="","",(VLOOKUP($B2784,所属・種目コード!$I$3:$J$59,2)))</f>
        <v>#N/A</v>
      </c>
    </row>
    <row r="2785" spans="1:12">
      <c r="A2785" s="23">
        <v>3705</v>
      </c>
      <c r="B2785" s="23">
        <v>1152</v>
      </c>
      <c r="C2785" s="23">
        <v>880</v>
      </c>
      <c r="E2785" s="23" t="s">
        <v>5711</v>
      </c>
      <c r="F2785" s="23" t="s">
        <v>5712</v>
      </c>
      <c r="G2785" s="23">
        <v>1</v>
      </c>
      <c r="K2785" s="41" t="str">
        <f>IF($B2785="","",(VLOOKUP($B2785,所属・種目コード!$L$3:$M$127,2)))</f>
        <v>北上中</v>
      </c>
      <c r="L2785" s="38" t="e">
        <f>IF($B2785="","",(VLOOKUP($B2785,所属・種目コード!$I$3:$J$59,2)))</f>
        <v>#N/A</v>
      </c>
    </row>
    <row r="2786" spans="1:12">
      <c r="A2786" s="23">
        <v>3706</v>
      </c>
      <c r="B2786" s="23">
        <v>1152</v>
      </c>
      <c r="C2786" s="23">
        <v>876</v>
      </c>
      <c r="E2786" s="23" t="s">
        <v>5713</v>
      </c>
      <c r="F2786" s="23" t="s">
        <v>5714</v>
      </c>
      <c r="G2786" s="23">
        <v>1</v>
      </c>
      <c r="K2786" s="41" t="str">
        <f>IF($B2786="","",(VLOOKUP($B2786,所属・種目コード!$L$3:$M$127,2)))</f>
        <v>北上中</v>
      </c>
      <c r="L2786" s="38" t="e">
        <f>IF($B2786="","",(VLOOKUP($B2786,所属・種目コード!$I$3:$J$59,2)))</f>
        <v>#N/A</v>
      </c>
    </row>
    <row r="2787" spans="1:12">
      <c r="A2787" s="23">
        <v>3707</v>
      </c>
      <c r="B2787" s="23">
        <v>1152</v>
      </c>
      <c r="C2787" s="23">
        <v>881</v>
      </c>
      <c r="E2787" s="23" t="s">
        <v>5715</v>
      </c>
      <c r="F2787" s="23" t="s">
        <v>5716</v>
      </c>
      <c r="G2787" s="23">
        <v>1</v>
      </c>
      <c r="K2787" s="41" t="str">
        <f>IF($B2787="","",(VLOOKUP($B2787,所属・種目コード!$L$3:$M$127,2)))</f>
        <v>北上中</v>
      </c>
      <c r="L2787" s="38" t="e">
        <f>IF($B2787="","",(VLOOKUP($B2787,所属・種目コード!$I$3:$J$59,2)))</f>
        <v>#N/A</v>
      </c>
    </row>
    <row r="2788" spans="1:12">
      <c r="A2788" s="23">
        <v>3708</v>
      </c>
      <c r="B2788" s="23">
        <v>1152</v>
      </c>
      <c r="C2788" s="23">
        <v>751</v>
      </c>
      <c r="E2788" s="23" t="s">
        <v>5717</v>
      </c>
      <c r="F2788" s="23" t="s">
        <v>5718</v>
      </c>
      <c r="G2788" s="23">
        <v>2</v>
      </c>
      <c r="K2788" s="41" t="str">
        <f>IF($B2788="","",(VLOOKUP($B2788,所属・種目コード!$L$3:$M$127,2)))</f>
        <v>北上中</v>
      </c>
      <c r="L2788" s="38" t="e">
        <f>IF($B2788="","",(VLOOKUP($B2788,所属・種目コード!$I$3:$J$59,2)))</f>
        <v>#N/A</v>
      </c>
    </row>
    <row r="2789" spans="1:12">
      <c r="A2789" s="23">
        <v>3709</v>
      </c>
      <c r="B2789" s="23">
        <v>1152</v>
      </c>
      <c r="C2789" s="23">
        <v>468</v>
      </c>
      <c r="E2789" s="23" t="s">
        <v>5719</v>
      </c>
      <c r="F2789" s="23" t="s">
        <v>5720</v>
      </c>
      <c r="G2789" s="23">
        <v>2</v>
      </c>
      <c r="K2789" s="41" t="str">
        <f>IF($B2789="","",(VLOOKUP($B2789,所属・種目コード!$L$3:$M$127,2)))</f>
        <v>北上中</v>
      </c>
      <c r="L2789" s="38" t="e">
        <f>IF($B2789="","",(VLOOKUP($B2789,所属・種目コード!$I$3:$J$59,2)))</f>
        <v>#N/A</v>
      </c>
    </row>
    <row r="2790" spans="1:12">
      <c r="A2790" s="23">
        <v>3710</v>
      </c>
      <c r="B2790" s="23">
        <v>1152</v>
      </c>
      <c r="C2790" s="23">
        <v>457</v>
      </c>
      <c r="E2790" s="23" t="s">
        <v>5721</v>
      </c>
      <c r="F2790" s="23" t="s">
        <v>5722</v>
      </c>
      <c r="G2790" s="23">
        <v>2</v>
      </c>
      <c r="K2790" s="41" t="str">
        <f>IF($B2790="","",(VLOOKUP($B2790,所属・種目コード!$L$3:$M$127,2)))</f>
        <v>北上中</v>
      </c>
      <c r="L2790" s="38" t="e">
        <f>IF($B2790="","",(VLOOKUP($B2790,所属・種目コード!$I$3:$J$59,2)))</f>
        <v>#N/A</v>
      </c>
    </row>
    <row r="2791" spans="1:12">
      <c r="A2791" s="23">
        <v>3711</v>
      </c>
      <c r="B2791" s="23">
        <v>1152</v>
      </c>
      <c r="C2791" s="23">
        <v>535</v>
      </c>
      <c r="E2791" s="23" t="s">
        <v>5723</v>
      </c>
      <c r="F2791" s="23" t="s">
        <v>5724</v>
      </c>
      <c r="G2791" s="23">
        <v>1</v>
      </c>
      <c r="K2791" s="41" t="str">
        <f>IF($B2791="","",(VLOOKUP($B2791,所属・種目コード!$L$3:$M$127,2)))</f>
        <v>北上中</v>
      </c>
      <c r="L2791" s="38" t="e">
        <f>IF($B2791="","",(VLOOKUP($B2791,所属・種目コード!$I$3:$J$59,2)))</f>
        <v>#N/A</v>
      </c>
    </row>
    <row r="2792" spans="1:12">
      <c r="A2792" s="23">
        <v>3712</v>
      </c>
      <c r="B2792" s="23">
        <v>1152</v>
      </c>
      <c r="C2792" s="23">
        <v>752</v>
      </c>
      <c r="E2792" s="23" t="s">
        <v>5725</v>
      </c>
      <c r="F2792" s="23" t="s">
        <v>5726</v>
      </c>
      <c r="G2792" s="23">
        <v>2</v>
      </c>
      <c r="K2792" s="41" t="str">
        <f>IF($B2792="","",(VLOOKUP($B2792,所属・種目コード!$L$3:$M$127,2)))</f>
        <v>北上中</v>
      </c>
      <c r="L2792" s="38" t="e">
        <f>IF($B2792="","",(VLOOKUP($B2792,所属・種目コード!$I$3:$J$59,2)))</f>
        <v>#N/A</v>
      </c>
    </row>
    <row r="2793" spans="1:12">
      <c r="A2793" s="23">
        <v>3713</v>
      </c>
      <c r="B2793" s="23">
        <v>1152</v>
      </c>
      <c r="C2793" s="23">
        <v>748</v>
      </c>
      <c r="E2793" s="23" t="s">
        <v>5727</v>
      </c>
      <c r="F2793" s="23" t="s">
        <v>5728</v>
      </c>
      <c r="G2793" s="23">
        <v>2</v>
      </c>
      <c r="K2793" s="41" t="str">
        <f>IF($B2793="","",(VLOOKUP($B2793,所属・種目コード!$L$3:$M$127,2)))</f>
        <v>北上中</v>
      </c>
      <c r="L2793" s="38" t="e">
        <f>IF($B2793="","",(VLOOKUP($B2793,所属・種目コード!$I$3:$J$59,2)))</f>
        <v>#N/A</v>
      </c>
    </row>
    <row r="2794" spans="1:12">
      <c r="A2794" s="23">
        <v>3714</v>
      </c>
      <c r="B2794" s="23">
        <v>1152</v>
      </c>
      <c r="C2794" s="23">
        <v>458</v>
      </c>
      <c r="E2794" s="23" t="s">
        <v>5729</v>
      </c>
      <c r="F2794" s="23" t="s">
        <v>5730</v>
      </c>
      <c r="G2794" s="23">
        <v>2</v>
      </c>
      <c r="K2794" s="41" t="str">
        <f>IF($B2794="","",(VLOOKUP($B2794,所属・種目コード!$L$3:$M$127,2)))</f>
        <v>北上中</v>
      </c>
      <c r="L2794" s="38" t="e">
        <f>IF($B2794="","",(VLOOKUP($B2794,所属・種目コード!$I$3:$J$59,2)))</f>
        <v>#N/A</v>
      </c>
    </row>
    <row r="2795" spans="1:12">
      <c r="A2795" s="23">
        <v>3715</v>
      </c>
      <c r="B2795" s="23">
        <v>1152</v>
      </c>
      <c r="C2795" s="23">
        <v>532</v>
      </c>
      <c r="E2795" s="23" t="s">
        <v>5731</v>
      </c>
      <c r="F2795" s="23" t="s">
        <v>5732</v>
      </c>
      <c r="G2795" s="23">
        <v>1</v>
      </c>
      <c r="K2795" s="41" t="str">
        <f>IF($B2795="","",(VLOOKUP($B2795,所属・種目コード!$L$3:$M$127,2)))</f>
        <v>北上中</v>
      </c>
      <c r="L2795" s="38" t="e">
        <f>IF($B2795="","",(VLOOKUP($B2795,所属・種目コード!$I$3:$J$59,2)))</f>
        <v>#N/A</v>
      </c>
    </row>
    <row r="2796" spans="1:12">
      <c r="A2796" s="23">
        <v>3716</v>
      </c>
      <c r="B2796" s="23">
        <v>1152</v>
      </c>
      <c r="C2796" s="23">
        <v>469</v>
      </c>
      <c r="E2796" s="23" t="s">
        <v>5733</v>
      </c>
      <c r="F2796" s="23" t="s">
        <v>5734</v>
      </c>
      <c r="G2796" s="23">
        <v>2</v>
      </c>
      <c r="K2796" s="41" t="str">
        <f>IF($B2796="","",(VLOOKUP($B2796,所属・種目コード!$L$3:$M$127,2)))</f>
        <v>北上中</v>
      </c>
      <c r="L2796" s="38" t="e">
        <f>IF($B2796="","",(VLOOKUP($B2796,所属・種目コード!$I$3:$J$59,2)))</f>
        <v>#N/A</v>
      </c>
    </row>
    <row r="2797" spans="1:12">
      <c r="A2797" s="23">
        <v>3717</v>
      </c>
      <c r="B2797" s="23">
        <v>1152</v>
      </c>
      <c r="C2797" s="23">
        <v>536</v>
      </c>
      <c r="E2797" s="23" t="s">
        <v>5735</v>
      </c>
      <c r="F2797" s="23" t="s">
        <v>5736</v>
      </c>
      <c r="G2797" s="23">
        <v>1</v>
      </c>
      <c r="K2797" s="41" t="str">
        <f>IF($B2797="","",(VLOOKUP($B2797,所属・種目コード!$L$3:$M$127,2)))</f>
        <v>北上中</v>
      </c>
      <c r="L2797" s="38" t="e">
        <f>IF($B2797="","",(VLOOKUP($B2797,所属・種目コード!$I$3:$J$59,2)))</f>
        <v>#N/A</v>
      </c>
    </row>
    <row r="2798" spans="1:12">
      <c r="A2798" s="23">
        <v>3718</v>
      </c>
      <c r="B2798" s="23">
        <v>1152</v>
      </c>
      <c r="C2798" s="23">
        <v>470</v>
      </c>
      <c r="E2798" s="23" t="s">
        <v>5737</v>
      </c>
      <c r="F2798" s="23" t="s">
        <v>5738</v>
      </c>
      <c r="G2798" s="23">
        <v>2</v>
      </c>
      <c r="K2798" s="41" t="str">
        <f>IF($B2798="","",(VLOOKUP($B2798,所属・種目コード!$L$3:$M$127,2)))</f>
        <v>北上中</v>
      </c>
      <c r="L2798" s="38" t="e">
        <f>IF($B2798="","",(VLOOKUP($B2798,所属・種目コード!$I$3:$J$59,2)))</f>
        <v>#N/A</v>
      </c>
    </row>
    <row r="2799" spans="1:12">
      <c r="A2799" s="23">
        <v>3719</v>
      </c>
      <c r="B2799" s="23">
        <v>1152</v>
      </c>
      <c r="C2799" s="23">
        <v>952</v>
      </c>
      <c r="E2799" s="23" t="s">
        <v>5739</v>
      </c>
      <c r="F2799" s="23" t="s">
        <v>5740</v>
      </c>
      <c r="G2799" s="23">
        <v>2</v>
      </c>
      <c r="K2799" s="41" t="str">
        <f>IF($B2799="","",(VLOOKUP($B2799,所属・種目コード!$L$3:$M$127,2)))</f>
        <v>北上中</v>
      </c>
      <c r="L2799" s="38" t="e">
        <f>IF($B2799="","",(VLOOKUP($B2799,所属・種目コード!$I$3:$J$59,2)))</f>
        <v>#N/A</v>
      </c>
    </row>
    <row r="2800" spans="1:12">
      <c r="A2800" s="23">
        <v>3720</v>
      </c>
      <c r="B2800" s="23">
        <v>1152</v>
      </c>
      <c r="C2800" s="23">
        <v>877</v>
      </c>
      <c r="E2800" s="23" t="s">
        <v>5741</v>
      </c>
      <c r="F2800" s="23" t="s">
        <v>5742</v>
      </c>
      <c r="G2800" s="23">
        <v>1</v>
      </c>
      <c r="K2800" s="41" t="str">
        <f>IF($B2800="","",(VLOOKUP($B2800,所属・種目コード!$L$3:$M$127,2)))</f>
        <v>北上中</v>
      </c>
      <c r="L2800" s="38" t="e">
        <f>IF($B2800="","",(VLOOKUP($B2800,所属・種目コード!$I$3:$J$59,2)))</f>
        <v>#N/A</v>
      </c>
    </row>
    <row r="2801" spans="1:12">
      <c r="A2801" s="23">
        <v>3721</v>
      </c>
      <c r="B2801" s="23">
        <v>1152</v>
      </c>
      <c r="C2801" s="23">
        <v>459</v>
      </c>
      <c r="E2801" s="23" t="s">
        <v>5743</v>
      </c>
      <c r="F2801" s="23" t="s">
        <v>5744</v>
      </c>
      <c r="G2801" s="23">
        <v>2</v>
      </c>
      <c r="K2801" s="41" t="str">
        <f>IF($B2801="","",(VLOOKUP($B2801,所属・種目コード!$L$3:$M$127,2)))</f>
        <v>北上中</v>
      </c>
      <c r="L2801" s="38" t="e">
        <f>IF($B2801="","",(VLOOKUP($B2801,所属・種目コード!$I$3:$J$59,2)))</f>
        <v>#N/A</v>
      </c>
    </row>
    <row r="2802" spans="1:12">
      <c r="A2802" s="23">
        <v>3722</v>
      </c>
      <c r="B2802" s="23">
        <v>1152</v>
      </c>
      <c r="C2802" s="23">
        <v>878</v>
      </c>
      <c r="E2802" s="23" t="s">
        <v>5745</v>
      </c>
      <c r="F2802" s="23" t="s">
        <v>5746</v>
      </c>
      <c r="G2802" s="23">
        <v>1</v>
      </c>
      <c r="K2802" s="41" t="str">
        <f>IF($B2802="","",(VLOOKUP($B2802,所属・種目コード!$L$3:$M$127,2)))</f>
        <v>北上中</v>
      </c>
      <c r="L2802" s="38" t="e">
        <f>IF($B2802="","",(VLOOKUP($B2802,所属・種目コード!$I$3:$J$59,2)))</f>
        <v>#N/A</v>
      </c>
    </row>
    <row r="2803" spans="1:12">
      <c r="A2803" s="23">
        <v>3723</v>
      </c>
      <c r="B2803" s="23">
        <v>1152</v>
      </c>
      <c r="C2803" s="23">
        <v>537</v>
      </c>
      <c r="E2803" s="23" t="s">
        <v>5747</v>
      </c>
      <c r="F2803" s="23" t="s">
        <v>5748</v>
      </c>
      <c r="G2803" s="23">
        <v>1</v>
      </c>
      <c r="K2803" s="41" t="str">
        <f>IF($B2803="","",(VLOOKUP($B2803,所属・種目コード!$L$3:$M$127,2)))</f>
        <v>北上中</v>
      </c>
      <c r="L2803" s="38" t="e">
        <f>IF($B2803="","",(VLOOKUP($B2803,所属・種目コード!$I$3:$J$59,2)))</f>
        <v>#N/A</v>
      </c>
    </row>
    <row r="2804" spans="1:12">
      <c r="A2804" s="23">
        <v>3724</v>
      </c>
      <c r="B2804" s="23">
        <v>1152</v>
      </c>
      <c r="C2804" s="23">
        <v>460</v>
      </c>
      <c r="E2804" s="23" t="s">
        <v>5749</v>
      </c>
      <c r="F2804" s="23" t="s">
        <v>5750</v>
      </c>
      <c r="G2804" s="23">
        <v>2</v>
      </c>
      <c r="K2804" s="41" t="str">
        <f>IF($B2804="","",(VLOOKUP($B2804,所属・種目コード!$L$3:$M$127,2)))</f>
        <v>北上中</v>
      </c>
      <c r="L2804" s="38" t="e">
        <f>IF($B2804="","",(VLOOKUP($B2804,所属・種目コード!$I$3:$J$59,2)))</f>
        <v>#N/A</v>
      </c>
    </row>
    <row r="2805" spans="1:12">
      <c r="A2805" s="23">
        <v>3725</v>
      </c>
      <c r="B2805" s="23">
        <v>1152</v>
      </c>
      <c r="C2805" s="23">
        <v>461</v>
      </c>
      <c r="E2805" s="23" t="s">
        <v>5751</v>
      </c>
      <c r="F2805" s="23" t="s">
        <v>5752</v>
      </c>
      <c r="G2805" s="23">
        <v>2</v>
      </c>
      <c r="K2805" s="41" t="str">
        <f>IF($B2805="","",(VLOOKUP($B2805,所属・種目コード!$L$3:$M$127,2)))</f>
        <v>北上中</v>
      </c>
      <c r="L2805" s="38" t="e">
        <f>IF($B2805="","",(VLOOKUP($B2805,所属・種目コード!$I$3:$J$59,2)))</f>
        <v>#N/A</v>
      </c>
    </row>
    <row r="2806" spans="1:12">
      <c r="A2806" s="23">
        <v>3726</v>
      </c>
      <c r="B2806" s="23">
        <v>1152</v>
      </c>
      <c r="C2806" s="23">
        <v>749</v>
      </c>
      <c r="E2806" s="23" t="s">
        <v>5753</v>
      </c>
      <c r="F2806" s="23" t="s">
        <v>5754</v>
      </c>
      <c r="G2806" s="23">
        <v>2</v>
      </c>
      <c r="K2806" s="41" t="str">
        <f>IF($B2806="","",(VLOOKUP($B2806,所属・種目コード!$L$3:$M$127,2)))</f>
        <v>北上中</v>
      </c>
      <c r="L2806" s="38" t="e">
        <f>IF($B2806="","",(VLOOKUP($B2806,所属・種目コード!$I$3:$J$59,2)))</f>
        <v>#N/A</v>
      </c>
    </row>
    <row r="2807" spans="1:12">
      <c r="A2807" s="23">
        <v>3727</v>
      </c>
      <c r="B2807" s="23">
        <v>1152</v>
      </c>
      <c r="C2807" s="23">
        <v>533</v>
      </c>
      <c r="E2807" s="23" t="s">
        <v>5755</v>
      </c>
      <c r="F2807" s="23" t="s">
        <v>5756</v>
      </c>
      <c r="G2807" s="23">
        <v>1</v>
      </c>
      <c r="K2807" s="41" t="str">
        <f>IF($B2807="","",(VLOOKUP($B2807,所属・種目コード!$L$3:$M$127,2)))</f>
        <v>北上中</v>
      </c>
      <c r="L2807" s="38" t="e">
        <f>IF($B2807="","",(VLOOKUP($B2807,所属・種目コード!$I$3:$J$59,2)))</f>
        <v>#N/A</v>
      </c>
    </row>
    <row r="2808" spans="1:12">
      <c r="A2808" s="23">
        <v>3728</v>
      </c>
      <c r="B2808" s="23">
        <v>1152</v>
      </c>
      <c r="C2808" s="23">
        <v>462</v>
      </c>
      <c r="E2808" s="23" t="s">
        <v>5757</v>
      </c>
      <c r="F2808" s="23" t="s">
        <v>5758</v>
      </c>
      <c r="G2808" s="23">
        <v>2</v>
      </c>
      <c r="K2808" s="41" t="str">
        <f>IF($B2808="","",(VLOOKUP($B2808,所属・種目コード!$L$3:$M$127,2)))</f>
        <v>北上中</v>
      </c>
      <c r="L2808" s="38" t="e">
        <f>IF($B2808="","",(VLOOKUP($B2808,所属・種目コード!$I$3:$J$59,2)))</f>
        <v>#N/A</v>
      </c>
    </row>
    <row r="2809" spans="1:12">
      <c r="A2809" s="23">
        <v>3729</v>
      </c>
      <c r="B2809" s="23">
        <v>1152</v>
      </c>
      <c r="C2809" s="23">
        <v>882</v>
      </c>
      <c r="E2809" s="23" t="s">
        <v>5759</v>
      </c>
      <c r="F2809" s="23" t="s">
        <v>5760</v>
      </c>
      <c r="G2809" s="23">
        <v>1</v>
      </c>
      <c r="K2809" s="41" t="str">
        <f>IF($B2809="","",(VLOOKUP($B2809,所属・種目コード!$L$3:$M$127,2)))</f>
        <v>北上中</v>
      </c>
      <c r="L2809" s="38" t="e">
        <f>IF($B2809="","",(VLOOKUP($B2809,所属・種目コード!$I$3:$J$59,2)))</f>
        <v>#N/A</v>
      </c>
    </row>
    <row r="2810" spans="1:12">
      <c r="A2810" s="23">
        <v>5104</v>
      </c>
      <c r="B2810" s="23">
        <v>1152</v>
      </c>
      <c r="C2810" s="23">
        <v>1518</v>
      </c>
      <c r="E2810" s="23" t="s">
        <v>8393</v>
      </c>
      <c r="F2810" s="23" t="s">
        <v>8394</v>
      </c>
      <c r="G2810" s="23">
        <v>2</v>
      </c>
      <c r="K2810" s="41" t="str">
        <f>IF($B2810="","",(VLOOKUP($B2810,所属・種目コード!$L$3:$M$127,2)))</f>
        <v>北上中</v>
      </c>
      <c r="L2810" s="38" t="e">
        <f>IF($B2810="","",(VLOOKUP($B2810,所属・種目コード!$I$3:$J$59,2)))</f>
        <v>#N/A</v>
      </c>
    </row>
    <row r="2811" spans="1:12">
      <c r="A2811" s="23">
        <v>5105</v>
      </c>
      <c r="B2811" s="23">
        <v>1152</v>
      </c>
      <c r="C2811" s="23">
        <v>1521</v>
      </c>
      <c r="E2811" s="23" t="s">
        <v>8395</v>
      </c>
      <c r="F2811" s="23" t="s">
        <v>8396</v>
      </c>
      <c r="G2811" s="23">
        <v>2</v>
      </c>
      <c r="K2811" s="41" t="str">
        <f>IF($B2811="","",(VLOOKUP($B2811,所属・種目コード!$L$3:$M$127,2)))</f>
        <v>北上中</v>
      </c>
      <c r="L2811" s="38" t="e">
        <f>IF($B2811="","",(VLOOKUP($B2811,所属・種目コード!$I$3:$J$59,2)))</f>
        <v>#N/A</v>
      </c>
    </row>
    <row r="2812" spans="1:12">
      <c r="A2812" s="23">
        <v>3730</v>
      </c>
      <c r="B2812" s="23">
        <v>1153</v>
      </c>
      <c r="C2812" s="23">
        <v>596</v>
      </c>
      <c r="E2812" s="23" t="s">
        <v>5761</v>
      </c>
      <c r="F2812" s="23" t="s">
        <v>5762</v>
      </c>
      <c r="G2812" s="23">
        <v>1</v>
      </c>
      <c r="K2812" s="41" t="str">
        <f>IF($B2812="","",(VLOOKUP($B2812,所属・種目コード!$L$3:$M$127,2)))</f>
        <v>北上東陵中</v>
      </c>
      <c r="L2812" s="38" t="e">
        <f>IF($B2812="","",(VLOOKUP($B2812,所属・種目コード!$I$3:$J$59,2)))</f>
        <v>#N/A</v>
      </c>
    </row>
    <row r="2813" spans="1:12">
      <c r="A2813" s="23">
        <v>3731</v>
      </c>
      <c r="B2813" s="23">
        <v>1153</v>
      </c>
      <c r="C2813" s="23">
        <v>1329</v>
      </c>
      <c r="E2813" s="23" t="s">
        <v>5763</v>
      </c>
      <c r="F2813" s="23" t="s">
        <v>5764</v>
      </c>
      <c r="G2813" s="23">
        <v>1</v>
      </c>
      <c r="K2813" s="41" t="str">
        <f>IF($B2813="","",(VLOOKUP($B2813,所属・種目コード!$L$3:$M$127,2)))</f>
        <v>北上東陵中</v>
      </c>
      <c r="L2813" s="38" t="e">
        <f>IF($B2813="","",(VLOOKUP($B2813,所属・種目コード!$I$3:$J$59,2)))</f>
        <v>#N/A</v>
      </c>
    </row>
    <row r="2814" spans="1:12">
      <c r="A2814" s="23">
        <v>3732</v>
      </c>
      <c r="B2814" s="23">
        <v>1154</v>
      </c>
      <c r="C2814" s="23">
        <v>298</v>
      </c>
      <c r="E2814" s="23" t="s">
        <v>5765</v>
      </c>
      <c r="F2814" s="23" t="s">
        <v>5766</v>
      </c>
      <c r="G2814" s="23">
        <v>1</v>
      </c>
      <c r="K2814" s="41" t="str">
        <f>IF($B2814="","",(VLOOKUP($B2814,所属・種目コード!$L$3:$M$127,2)))</f>
        <v>北上南中</v>
      </c>
      <c r="L2814" s="38" t="e">
        <f>IF($B2814="","",(VLOOKUP($B2814,所属・種目コード!$I$3:$J$59,2)))</f>
        <v>#N/A</v>
      </c>
    </row>
    <row r="2815" spans="1:12">
      <c r="A2815" s="23">
        <v>3733</v>
      </c>
      <c r="B2815" s="23">
        <v>1154</v>
      </c>
      <c r="C2815" s="23">
        <v>299</v>
      </c>
      <c r="E2815" s="23" t="s">
        <v>5767</v>
      </c>
      <c r="F2815" s="23" t="s">
        <v>5768</v>
      </c>
      <c r="G2815" s="23">
        <v>1</v>
      </c>
      <c r="K2815" s="41" t="str">
        <f>IF($B2815="","",(VLOOKUP($B2815,所属・種目コード!$L$3:$M$127,2)))</f>
        <v>北上南中</v>
      </c>
      <c r="L2815" s="38" t="e">
        <f>IF($B2815="","",(VLOOKUP($B2815,所属・種目コード!$I$3:$J$59,2)))</f>
        <v>#N/A</v>
      </c>
    </row>
    <row r="2816" spans="1:12">
      <c r="A2816" s="23">
        <v>3734</v>
      </c>
      <c r="B2816" s="23">
        <v>1154</v>
      </c>
      <c r="C2816" s="23">
        <v>301</v>
      </c>
      <c r="E2816" s="23" t="s">
        <v>5769</v>
      </c>
      <c r="F2816" s="23" t="s">
        <v>5770</v>
      </c>
      <c r="G2816" s="23">
        <v>1</v>
      </c>
      <c r="K2816" s="41" t="str">
        <f>IF($B2816="","",(VLOOKUP($B2816,所属・種目コード!$L$3:$M$127,2)))</f>
        <v>北上南中</v>
      </c>
      <c r="L2816" s="38" t="e">
        <f>IF($B2816="","",(VLOOKUP($B2816,所属・種目コード!$I$3:$J$59,2)))</f>
        <v>#N/A</v>
      </c>
    </row>
    <row r="2817" spans="1:12">
      <c r="A2817" s="23">
        <v>3735</v>
      </c>
      <c r="B2817" s="23">
        <v>1154</v>
      </c>
      <c r="C2817" s="23">
        <v>277</v>
      </c>
      <c r="E2817" s="23" t="s">
        <v>5771</v>
      </c>
      <c r="F2817" s="23" t="s">
        <v>5772</v>
      </c>
      <c r="G2817" s="23">
        <v>2</v>
      </c>
      <c r="K2817" s="41" t="str">
        <f>IF($B2817="","",(VLOOKUP($B2817,所属・種目コード!$L$3:$M$127,2)))</f>
        <v>北上南中</v>
      </c>
      <c r="L2817" s="38" t="e">
        <f>IF($B2817="","",(VLOOKUP($B2817,所属・種目コード!$I$3:$J$59,2)))</f>
        <v>#N/A</v>
      </c>
    </row>
    <row r="2818" spans="1:12">
      <c r="A2818" s="23">
        <v>3736</v>
      </c>
      <c r="B2818" s="23">
        <v>1154</v>
      </c>
      <c r="C2818" s="23">
        <v>303</v>
      </c>
      <c r="E2818" s="23" t="s">
        <v>5773</v>
      </c>
      <c r="F2818" s="23" t="s">
        <v>5774</v>
      </c>
      <c r="G2818" s="23">
        <v>1</v>
      </c>
      <c r="K2818" s="41" t="str">
        <f>IF($B2818="","",(VLOOKUP($B2818,所属・種目コード!$L$3:$M$127,2)))</f>
        <v>北上南中</v>
      </c>
      <c r="L2818" s="38" t="e">
        <f>IF($B2818="","",(VLOOKUP($B2818,所属・種目コード!$I$3:$J$59,2)))</f>
        <v>#N/A</v>
      </c>
    </row>
    <row r="2819" spans="1:12">
      <c r="A2819" s="23">
        <v>3737</v>
      </c>
      <c r="B2819" s="23">
        <v>1154</v>
      </c>
      <c r="C2819" s="23">
        <v>269</v>
      </c>
      <c r="E2819" s="23" t="s">
        <v>5775</v>
      </c>
      <c r="F2819" s="23" t="s">
        <v>5776</v>
      </c>
      <c r="G2819" s="23">
        <v>2</v>
      </c>
      <c r="K2819" s="41" t="str">
        <f>IF($B2819="","",(VLOOKUP($B2819,所属・種目コード!$L$3:$M$127,2)))</f>
        <v>北上南中</v>
      </c>
      <c r="L2819" s="38" t="e">
        <f>IF($B2819="","",(VLOOKUP($B2819,所属・種目コード!$I$3:$J$59,2)))</f>
        <v>#N/A</v>
      </c>
    </row>
    <row r="2820" spans="1:12">
      <c r="A2820" s="23">
        <v>3738</v>
      </c>
      <c r="B2820" s="23">
        <v>1154</v>
      </c>
      <c r="C2820" s="23">
        <v>278</v>
      </c>
      <c r="E2820" s="23" t="s">
        <v>5777</v>
      </c>
      <c r="F2820" s="23" t="s">
        <v>5778</v>
      </c>
      <c r="G2820" s="23">
        <v>2</v>
      </c>
      <c r="K2820" s="41" t="str">
        <f>IF($B2820="","",(VLOOKUP($B2820,所属・種目コード!$L$3:$M$127,2)))</f>
        <v>北上南中</v>
      </c>
      <c r="L2820" s="38" t="e">
        <f>IF($B2820="","",(VLOOKUP($B2820,所属・種目コード!$I$3:$J$59,2)))</f>
        <v>#N/A</v>
      </c>
    </row>
    <row r="2821" spans="1:12">
      <c r="A2821" s="23">
        <v>3739</v>
      </c>
      <c r="B2821" s="23">
        <v>1154</v>
      </c>
      <c r="C2821" s="23">
        <v>304</v>
      </c>
      <c r="E2821" s="23" t="s">
        <v>5779</v>
      </c>
      <c r="F2821" s="23" t="s">
        <v>5780</v>
      </c>
      <c r="G2821" s="23">
        <v>1</v>
      </c>
      <c r="K2821" s="41" t="str">
        <f>IF($B2821="","",(VLOOKUP($B2821,所属・種目コード!$L$3:$M$127,2)))</f>
        <v>北上南中</v>
      </c>
      <c r="L2821" s="38" t="e">
        <f>IF($B2821="","",(VLOOKUP($B2821,所属・種目コード!$I$3:$J$59,2)))</f>
        <v>#N/A</v>
      </c>
    </row>
    <row r="2822" spans="1:12">
      <c r="A2822" s="23">
        <v>3740</v>
      </c>
      <c r="B2822" s="23">
        <v>1154</v>
      </c>
      <c r="C2822" s="23">
        <v>289</v>
      </c>
      <c r="E2822" s="23" t="s">
        <v>5781</v>
      </c>
      <c r="F2822" s="23" t="s">
        <v>5782</v>
      </c>
      <c r="G2822" s="23">
        <v>1</v>
      </c>
      <c r="K2822" s="41" t="str">
        <f>IF($B2822="","",(VLOOKUP($B2822,所属・種目コード!$L$3:$M$127,2)))</f>
        <v>北上南中</v>
      </c>
      <c r="L2822" s="38" t="e">
        <f>IF($B2822="","",(VLOOKUP($B2822,所属・種目コード!$I$3:$J$59,2)))</f>
        <v>#N/A</v>
      </c>
    </row>
    <row r="2823" spans="1:12">
      <c r="A2823" s="23">
        <v>3741</v>
      </c>
      <c r="B2823" s="23">
        <v>1154</v>
      </c>
      <c r="C2823" s="23">
        <v>305</v>
      </c>
      <c r="E2823" s="23" t="s">
        <v>4001</v>
      </c>
      <c r="F2823" s="23" t="s">
        <v>4002</v>
      </c>
      <c r="G2823" s="23">
        <v>1</v>
      </c>
      <c r="K2823" s="41" t="str">
        <f>IF($B2823="","",(VLOOKUP($B2823,所属・種目コード!$L$3:$M$127,2)))</f>
        <v>北上南中</v>
      </c>
      <c r="L2823" s="38" t="e">
        <f>IF($B2823="","",(VLOOKUP($B2823,所属・種目コード!$I$3:$J$59,2)))</f>
        <v>#N/A</v>
      </c>
    </row>
    <row r="2824" spans="1:12">
      <c r="A2824" s="23">
        <v>3742</v>
      </c>
      <c r="B2824" s="23">
        <v>1154</v>
      </c>
      <c r="C2824" s="23">
        <v>306</v>
      </c>
      <c r="E2824" s="23" t="s">
        <v>5783</v>
      </c>
      <c r="F2824" s="23" t="s">
        <v>5784</v>
      </c>
      <c r="G2824" s="23">
        <v>1</v>
      </c>
      <c r="K2824" s="41" t="str">
        <f>IF($B2824="","",(VLOOKUP($B2824,所属・種目コード!$L$3:$M$127,2)))</f>
        <v>北上南中</v>
      </c>
      <c r="L2824" s="38" t="e">
        <f>IF($B2824="","",(VLOOKUP($B2824,所属・種目コード!$I$3:$J$59,2)))</f>
        <v>#N/A</v>
      </c>
    </row>
    <row r="2825" spans="1:12">
      <c r="A2825" s="23">
        <v>3743</v>
      </c>
      <c r="B2825" s="23">
        <v>1154</v>
      </c>
      <c r="C2825" s="23">
        <v>307</v>
      </c>
      <c r="E2825" s="23" t="s">
        <v>5785</v>
      </c>
      <c r="F2825" s="23" t="s">
        <v>5786</v>
      </c>
      <c r="G2825" s="23">
        <v>1</v>
      </c>
      <c r="K2825" s="41" t="str">
        <f>IF($B2825="","",(VLOOKUP($B2825,所属・種目コード!$L$3:$M$127,2)))</f>
        <v>北上南中</v>
      </c>
      <c r="L2825" s="38" t="e">
        <f>IF($B2825="","",(VLOOKUP($B2825,所属・種目コード!$I$3:$J$59,2)))</f>
        <v>#N/A</v>
      </c>
    </row>
    <row r="2826" spans="1:12">
      <c r="A2826" s="23">
        <v>3744</v>
      </c>
      <c r="B2826" s="23">
        <v>1154</v>
      </c>
      <c r="C2826" s="23">
        <v>279</v>
      </c>
      <c r="E2826" s="23" t="s">
        <v>2366</v>
      </c>
      <c r="F2826" s="23" t="s">
        <v>2367</v>
      </c>
      <c r="G2826" s="23">
        <v>2</v>
      </c>
      <c r="K2826" s="41" t="str">
        <f>IF($B2826="","",(VLOOKUP($B2826,所属・種目コード!$L$3:$M$127,2)))</f>
        <v>北上南中</v>
      </c>
      <c r="L2826" s="38" t="e">
        <f>IF($B2826="","",(VLOOKUP($B2826,所属・種目コード!$I$3:$J$59,2)))</f>
        <v>#N/A</v>
      </c>
    </row>
    <row r="2827" spans="1:12">
      <c r="A2827" s="23">
        <v>3745</v>
      </c>
      <c r="B2827" s="23">
        <v>1154</v>
      </c>
      <c r="C2827" s="23">
        <v>270</v>
      </c>
      <c r="E2827" s="23" t="s">
        <v>5787</v>
      </c>
      <c r="F2827" s="23" t="s">
        <v>5788</v>
      </c>
      <c r="G2827" s="23">
        <v>2</v>
      </c>
      <c r="K2827" s="41" t="str">
        <f>IF($B2827="","",(VLOOKUP($B2827,所属・種目コード!$L$3:$M$127,2)))</f>
        <v>北上南中</v>
      </c>
      <c r="L2827" s="38" t="e">
        <f>IF($B2827="","",(VLOOKUP($B2827,所属・種目コード!$I$3:$J$59,2)))</f>
        <v>#N/A</v>
      </c>
    </row>
    <row r="2828" spans="1:12">
      <c r="A2828" s="23">
        <v>3746</v>
      </c>
      <c r="B2828" s="23">
        <v>1154</v>
      </c>
      <c r="C2828" s="23">
        <v>271</v>
      </c>
      <c r="E2828" s="23" t="s">
        <v>5789</v>
      </c>
      <c r="F2828" s="23" t="s">
        <v>5790</v>
      </c>
      <c r="G2828" s="23">
        <v>2</v>
      </c>
      <c r="K2828" s="41" t="str">
        <f>IF($B2828="","",(VLOOKUP($B2828,所属・種目コード!$L$3:$M$127,2)))</f>
        <v>北上南中</v>
      </c>
      <c r="L2828" s="38" t="e">
        <f>IF($B2828="","",(VLOOKUP($B2828,所属・種目コード!$I$3:$J$59,2)))</f>
        <v>#N/A</v>
      </c>
    </row>
    <row r="2829" spans="1:12">
      <c r="A2829" s="23">
        <v>3747</v>
      </c>
      <c r="B2829" s="23">
        <v>1154</v>
      </c>
      <c r="C2829" s="23">
        <v>280</v>
      </c>
      <c r="E2829" s="23" t="s">
        <v>5791</v>
      </c>
      <c r="F2829" s="23" t="s">
        <v>5792</v>
      </c>
      <c r="G2829" s="23">
        <v>2</v>
      </c>
      <c r="K2829" s="41" t="str">
        <f>IF($B2829="","",(VLOOKUP($B2829,所属・種目コード!$L$3:$M$127,2)))</f>
        <v>北上南中</v>
      </c>
      <c r="L2829" s="38" t="e">
        <f>IF($B2829="","",(VLOOKUP($B2829,所属・種目コード!$I$3:$J$59,2)))</f>
        <v>#N/A</v>
      </c>
    </row>
    <row r="2830" spans="1:12">
      <c r="A2830" s="23">
        <v>3748</v>
      </c>
      <c r="B2830" s="23">
        <v>1154</v>
      </c>
      <c r="C2830" s="23">
        <v>272</v>
      </c>
      <c r="E2830" s="23" t="s">
        <v>5793</v>
      </c>
      <c r="F2830" s="23" t="s">
        <v>4314</v>
      </c>
      <c r="G2830" s="23">
        <v>2</v>
      </c>
      <c r="K2830" s="41" t="str">
        <f>IF($B2830="","",(VLOOKUP($B2830,所属・種目コード!$L$3:$M$127,2)))</f>
        <v>北上南中</v>
      </c>
      <c r="L2830" s="38" t="e">
        <f>IF($B2830="","",(VLOOKUP($B2830,所属・種目コード!$I$3:$J$59,2)))</f>
        <v>#N/A</v>
      </c>
    </row>
    <row r="2831" spans="1:12">
      <c r="A2831" s="23">
        <v>3749</v>
      </c>
      <c r="B2831" s="23">
        <v>1154</v>
      </c>
      <c r="C2831" s="23">
        <v>292</v>
      </c>
      <c r="E2831" s="23" t="s">
        <v>5794</v>
      </c>
      <c r="F2831" s="23" t="s">
        <v>5795</v>
      </c>
      <c r="G2831" s="23">
        <v>1</v>
      </c>
      <c r="K2831" s="41" t="str">
        <f>IF($B2831="","",(VLOOKUP($B2831,所属・種目コード!$L$3:$M$127,2)))</f>
        <v>北上南中</v>
      </c>
      <c r="L2831" s="38" t="e">
        <f>IF($B2831="","",(VLOOKUP($B2831,所属・種目コード!$I$3:$J$59,2)))</f>
        <v>#N/A</v>
      </c>
    </row>
    <row r="2832" spans="1:12">
      <c r="A2832" s="23">
        <v>3750</v>
      </c>
      <c r="B2832" s="23">
        <v>1154</v>
      </c>
      <c r="C2832" s="23">
        <v>273</v>
      </c>
      <c r="E2832" s="23" t="s">
        <v>5796</v>
      </c>
      <c r="F2832" s="23" t="s">
        <v>3273</v>
      </c>
      <c r="G2832" s="23">
        <v>2</v>
      </c>
      <c r="K2832" s="41" t="str">
        <f>IF($B2832="","",(VLOOKUP($B2832,所属・種目コード!$L$3:$M$127,2)))</f>
        <v>北上南中</v>
      </c>
      <c r="L2832" s="38" t="e">
        <f>IF($B2832="","",(VLOOKUP($B2832,所属・種目コード!$I$3:$J$59,2)))</f>
        <v>#N/A</v>
      </c>
    </row>
    <row r="2833" spans="1:12">
      <c r="A2833" s="23">
        <v>3751</v>
      </c>
      <c r="B2833" s="23">
        <v>1154</v>
      </c>
      <c r="C2833" s="23">
        <v>274</v>
      </c>
      <c r="E2833" s="23" t="s">
        <v>5797</v>
      </c>
      <c r="F2833" s="23" t="s">
        <v>5798</v>
      </c>
      <c r="G2833" s="23">
        <v>2</v>
      </c>
      <c r="K2833" s="41" t="str">
        <f>IF($B2833="","",(VLOOKUP($B2833,所属・種目コード!$L$3:$M$127,2)))</f>
        <v>北上南中</v>
      </c>
      <c r="L2833" s="38" t="e">
        <f>IF($B2833="","",(VLOOKUP($B2833,所属・種目コード!$I$3:$J$59,2)))</f>
        <v>#N/A</v>
      </c>
    </row>
    <row r="2834" spans="1:12">
      <c r="A2834" s="23">
        <v>3752</v>
      </c>
      <c r="B2834" s="23">
        <v>1154</v>
      </c>
      <c r="C2834" s="23">
        <v>308</v>
      </c>
      <c r="E2834" s="23" t="s">
        <v>5799</v>
      </c>
      <c r="F2834" s="23" t="s">
        <v>5800</v>
      </c>
      <c r="G2834" s="23">
        <v>1</v>
      </c>
      <c r="K2834" s="41" t="str">
        <f>IF($B2834="","",(VLOOKUP($B2834,所属・種目コード!$L$3:$M$127,2)))</f>
        <v>北上南中</v>
      </c>
      <c r="L2834" s="38" t="e">
        <f>IF($B2834="","",(VLOOKUP($B2834,所属・種目コード!$I$3:$J$59,2)))</f>
        <v>#N/A</v>
      </c>
    </row>
    <row r="2835" spans="1:12">
      <c r="A2835" s="23">
        <v>3753</v>
      </c>
      <c r="B2835" s="23">
        <v>1154</v>
      </c>
      <c r="C2835" s="23">
        <v>309</v>
      </c>
      <c r="E2835" s="23" t="s">
        <v>5801</v>
      </c>
      <c r="F2835" s="23" t="s">
        <v>5802</v>
      </c>
      <c r="G2835" s="23">
        <v>1</v>
      </c>
      <c r="K2835" s="41" t="str">
        <f>IF($B2835="","",(VLOOKUP($B2835,所属・種目コード!$L$3:$M$127,2)))</f>
        <v>北上南中</v>
      </c>
      <c r="L2835" s="38" t="e">
        <f>IF($B2835="","",(VLOOKUP($B2835,所属・種目コード!$I$3:$J$59,2)))</f>
        <v>#N/A</v>
      </c>
    </row>
    <row r="2836" spans="1:12">
      <c r="A2836" s="23">
        <v>3754</v>
      </c>
      <c r="B2836" s="23">
        <v>1154</v>
      </c>
      <c r="C2836" s="23">
        <v>310</v>
      </c>
      <c r="E2836" s="23" t="s">
        <v>5803</v>
      </c>
      <c r="F2836" s="23" t="s">
        <v>5804</v>
      </c>
      <c r="G2836" s="23">
        <v>1</v>
      </c>
      <c r="K2836" s="41" t="str">
        <f>IF($B2836="","",(VLOOKUP($B2836,所属・種目コード!$L$3:$M$127,2)))</f>
        <v>北上南中</v>
      </c>
      <c r="L2836" s="38" t="e">
        <f>IF($B2836="","",(VLOOKUP($B2836,所属・種目コード!$I$3:$J$59,2)))</f>
        <v>#N/A</v>
      </c>
    </row>
    <row r="2837" spans="1:12">
      <c r="A2837" s="23">
        <v>3755</v>
      </c>
      <c r="B2837" s="23">
        <v>1154</v>
      </c>
      <c r="C2837" s="23">
        <v>281</v>
      </c>
      <c r="E2837" s="23" t="s">
        <v>5805</v>
      </c>
      <c r="F2837" s="23" t="s">
        <v>5806</v>
      </c>
      <c r="G2837" s="23">
        <v>2</v>
      </c>
      <c r="K2837" s="41" t="str">
        <f>IF($B2837="","",(VLOOKUP($B2837,所属・種目コード!$L$3:$M$127,2)))</f>
        <v>北上南中</v>
      </c>
      <c r="L2837" s="38" t="e">
        <f>IF($B2837="","",(VLOOKUP($B2837,所属・種目コード!$I$3:$J$59,2)))</f>
        <v>#N/A</v>
      </c>
    </row>
    <row r="2838" spans="1:12">
      <c r="A2838" s="23">
        <v>3756</v>
      </c>
      <c r="B2838" s="23">
        <v>1154</v>
      </c>
      <c r="C2838" s="23">
        <v>311</v>
      </c>
      <c r="E2838" s="23" t="s">
        <v>5807</v>
      </c>
      <c r="F2838" s="23" t="s">
        <v>5808</v>
      </c>
      <c r="G2838" s="23">
        <v>1</v>
      </c>
      <c r="K2838" s="41" t="str">
        <f>IF($B2838="","",(VLOOKUP($B2838,所属・種目コード!$L$3:$M$127,2)))</f>
        <v>北上南中</v>
      </c>
      <c r="L2838" s="38" t="e">
        <f>IF($B2838="","",(VLOOKUP($B2838,所属・種目コード!$I$3:$J$59,2)))</f>
        <v>#N/A</v>
      </c>
    </row>
    <row r="2839" spans="1:12">
      <c r="A2839" s="23">
        <v>3757</v>
      </c>
      <c r="B2839" s="23">
        <v>1154</v>
      </c>
      <c r="C2839" s="23">
        <v>294</v>
      </c>
      <c r="E2839" s="23" t="s">
        <v>5809</v>
      </c>
      <c r="F2839" s="23" t="s">
        <v>5810</v>
      </c>
      <c r="G2839" s="23">
        <v>1</v>
      </c>
      <c r="K2839" s="41" t="str">
        <f>IF($B2839="","",(VLOOKUP($B2839,所属・種目コード!$L$3:$M$127,2)))</f>
        <v>北上南中</v>
      </c>
      <c r="L2839" s="38" t="e">
        <f>IF($B2839="","",(VLOOKUP($B2839,所属・種目コード!$I$3:$J$59,2)))</f>
        <v>#N/A</v>
      </c>
    </row>
    <row r="2840" spans="1:12">
      <c r="A2840" s="23">
        <v>3758</v>
      </c>
      <c r="B2840" s="23">
        <v>1154</v>
      </c>
      <c r="C2840" s="23">
        <v>282</v>
      </c>
      <c r="E2840" s="23" t="s">
        <v>5811</v>
      </c>
      <c r="F2840" s="23" t="s">
        <v>5812</v>
      </c>
      <c r="G2840" s="23">
        <v>2</v>
      </c>
      <c r="K2840" s="41" t="str">
        <f>IF($B2840="","",(VLOOKUP($B2840,所属・種目コード!$L$3:$M$127,2)))</f>
        <v>北上南中</v>
      </c>
      <c r="L2840" s="38" t="e">
        <f>IF($B2840="","",(VLOOKUP($B2840,所属・種目コード!$I$3:$J$59,2)))</f>
        <v>#N/A</v>
      </c>
    </row>
    <row r="2841" spans="1:12">
      <c r="A2841" s="23">
        <v>3759</v>
      </c>
      <c r="B2841" s="23">
        <v>1154</v>
      </c>
      <c r="C2841" s="23">
        <v>283</v>
      </c>
      <c r="E2841" s="23" t="s">
        <v>5813</v>
      </c>
      <c r="F2841" s="23" t="s">
        <v>5814</v>
      </c>
      <c r="G2841" s="23">
        <v>2</v>
      </c>
      <c r="K2841" s="41" t="str">
        <f>IF($B2841="","",(VLOOKUP($B2841,所属・種目コード!$L$3:$M$127,2)))</f>
        <v>北上南中</v>
      </c>
      <c r="L2841" s="38" t="e">
        <f>IF($B2841="","",(VLOOKUP($B2841,所属・種目コード!$I$3:$J$59,2)))</f>
        <v>#N/A</v>
      </c>
    </row>
    <row r="2842" spans="1:12">
      <c r="A2842" s="23">
        <v>3760</v>
      </c>
      <c r="B2842" s="23">
        <v>1154</v>
      </c>
      <c r="C2842" s="23">
        <v>296</v>
      </c>
      <c r="E2842" s="23" t="s">
        <v>5815</v>
      </c>
      <c r="F2842" s="23" t="s">
        <v>5816</v>
      </c>
      <c r="G2842" s="23">
        <v>1</v>
      </c>
      <c r="K2842" s="41" t="str">
        <f>IF($B2842="","",(VLOOKUP($B2842,所属・種目コード!$L$3:$M$127,2)))</f>
        <v>北上南中</v>
      </c>
      <c r="L2842" s="38" t="e">
        <f>IF($B2842="","",(VLOOKUP($B2842,所属・種目コード!$I$3:$J$59,2)))</f>
        <v>#N/A</v>
      </c>
    </row>
    <row r="2843" spans="1:12">
      <c r="A2843" s="23">
        <v>3761</v>
      </c>
      <c r="B2843" s="23">
        <v>1154</v>
      </c>
      <c r="C2843" s="23">
        <v>276</v>
      </c>
      <c r="E2843" s="23" t="s">
        <v>5817</v>
      </c>
      <c r="F2843" s="23" t="s">
        <v>3491</v>
      </c>
      <c r="G2843" s="23">
        <v>2</v>
      </c>
      <c r="K2843" s="41" t="str">
        <f>IF($B2843="","",(VLOOKUP($B2843,所属・種目コード!$L$3:$M$127,2)))</f>
        <v>北上南中</v>
      </c>
      <c r="L2843" s="38" t="e">
        <f>IF($B2843="","",(VLOOKUP($B2843,所属・種目コード!$I$3:$J$59,2)))</f>
        <v>#N/A</v>
      </c>
    </row>
    <row r="2844" spans="1:12">
      <c r="A2844" s="23">
        <v>3762</v>
      </c>
      <c r="B2844" s="23">
        <v>1157</v>
      </c>
      <c r="C2844" s="23">
        <v>610</v>
      </c>
      <c r="E2844" s="23" t="s">
        <v>5818</v>
      </c>
      <c r="F2844" s="23" t="s">
        <v>5819</v>
      </c>
      <c r="G2844" s="23">
        <v>2</v>
      </c>
      <c r="K2844" s="41" t="str">
        <f>IF($B2844="","",(VLOOKUP($B2844,所属・種目コード!$L$3:$M$127,2)))</f>
        <v>久慈長内中</v>
      </c>
      <c r="L2844" s="38" t="e">
        <f>IF($B2844="","",(VLOOKUP($B2844,所属・種目コード!$I$3:$J$59,2)))</f>
        <v>#N/A</v>
      </c>
    </row>
    <row r="2845" spans="1:12">
      <c r="A2845" s="23">
        <v>3763</v>
      </c>
      <c r="B2845" s="23">
        <v>1157</v>
      </c>
      <c r="C2845" s="23">
        <v>611</v>
      </c>
      <c r="E2845" s="23" t="s">
        <v>5820</v>
      </c>
      <c r="F2845" s="23" t="s">
        <v>5821</v>
      </c>
      <c r="G2845" s="23">
        <v>2</v>
      </c>
      <c r="K2845" s="41" t="str">
        <f>IF($B2845="","",(VLOOKUP($B2845,所属・種目コード!$L$3:$M$127,2)))</f>
        <v>久慈長内中</v>
      </c>
      <c r="L2845" s="38" t="e">
        <f>IF($B2845="","",(VLOOKUP($B2845,所属・種目コード!$I$3:$J$59,2)))</f>
        <v>#N/A</v>
      </c>
    </row>
    <row r="2846" spans="1:12">
      <c r="A2846" s="23">
        <v>3764</v>
      </c>
      <c r="B2846" s="23">
        <v>1157</v>
      </c>
      <c r="C2846" s="23">
        <v>714</v>
      </c>
      <c r="E2846" s="23" t="s">
        <v>5822</v>
      </c>
      <c r="F2846" s="23" t="s">
        <v>5823</v>
      </c>
      <c r="G2846" s="23">
        <v>1</v>
      </c>
      <c r="K2846" s="41" t="str">
        <f>IF($B2846="","",(VLOOKUP($B2846,所属・種目コード!$L$3:$M$127,2)))</f>
        <v>久慈長内中</v>
      </c>
      <c r="L2846" s="38" t="e">
        <f>IF($B2846="","",(VLOOKUP($B2846,所属・種目コード!$I$3:$J$59,2)))</f>
        <v>#N/A</v>
      </c>
    </row>
    <row r="2847" spans="1:12">
      <c r="A2847" s="23">
        <v>3765</v>
      </c>
      <c r="B2847" s="23">
        <v>1157</v>
      </c>
      <c r="C2847" s="23">
        <v>717</v>
      </c>
      <c r="E2847" s="23" t="s">
        <v>5824</v>
      </c>
      <c r="F2847" s="23" t="s">
        <v>5825</v>
      </c>
      <c r="G2847" s="23">
        <v>1</v>
      </c>
      <c r="K2847" s="41" t="str">
        <f>IF($B2847="","",(VLOOKUP($B2847,所属・種目コード!$L$3:$M$127,2)))</f>
        <v>久慈長内中</v>
      </c>
      <c r="L2847" s="38" t="e">
        <f>IF($B2847="","",(VLOOKUP($B2847,所属・種目コード!$I$3:$J$59,2)))</f>
        <v>#N/A</v>
      </c>
    </row>
    <row r="2848" spans="1:12">
      <c r="A2848" s="23">
        <v>3766</v>
      </c>
      <c r="B2848" s="23">
        <v>1157</v>
      </c>
      <c r="C2848" s="23">
        <v>613</v>
      </c>
      <c r="E2848" s="23" t="s">
        <v>5826</v>
      </c>
      <c r="F2848" s="23" t="s">
        <v>5827</v>
      </c>
      <c r="G2848" s="23">
        <v>2</v>
      </c>
      <c r="K2848" s="41" t="str">
        <f>IF($B2848="","",(VLOOKUP($B2848,所属・種目コード!$L$3:$M$127,2)))</f>
        <v>久慈長内中</v>
      </c>
      <c r="L2848" s="38" t="e">
        <f>IF($B2848="","",(VLOOKUP($B2848,所属・種目コード!$I$3:$J$59,2)))</f>
        <v>#N/A</v>
      </c>
    </row>
    <row r="2849" spans="1:12">
      <c r="A2849" s="23">
        <v>3767</v>
      </c>
      <c r="B2849" s="23">
        <v>1157</v>
      </c>
      <c r="C2849" s="23">
        <v>715</v>
      </c>
      <c r="E2849" s="23" t="s">
        <v>5828</v>
      </c>
      <c r="F2849" s="23" t="s">
        <v>5829</v>
      </c>
      <c r="G2849" s="23">
        <v>1</v>
      </c>
      <c r="K2849" s="41" t="str">
        <f>IF($B2849="","",(VLOOKUP($B2849,所属・種目コード!$L$3:$M$127,2)))</f>
        <v>久慈長内中</v>
      </c>
      <c r="L2849" s="38" t="e">
        <f>IF($B2849="","",(VLOOKUP($B2849,所属・種目コード!$I$3:$J$59,2)))</f>
        <v>#N/A</v>
      </c>
    </row>
    <row r="2850" spans="1:12">
      <c r="A2850" s="23">
        <v>3768</v>
      </c>
      <c r="B2850" s="23">
        <v>1157</v>
      </c>
      <c r="C2850" s="23">
        <v>615</v>
      </c>
      <c r="E2850" s="23" t="s">
        <v>5830</v>
      </c>
      <c r="F2850" s="23" t="s">
        <v>5831</v>
      </c>
      <c r="G2850" s="23">
        <v>2</v>
      </c>
      <c r="K2850" s="41" t="str">
        <f>IF($B2850="","",(VLOOKUP($B2850,所属・種目コード!$L$3:$M$127,2)))</f>
        <v>久慈長内中</v>
      </c>
      <c r="L2850" s="38" t="e">
        <f>IF($B2850="","",(VLOOKUP($B2850,所属・種目コード!$I$3:$J$59,2)))</f>
        <v>#N/A</v>
      </c>
    </row>
    <row r="2851" spans="1:12">
      <c r="A2851" s="23">
        <v>3769</v>
      </c>
      <c r="B2851" s="23">
        <v>1157</v>
      </c>
      <c r="C2851" s="23">
        <v>612</v>
      </c>
      <c r="E2851" s="23" t="s">
        <v>5832</v>
      </c>
      <c r="F2851" s="23" t="s">
        <v>5833</v>
      </c>
      <c r="G2851" s="23">
        <v>2</v>
      </c>
      <c r="K2851" s="41" t="str">
        <f>IF($B2851="","",(VLOOKUP($B2851,所属・種目コード!$L$3:$M$127,2)))</f>
        <v>久慈長内中</v>
      </c>
      <c r="L2851" s="38" t="e">
        <f>IF($B2851="","",(VLOOKUP($B2851,所属・種目コード!$I$3:$J$59,2)))</f>
        <v>#N/A</v>
      </c>
    </row>
    <row r="2852" spans="1:12">
      <c r="A2852" s="23">
        <v>3770</v>
      </c>
      <c r="B2852" s="23">
        <v>1157</v>
      </c>
      <c r="C2852" s="23">
        <v>718</v>
      </c>
      <c r="E2852" s="23" t="s">
        <v>5834</v>
      </c>
      <c r="F2852" s="23" t="s">
        <v>5835</v>
      </c>
      <c r="G2852" s="23">
        <v>1</v>
      </c>
      <c r="K2852" s="41" t="str">
        <f>IF($B2852="","",(VLOOKUP($B2852,所属・種目コード!$L$3:$M$127,2)))</f>
        <v>久慈長内中</v>
      </c>
      <c r="L2852" s="38" t="e">
        <f>IF($B2852="","",(VLOOKUP($B2852,所属・種目コード!$I$3:$J$59,2)))</f>
        <v>#N/A</v>
      </c>
    </row>
    <row r="2853" spans="1:12">
      <c r="A2853" s="23">
        <v>3771</v>
      </c>
      <c r="B2853" s="23">
        <v>1157</v>
      </c>
      <c r="C2853" s="23">
        <v>716</v>
      </c>
      <c r="E2853" s="23" t="s">
        <v>5836</v>
      </c>
      <c r="F2853" s="23" t="s">
        <v>5837</v>
      </c>
      <c r="G2853" s="23">
        <v>1</v>
      </c>
      <c r="K2853" s="41" t="str">
        <f>IF($B2853="","",(VLOOKUP($B2853,所属・種目コード!$L$3:$M$127,2)))</f>
        <v>久慈長内中</v>
      </c>
      <c r="L2853" s="38" t="e">
        <f>IF($B2853="","",(VLOOKUP($B2853,所属・種目コード!$I$3:$J$59,2)))</f>
        <v>#N/A</v>
      </c>
    </row>
    <row r="2854" spans="1:12">
      <c r="A2854" s="23">
        <v>3772</v>
      </c>
      <c r="B2854" s="23">
        <v>1157</v>
      </c>
      <c r="C2854" s="23">
        <v>719</v>
      </c>
      <c r="E2854" s="23" t="s">
        <v>5838</v>
      </c>
      <c r="F2854" s="23" t="s">
        <v>5839</v>
      </c>
      <c r="G2854" s="23">
        <v>1</v>
      </c>
      <c r="K2854" s="41" t="str">
        <f>IF($B2854="","",(VLOOKUP($B2854,所属・種目コード!$L$3:$M$127,2)))</f>
        <v>久慈長内中</v>
      </c>
      <c r="L2854" s="38" t="e">
        <f>IF($B2854="","",(VLOOKUP($B2854,所属・種目コード!$I$3:$J$59,2)))</f>
        <v>#N/A</v>
      </c>
    </row>
    <row r="2855" spans="1:12">
      <c r="A2855" s="23">
        <v>3773</v>
      </c>
      <c r="B2855" s="23">
        <v>1157</v>
      </c>
      <c r="C2855" s="23">
        <v>720</v>
      </c>
      <c r="E2855" s="23" t="s">
        <v>5840</v>
      </c>
      <c r="F2855" s="23" t="s">
        <v>5841</v>
      </c>
      <c r="G2855" s="23">
        <v>1</v>
      </c>
      <c r="K2855" s="41" t="str">
        <f>IF($B2855="","",(VLOOKUP($B2855,所属・種目コード!$L$3:$M$127,2)))</f>
        <v>久慈長内中</v>
      </c>
      <c r="L2855" s="38" t="e">
        <f>IF($B2855="","",(VLOOKUP($B2855,所属・種目コード!$I$3:$J$59,2)))</f>
        <v>#N/A</v>
      </c>
    </row>
    <row r="2856" spans="1:12">
      <c r="A2856" s="23">
        <v>3774</v>
      </c>
      <c r="B2856" s="23">
        <v>1157</v>
      </c>
      <c r="C2856" s="23">
        <v>614</v>
      </c>
      <c r="E2856" s="23" t="s">
        <v>5842</v>
      </c>
      <c r="F2856" s="23" t="s">
        <v>5843</v>
      </c>
      <c r="G2856" s="23">
        <v>2</v>
      </c>
      <c r="K2856" s="41" t="str">
        <f>IF($B2856="","",(VLOOKUP($B2856,所属・種目コード!$L$3:$M$127,2)))</f>
        <v>久慈長内中</v>
      </c>
      <c r="L2856" s="38" t="e">
        <f>IF($B2856="","",(VLOOKUP($B2856,所属・種目コード!$I$3:$J$59,2)))</f>
        <v>#N/A</v>
      </c>
    </row>
    <row r="2857" spans="1:12">
      <c r="A2857" s="23">
        <v>3775</v>
      </c>
      <c r="B2857" s="23">
        <v>1157</v>
      </c>
      <c r="C2857" s="23">
        <v>616</v>
      </c>
      <c r="E2857" s="23" t="s">
        <v>5844</v>
      </c>
      <c r="F2857" s="23" t="s">
        <v>5845</v>
      </c>
      <c r="G2857" s="23">
        <v>2</v>
      </c>
      <c r="K2857" s="41" t="str">
        <f>IF($B2857="","",(VLOOKUP($B2857,所属・種目コード!$L$3:$M$127,2)))</f>
        <v>久慈長内中</v>
      </c>
      <c r="L2857" s="38" t="e">
        <f>IF($B2857="","",(VLOOKUP($B2857,所属・種目コード!$I$3:$J$59,2)))</f>
        <v>#N/A</v>
      </c>
    </row>
    <row r="2858" spans="1:12">
      <c r="A2858" s="23">
        <v>3776</v>
      </c>
      <c r="B2858" s="23">
        <v>1157</v>
      </c>
      <c r="C2858" s="23">
        <v>721</v>
      </c>
      <c r="E2858" s="23" t="s">
        <v>5846</v>
      </c>
      <c r="F2858" s="23" t="s">
        <v>5847</v>
      </c>
      <c r="G2858" s="23">
        <v>1</v>
      </c>
      <c r="K2858" s="41" t="str">
        <f>IF($B2858="","",(VLOOKUP($B2858,所属・種目コード!$L$3:$M$127,2)))</f>
        <v>久慈長内中</v>
      </c>
      <c r="L2858" s="38" t="e">
        <f>IF($B2858="","",(VLOOKUP($B2858,所属・種目コード!$I$3:$J$59,2)))</f>
        <v>#N/A</v>
      </c>
    </row>
    <row r="2859" spans="1:12">
      <c r="A2859" s="23">
        <v>3777</v>
      </c>
      <c r="B2859" s="23">
        <v>1157</v>
      </c>
      <c r="C2859" s="23">
        <v>617</v>
      </c>
      <c r="E2859" s="23" t="s">
        <v>5848</v>
      </c>
      <c r="F2859" s="23" t="s">
        <v>5849</v>
      </c>
      <c r="G2859" s="23">
        <v>2</v>
      </c>
      <c r="K2859" s="41" t="str">
        <f>IF($B2859="","",(VLOOKUP($B2859,所属・種目コード!$L$3:$M$127,2)))</f>
        <v>久慈長内中</v>
      </c>
      <c r="L2859" s="38" t="e">
        <f>IF($B2859="","",(VLOOKUP($B2859,所属・種目コード!$I$3:$J$59,2)))</f>
        <v>#N/A</v>
      </c>
    </row>
    <row r="2860" spans="1:12">
      <c r="A2860" s="23">
        <v>3778</v>
      </c>
      <c r="B2860" s="23">
        <v>1157</v>
      </c>
      <c r="C2860" s="23">
        <v>883</v>
      </c>
      <c r="E2860" s="23" t="s">
        <v>5850</v>
      </c>
      <c r="F2860" s="23" t="s">
        <v>5851</v>
      </c>
      <c r="G2860" s="23">
        <v>1</v>
      </c>
      <c r="K2860" s="41" t="str">
        <f>IF($B2860="","",(VLOOKUP($B2860,所属・種目コード!$L$3:$M$127,2)))</f>
        <v>久慈長内中</v>
      </c>
      <c r="L2860" s="38" t="e">
        <f>IF($B2860="","",(VLOOKUP($B2860,所属・種目コード!$I$3:$J$59,2)))</f>
        <v>#N/A</v>
      </c>
    </row>
    <row r="2861" spans="1:12">
      <c r="A2861" s="23">
        <v>3779</v>
      </c>
      <c r="B2861" s="23">
        <v>1158</v>
      </c>
      <c r="C2861" s="23">
        <v>313</v>
      </c>
      <c r="E2861" s="23" t="s">
        <v>5852</v>
      </c>
      <c r="F2861" s="23" t="s">
        <v>5853</v>
      </c>
      <c r="G2861" s="23">
        <v>1</v>
      </c>
      <c r="K2861" s="41" t="str">
        <f>IF($B2861="","",(VLOOKUP($B2861,所属・種目コード!$L$3:$M$127,2)))</f>
        <v>久慈中</v>
      </c>
      <c r="L2861" s="38" t="e">
        <f>IF($B2861="","",(VLOOKUP($B2861,所属・種目コード!$I$3:$J$59,2)))</f>
        <v>#N/A</v>
      </c>
    </row>
    <row r="2862" spans="1:12">
      <c r="A2862" s="23">
        <v>3780</v>
      </c>
      <c r="B2862" s="23">
        <v>1158</v>
      </c>
      <c r="C2862" s="23">
        <v>1307</v>
      </c>
      <c r="E2862" s="23" t="s">
        <v>5854</v>
      </c>
      <c r="F2862" s="23" t="s">
        <v>5855</v>
      </c>
      <c r="G2862" s="23">
        <v>1</v>
      </c>
      <c r="K2862" s="41" t="str">
        <f>IF($B2862="","",(VLOOKUP($B2862,所属・種目コード!$L$3:$M$127,2)))</f>
        <v>久慈中</v>
      </c>
      <c r="L2862" s="38" t="e">
        <f>IF($B2862="","",(VLOOKUP($B2862,所属・種目コード!$I$3:$J$59,2)))</f>
        <v>#N/A</v>
      </c>
    </row>
    <row r="2863" spans="1:12">
      <c r="A2863" s="23">
        <v>3781</v>
      </c>
      <c r="B2863" s="23">
        <v>1158</v>
      </c>
      <c r="C2863" s="23">
        <v>314</v>
      </c>
      <c r="E2863" s="23" t="s">
        <v>5856</v>
      </c>
      <c r="F2863" s="23" t="s">
        <v>5857</v>
      </c>
      <c r="G2863" s="23">
        <v>1</v>
      </c>
      <c r="K2863" s="41" t="str">
        <f>IF($B2863="","",(VLOOKUP($B2863,所属・種目コード!$L$3:$M$127,2)))</f>
        <v>久慈中</v>
      </c>
      <c r="L2863" s="38" t="e">
        <f>IF($B2863="","",(VLOOKUP($B2863,所属・種目コード!$I$3:$J$59,2)))</f>
        <v>#N/A</v>
      </c>
    </row>
    <row r="2864" spans="1:12">
      <c r="A2864" s="23">
        <v>3782</v>
      </c>
      <c r="B2864" s="23">
        <v>1158</v>
      </c>
      <c r="C2864" s="23">
        <v>1143</v>
      </c>
      <c r="E2864" s="23" t="s">
        <v>5858</v>
      </c>
      <c r="F2864" s="23" t="s">
        <v>5859</v>
      </c>
      <c r="G2864" s="23">
        <v>2</v>
      </c>
      <c r="K2864" s="41" t="str">
        <f>IF($B2864="","",(VLOOKUP($B2864,所属・種目コード!$L$3:$M$127,2)))</f>
        <v>久慈中</v>
      </c>
      <c r="L2864" s="38" t="e">
        <f>IF($B2864="","",(VLOOKUP($B2864,所属・種目コード!$I$3:$J$59,2)))</f>
        <v>#N/A</v>
      </c>
    </row>
    <row r="2865" spans="1:12">
      <c r="A2865" s="23">
        <v>3783</v>
      </c>
      <c r="B2865" s="23">
        <v>1158</v>
      </c>
      <c r="C2865" s="23">
        <v>318</v>
      </c>
      <c r="E2865" s="23" t="s">
        <v>5860</v>
      </c>
      <c r="F2865" s="23" t="s">
        <v>5861</v>
      </c>
      <c r="G2865" s="23">
        <v>1</v>
      </c>
      <c r="K2865" s="41" t="str">
        <f>IF($B2865="","",(VLOOKUP($B2865,所属・種目コード!$L$3:$M$127,2)))</f>
        <v>久慈中</v>
      </c>
      <c r="L2865" s="38" t="e">
        <f>IF($B2865="","",(VLOOKUP($B2865,所属・種目コード!$I$3:$J$59,2)))</f>
        <v>#N/A</v>
      </c>
    </row>
    <row r="2866" spans="1:12">
      <c r="A2866" s="23">
        <v>3784</v>
      </c>
      <c r="B2866" s="23">
        <v>1158</v>
      </c>
      <c r="C2866" s="23">
        <v>1145</v>
      </c>
      <c r="E2866" s="23" t="s">
        <v>5862</v>
      </c>
      <c r="F2866" s="23" t="s">
        <v>5863</v>
      </c>
      <c r="G2866" s="23">
        <v>2</v>
      </c>
      <c r="K2866" s="41" t="str">
        <f>IF($B2866="","",(VLOOKUP($B2866,所属・種目コード!$L$3:$M$127,2)))</f>
        <v>久慈中</v>
      </c>
      <c r="L2866" s="38" t="e">
        <f>IF($B2866="","",(VLOOKUP($B2866,所属・種目コード!$I$3:$J$59,2)))</f>
        <v>#N/A</v>
      </c>
    </row>
    <row r="2867" spans="1:12">
      <c r="A2867" s="23">
        <v>3785</v>
      </c>
      <c r="B2867" s="23">
        <v>1158</v>
      </c>
      <c r="C2867" s="23">
        <v>1304</v>
      </c>
      <c r="E2867" s="23" t="s">
        <v>5864</v>
      </c>
      <c r="F2867" s="23" t="s">
        <v>5865</v>
      </c>
      <c r="G2867" s="23">
        <v>1</v>
      </c>
      <c r="K2867" s="41" t="str">
        <f>IF($B2867="","",(VLOOKUP($B2867,所属・種目コード!$L$3:$M$127,2)))</f>
        <v>久慈中</v>
      </c>
      <c r="L2867" s="38" t="e">
        <f>IF($B2867="","",(VLOOKUP($B2867,所属・種目コード!$I$3:$J$59,2)))</f>
        <v>#N/A</v>
      </c>
    </row>
    <row r="2868" spans="1:12">
      <c r="A2868" s="23">
        <v>3786</v>
      </c>
      <c r="B2868" s="23">
        <v>1158</v>
      </c>
      <c r="C2868" s="23">
        <v>1146</v>
      </c>
      <c r="E2868" s="23" t="s">
        <v>5866</v>
      </c>
      <c r="F2868" s="23" t="s">
        <v>5867</v>
      </c>
      <c r="G2868" s="23">
        <v>2</v>
      </c>
      <c r="K2868" s="41" t="str">
        <f>IF($B2868="","",(VLOOKUP($B2868,所属・種目コード!$L$3:$M$127,2)))</f>
        <v>久慈中</v>
      </c>
      <c r="L2868" s="38" t="e">
        <f>IF($B2868="","",(VLOOKUP($B2868,所属・種目コード!$I$3:$J$59,2)))</f>
        <v>#N/A</v>
      </c>
    </row>
    <row r="2869" spans="1:12">
      <c r="A2869" s="23">
        <v>3787</v>
      </c>
      <c r="B2869" s="23">
        <v>1158</v>
      </c>
      <c r="C2869" s="23">
        <v>1305</v>
      </c>
      <c r="E2869" s="23" t="s">
        <v>5868</v>
      </c>
      <c r="F2869" s="23" t="s">
        <v>5869</v>
      </c>
      <c r="G2869" s="23">
        <v>1</v>
      </c>
      <c r="K2869" s="41" t="str">
        <f>IF($B2869="","",(VLOOKUP($B2869,所属・種目コード!$L$3:$M$127,2)))</f>
        <v>久慈中</v>
      </c>
      <c r="L2869" s="38" t="e">
        <f>IF($B2869="","",(VLOOKUP($B2869,所属・種目コード!$I$3:$J$59,2)))</f>
        <v>#N/A</v>
      </c>
    </row>
    <row r="2870" spans="1:12">
      <c r="A2870" s="23">
        <v>3788</v>
      </c>
      <c r="B2870" s="23">
        <v>1158</v>
      </c>
      <c r="C2870" s="23">
        <v>1144</v>
      </c>
      <c r="E2870" s="23" t="s">
        <v>5870</v>
      </c>
      <c r="F2870" s="23" t="s">
        <v>5871</v>
      </c>
      <c r="G2870" s="23">
        <v>2</v>
      </c>
      <c r="K2870" s="41" t="str">
        <f>IF($B2870="","",(VLOOKUP($B2870,所属・種目コード!$L$3:$M$127,2)))</f>
        <v>久慈中</v>
      </c>
      <c r="L2870" s="38" t="e">
        <f>IF($B2870="","",(VLOOKUP($B2870,所属・種目コード!$I$3:$J$59,2)))</f>
        <v>#N/A</v>
      </c>
    </row>
    <row r="2871" spans="1:12">
      <c r="A2871" s="23">
        <v>3789</v>
      </c>
      <c r="B2871" s="23">
        <v>1158</v>
      </c>
      <c r="C2871" s="23">
        <v>1147</v>
      </c>
      <c r="E2871" s="23" t="s">
        <v>5872</v>
      </c>
      <c r="F2871" s="23" t="s">
        <v>5873</v>
      </c>
      <c r="G2871" s="23">
        <v>2</v>
      </c>
      <c r="K2871" s="41" t="str">
        <f>IF($B2871="","",(VLOOKUP($B2871,所属・種目コード!$L$3:$M$127,2)))</f>
        <v>久慈中</v>
      </c>
      <c r="L2871" s="38" t="e">
        <f>IF($B2871="","",(VLOOKUP($B2871,所属・種目コード!$I$3:$J$59,2)))</f>
        <v>#N/A</v>
      </c>
    </row>
    <row r="2872" spans="1:12">
      <c r="A2872" s="23">
        <v>3790</v>
      </c>
      <c r="B2872" s="23">
        <v>1158</v>
      </c>
      <c r="C2872" s="23">
        <v>1148</v>
      </c>
      <c r="E2872" s="23" t="s">
        <v>5874</v>
      </c>
      <c r="F2872" s="23" t="s">
        <v>5875</v>
      </c>
      <c r="G2872" s="23">
        <v>2</v>
      </c>
      <c r="K2872" s="41" t="str">
        <f>IF($B2872="","",(VLOOKUP($B2872,所属・種目コード!$L$3:$M$127,2)))</f>
        <v>久慈中</v>
      </c>
      <c r="L2872" s="38" t="e">
        <f>IF($B2872="","",(VLOOKUP($B2872,所属・種目コード!$I$3:$J$59,2)))</f>
        <v>#N/A</v>
      </c>
    </row>
    <row r="2873" spans="1:12">
      <c r="A2873" s="23">
        <v>3791</v>
      </c>
      <c r="B2873" s="23">
        <v>1158</v>
      </c>
      <c r="C2873" s="23">
        <v>1149</v>
      </c>
      <c r="E2873" s="23" t="s">
        <v>5876</v>
      </c>
      <c r="F2873" s="23" t="s">
        <v>5877</v>
      </c>
      <c r="G2873" s="23">
        <v>2</v>
      </c>
      <c r="K2873" s="41" t="str">
        <f>IF($B2873="","",(VLOOKUP($B2873,所属・種目コード!$L$3:$M$127,2)))</f>
        <v>久慈中</v>
      </c>
      <c r="L2873" s="38" t="e">
        <f>IF($B2873="","",(VLOOKUP($B2873,所属・種目コード!$I$3:$J$59,2)))</f>
        <v>#N/A</v>
      </c>
    </row>
    <row r="2874" spans="1:12">
      <c r="A2874" s="23">
        <v>3792</v>
      </c>
      <c r="B2874" s="23">
        <v>1158</v>
      </c>
      <c r="C2874" s="23">
        <v>1306</v>
      </c>
      <c r="E2874" s="23" t="s">
        <v>5878</v>
      </c>
      <c r="F2874" s="23" t="s">
        <v>5879</v>
      </c>
      <c r="G2874" s="23">
        <v>1</v>
      </c>
      <c r="K2874" s="41" t="str">
        <f>IF($B2874="","",(VLOOKUP($B2874,所属・種目コード!$L$3:$M$127,2)))</f>
        <v>久慈中</v>
      </c>
      <c r="L2874" s="38" t="e">
        <f>IF($B2874="","",(VLOOKUP($B2874,所属・種目コード!$I$3:$J$59,2)))</f>
        <v>#N/A</v>
      </c>
    </row>
    <row r="2875" spans="1:12">
      <c r="A2875" s="23">
        <v>3793</v>
      </c>
      <c r="B2875" s="23">
        <v>1158</v>
      </c>
      <c r="C2875" s="23">
        <v>1308</v>
      </c>
      <c r="E2875" s="23" t="s">
        <v>5880</v>
      </c>
      <c r="F2875" s="23" t="s">
        <v>5881</v>
      </c>
      <c r="G2875" s="23">
        <v>1</v>
      </c>
      <c r="K2875" s="41" t="str">
        <f>IF($B2875="","",(VLOOKUP($B2875,所属・種目コード!$L$3:$M$127,2)))</f>
        <v>久慈中</v>
      </c>
      <c r="L2875" s="38" t="e">
        <f>IF($B2875="","",(VLOOKUP($B2875,所属・種目コード!$I$3:$J$59,2)))</f>
        <v>#N/A</v>
      </c>
    </row>
    <row r="2876" spans="1:12">
      <c r="A2876" s="23">
        <v>3794</v>
      </c>
      <c r="B2876" s="23">
        <v>1158</v>
      </c>
      <c r="C2876" s="23">
        <v>289</v>
      </c>
      <c r="E2876" s="23" t="s">
        <v>4279</v>
      </c>
      <c r="F2876" s="23" t="s">
        <v>5205</v>
      </c>
      <c r="G2876" s="23">
        <v>2</v>
      </c>
      <c r="K2876" s="41" t="str">
        <f>IF($B2876="","",(VLOOKUP($B2876,所属・種目コード!$L$3:$M$127,2)))</f>
        <v>久慈中</v>
      </c>
      <c r="L2876" s="38" t="e">
        <f>IF($B2876="","",(VLOOKUP($B2876,所属・種目コード!$I$3:$J$59,2)))</f>
        <v>#N/A</v>
      </c>
    </row>
    <row r="2877" spans="1:12">
      <c r="A2877" s="23">
        <v>3795</v>
      </c>
      <c r="B2877" s="23">
        <v>1159</v>
      </c>
      <c r="C2877" s="23">
        <v>1133</v>
      </c>
      <c r="E2877" s="23" t="s">
        <v>5882</v>
      </c>
      <c r="F2877" s="23" t="s">
        <v>5883</v>
      </c>
      <c r="G2877" s="23">
        <v>1</v>
      </c>
      <c r="K2877" s="41" t="str">
        <f>IF($B2877="","",(VLOOKUP($B2877,所属・種目コード!$L$3:$M$127,2)))</f>
        <v>侍浜中</v>
      </c>
      <c r="L2877" s="38" t="e">
        <f>IF($B2877="","",(VLOOKUP($B2877,所属・種目コード!$I$3:$J$59,2)))</f>
        <v>#N/A</v>
      </c>
    </row>
    <row r="2878" spans="1:12">
      <c r="A2878" s="23">
        <v>3796</v>
      </c>
      <c r="B2878" s="23">
        <v>1159</v>
      </c>
      <c r="C2878" s="23">
        <v>808</v>
      </c>
      <c r="E2878" s="23" t="s">
        <v>5884</v>
      </c>
      <c r="F2878" s="23" t="s">
        <v>5885</v>
      </c>
      <c r="G2878" s="23">
        <v>1</v>
      </c>
      <c r="K2878" s="41" t="str">
        <f>IF($B2878="","",(VLOOKUP($B2878,所属・種目コード!$L$3:$M$127,2)))</f>
        <v>侍浜中</v>
      </c>
      <c r="L2878" s="38" t="e">
        <f>IF($B2878="","",(VLOOKUP($B2878,所属・種目コード!$I$3:$J$59,2)))</f>
        <v>#N/A</v>
      </c>
    </row>
    <row r="2879" spans="1:12">
      <c r="A2879" s="23">
        <v>3797</v>
      </c>
      <c r="B2879" s="23">
        <v>1159</v>
      </c>
      <c r="C2879" s="23">
        <v>694</v>
      </c>
      <c r="E2879" s="23" t="s">
        <v>5886</v>
      </c>
      <c r="F2879" s="23" t="s">
        <v>5887</v>
      </c>
      <c r="G2879" s="23">
        <v>2</v>
      </c>
      <c r="K2879" s="41" t="str">
        <f>IF($B2879="","",(VLOOKUP($B2879,所属・種目コード!$L$3:$M$127,2)))</f>
        <v>侍浜中</v>
      </c>
      <c r="L2879" s="38" t="e">
        <f>IF($B2879="","",(VLOOKUP($B2879,所属・種目コード!$I$3:$J$59,2)))</f>
        <v>#N/A</v>
      </c>
    </row>
    <row r="2880" spans="1:12">
      <c r="A2880" s="23">
        <v>3798</v>
      </c>
      <c r="B2880" s="23">
        <v>1159</v>
      </c>
      <c r="C2880" s="23">
        <v>804</v>
      </c>
      <c r="E2880" s="23" t="s">
        <v>5888</v>
      </c>
      <c r="F2880" s="23" t="s">
        <v>5889</v>
      </c>
      <c r="G2880" s="23">
        <v>1</v>
      </c>
      <c r="K2880" s="41" t="str">
        <f>IF($B2880="","",(VLOOKUP($B2880,所属・種目コード!$L$3:$M$127,2)))</f>
        <v>侍浜中</v>
      </c>
      <c r="L2880" s="38" t="e">
        <f>IF($B2880="","",(VLOOKUP($B2880,所属・種目コード!$I$3:$J$59,2)))</f>
        <v>#N/A</v>
      </c>
    </row>
    <row r="2881" spans="1:12">
      <c r="A2881" s="23">
        <v>3799</v>
      </c>
      <c r="B2881" s="23">
        <v>1159</v>
      </c>
      <c r="C2881" s="23">
        <v>697</v>
      </c>
      <c r="E2881" s="23" t="s">
        <v>5890</v>
      </c>
      <c r="F2881" s="23" t="s">
        <v>5891</v>
      </c>
      <c r="G2881" s="23">
        <v>2</v>
      </c>
      <c r="K2881" s="41" t="str">
        <f>IF($B2881="","",(VLOOKUP($B2881,所属・種目コード!$L$3:$M$127,2)))</f>
        <v>侍浜中</v>
      </c>
      <c r="L2881" s="38" t="e">
        <f>IF($B2881="","",(VLOOKUP($B2881,所属・種目コード!$I$3:$J$59,2)))</f>
        <v>#N/A</v>
      </c>
    </row>
    <row r="2882" spans="1:12">
      <c r="A2882" s="23">
        <v>3800</v>
      </c>
      <c r="B2882" s="23">
        <v>1159</v>
      </c>
      <c r="C2882" s="23">
        <v>695</v>
      </c>
      <c r="E2882" s="23" t="s">
        <v>5892</v>
      </c>
      <c r="F2882" s="23" t="s">
        <v>5893</v>
      </c>
      <c r="G2882" s="23">
        <v>2</v>
      </c>
      <c r="K2882" s="41" t="str">
        <f>IF($B2882="","",(VLOOKUP($B2882,所属・種目コード!$L$3:$M$127,2)))</f>
        <v>侍浜中</v>
      </c>
      <c r="L2882" s="38" t="e">
        <f>IF($B2882="","",(VLOOKUP($B2882,所属・種目コード!$I$3:$J$59,2)))</f>
        <v>#N/A</v>
      </c>
    </row>
    <row r="2883" spans="1:12">
      <c r="A2883" s="23">
        <v>3801</v>
      </c>
      <c r="B2883" s="23">
        <v>1159</v>
      </c>
      <c r="C2883" s="23">
        <v>805</v>
      </c>
      <c r="E2883" s="23" t="s">
        <v>5894</v>
      </c>
      <c r="F2883" s="23" t="s">
        <v>5895</v>
      </c>
      <c r="G2883" s="23">
        <v>1</v>
      </c>
      <c r="K2883" s="41" t="str">
        <f>IF($B2883="","",(VLOOKUP($B2883,所属・種目コード!$L$3:$M$127,2)))</f>
        <v>侍浜中</v>
      </c>
      <c r="L2883" s="38" t="e">
        <f>IF($B2883="","",(VLOOKUP($B2883,所属・種目コード!$I$3:$J$59,2)))</f>
        <v>#N/A</v>
      </c>
    </row>
    <row r="2884" spans="1:12">
      <c r="A2884" s="23">
        <v>3802</v>
      </c>
      <c r="B2884" s="23">
        <v>1159</v>
      </c>
      <c r="C2884" s="23">
        <v>951</v>
      </c>
      <c r="E2884" s="23" t="s">
        <v>5896</v>
      </c>
      <c r="F2884" s="23" t="s">
        <v>5897</v>
      </c>
      <c r="G2884" s="23">
        <v>2</v>
      </c>
      <c r="K2884" s="41" t="str">
        <f>IF($B2884="","",(VLOOKUP($B2884,所属・種目コード!$L$3:$M$127,2)))</f>
        <v>侍浜中</v>
      </c>
      <c r="L2884" s="38" t="e">
        <f>IF($B2884="","",(VLOOKUP($B2884,所属・種目コード!$I$3:$J$59,2)))</f>
        <v>#N/A</v>
      </c>
    </row>
    <row r="2885" spans="1:12">
      <c r="A2885" s="23">
        <v>3803</v>
      </c>
      <c r="B2885" s="23">
        <v>1159</v>
      </c>
      <c r="C2885" s="23">
        <v>698</v>
      </c>
      <c r="E2885" s="23" t="s">
        <v>5898</v>
      </c>
      <c r="F2885" s="23" t="s">
        <v>5899</v>
      </c>
      <c r="G2885" s="23">
        <v>2</v>
      </c>
      <c r="K2885" s="41" t="str">
        <f>IF($B2885="","",(VLOOKUP($B2885,所属・種目コード!$L$3:$M$127,2)))</f>
        <v>侍浜中</v>
      </c>
      <c r="L2885" s="38" t="e">
        <f>IF($B2885="","",(VLOOKUP($B2885,所属・種目コード!$I$3:$J$59,2)))</f>
        <v>#N/A</v>
      </c>
    </row>
    <row r="2886" spans="1:12">
      <c r="A2886" s="23">
        <v>3804</v>
      </c>
      <c r="B2886" s="23">
        <v>1159</v>
      </c>
      <c r="C2886" s="23">
        <v>806</v>
      </c>
      <c r="E2886" s="23" t="s">
        <v>5900</v>
      </c>
      <c r="F2886" s="23" t="s">
        <v>5901</v>
      </c>
      <c r="G2886" s="23">
        <v>1</v>
      </c>
      <c r="K2886" s="41" t="str">
        <f>IF($B2886="","",(VLOOKUP($B2886,所属・種目コード!$L$3:$M$127,2)))</f>
        <v>侍浜中</v>
      </c>
      <c r="L2886" s="38" t="e">
        <f>IF($B2886="","",(VLOOKUP($B2886,所属・種目コード!$I$3:$J$59,2)))</f>
        <v>#N/A</v>
      </c>
    </row>
    <row r="2887" spans="1:12">
      <c r="A2887" s="23">
        <v>3805</v>
      </c>
      <c r="B2887" s="23">
        <v>1159</v>
      </c>
      <c r="C2887" s="23">
        <v>696</v>
      </c>
      <c r="E2887" s="23" t="s">
        <v>5902</v>
      </c>
      <c r="F2887" s="23" t="s">
        <v>5903</v>
      </c>
      <c r="G2887" s="23">
        <v>2</v>
      </c>
      <c r="K2887" s="41" t="str">
        <f>IF($B2887="","",(VLOOKUP($B2887,所属・種目コード!$L$3:$M$127,2)))</f>
        <v>侍浜中</v>
      </c>
      <c r="L2887" s="38" t="e">
        <f>IF($B2887="","",(VLOOKUP($B2887,所属・種目コード!$I$3:$J$59,2)))</f>
        <v>#N/A</v>
      </c>
    </row>
    <row r="2888" spans="1:12">
      <c r="A2888" s="23">
        <v>3806</v>
      </c>
      <c r="B2888" s="23">
        <v>1159</v>
      </c>
      <c r="C2888" s="23">
        <v>807</v>
      </c>
      <c r="E2888" s="23" t="s">
        <v>5904</v>
      </c>
      <c r="F2888" s="23" t="s">
        <v>5905</v>
      </c>
      <c r="G2888" s="23">
        <v>1</v>
      </c>
      <c r="K2888" s="41" t="str">
        <f>IF($B2888="","",(VLOOKUP($B2888,所属・種目コード!$L$3:$M$127,2)))</f>
        <v>侍浜中</v>
      </c>
      <c r="L2888" s="38" t="e">
        <f>IF($B2888="","",(VLOOKUP($B2888,所属・種目コード!$I$3:$J$59,2)))</f>
        <v>#N/A</v>
      </c>
    </row>
    <row r="2889" spans="1:12">
      <c r="A2889" s="23">
        <v>3807</v>
      </c>
      <c r="B2889" s="23">
        <v>1159</v>
      </c>
      <c r="C2889" s="23">
        <v>809</v>
      </c>
      <c r="E2889" s="23" t="s">
        <v>5906</v>
      </c>
      <c r="F2889" s="23" t="s">
        <v>5907</v>
      </c>
      <c r="G2889" s="23">
        <v>1</v>
      </c>
      <c r="K2889" s="41" t="str">
        <f>IF($B2889="","",(VLOOKUP($B2889,所属・種目コード!$L$3:$M$127,2)))</f>
        <v>侍浜中</v>
      </c>
      <c r="L2889" s="38" t="e">
        <f>IF($B2889="","",(VLOOKUP($B2889,所属・種目コード!$I$3:$J$59,2)))</f>
        <v>#N/A</v>
      </c>
    </row>
    <row r="2890" spans="1:12">
      <c r="A2890" s="23">
        <v>3808</v>
      </c>
      <c r="B2890" s="23">
        <v>1161</v>
      </c>
      <c r="C2890" s="23">
        <v>237</v>
      </c>
      <c r="E2890" s="23" t="s">
        <v>5908</v>
      </c>
      <c r="F2890" s="23" t="s">
        <v>5909</v>
      </c>
      <c r="G2890" s="23">
        <v>1</v>
      </c>
      <c r="K2890" s="41" t="str">
        <f>IF($B2890="","",(VLOOKUP($B2890,所属・種目コード!$L$3:$M$127,2)))</f>
        <v>久慈三崎中</v>
      </c>
      <c r="L2890" s="38" t="e">
        <f>IF($B2890="","",(VLOOKUP($B2890,所属・種目コード!$I$3:$J$59,2)))</f>
        <v>#N/A</v>
      </c>
    </row>
    <row r="2891" spans="1:12">
      <c r="A2891" s="23">
        <v>3809</v>
      </c>
      <c r="B2891" s="23">
        <v>1161</v>
      </c>
      <c r="C2891" s="23">
        <v>231</v>
      </c>
      <c r="E2891" s="23" t="s">
        <v>5910</v>
      </c>
      <c r="F2891" s="23" t="s">
        <v>5911</v>
      </c>
      <c r="G2891" s="23">
        <v>1</v>
      </c>
      <c r="K2891" s="41" t="str">
        <f>IF($B2891="","",(VLOOKUP($B2891,所属・種目コード!$L$3:$M$127,2)))</f>
        <v>久慈三崎中</v>
      </c>
      <c r="L2891" s="38" t="e">
        <f>IF($B2891="","",(VLOOKUP($B2891,所属・種目コード!$I$3:$J$59,2)))</f>
        <v>#N/A</v>
      </c>
    </row>
    <row r="2892" spans="1:12">
      <c r="A2892" s="23">
        <v>3810</v>
      </c>
      <c r="B2892" s="23">
        <v>1161</v>
      </c>
      <c r="C2892" s="23">
        <v>232</v>
      </c>
      <c r="E2892" s="23" t="s">
        <v>5912</v>
      </c>
      <c r="F2892" s="23" t="s">
        <v>5913</v>
      </c>
      <c r="G2892" s="23">
        <v>1</v>
      </c>
      <c r="K2892" s="41" t="str">
        <f>IF($B2892="","",(VLOOKUP($B2892,所属・種目コード!$L$3:$M$127,2)))</f>
        <v>久慈三崎中</v>
      </c>
      <c r="L2892" s="38" t="e">
        <f>IF($B2892="","",(VLOOKUP($B2892,所属・種目コード!$I$3:$J$59,2)))</f>
        <v>#N/A</v>
      </c>
    </row>
    <row r="2893" spans="1:12">
      <c r="A2893" s="23">
        <v>3811</v>
      </c>
      <c r="B2893" s="23">
        <v>1161</v>
      </c>
      <c r="C2893" s="23">
        <v>219</v>
      </c>
      <c r="E2893" s="23" t="s">
        <v>5914</v>
      </c>
      <c r="F2893" s="23" t="s">
        <v>5915</v>
      </c>
      <c r="G2893" s="23">
        <v>2</v>
      </c>
      <c r="K2893" s="41" t="str">
        <f>IF($B2893="","",(VLOOKUP($B2893,所属・種目コード!$L$3:$M$127,2)))</f>
        <v>久慈三崎中</v>
      </c>
      <c r="L2893" s="38" t="e">
        <f>IF($B2893="","",(VLOOKUP($B2893,所属・種目コード!$I$3:$J$59,2)))</f>
        <v>#N/A</v>
      </c>
    </row>
    <row r="2894" spans="1:12">
      <c r="A2894" s="23">
        <v>3812</v>
      </c>
      <c r="B2894" s="23">
        <v>1161</v>
      </c>
      <c r="C2894" s="23">
        <v>220</v>
      </c>
      <c r="E2894" s="23" t="s">
        <v>5916</v>
      </c>
      <c r="F2894" s="23" t="s">
        <v>5917</v>
      </c>
      <c r="G2894" s="23">
        <v>2</v>
      </c>
      <c r="K2894" s="41" t="str">
        <f>IF($B2894="","",(VLOOKUP($B2894,所属・種目コード!$L$3:$M$127,2)))</f>
        <v>久慈三崎中</v>
      </c>
      <c r="L2894" s="38" t="e">
        <f>IF($B2894="","",(VLOOKUP($B2894,所属・種目コード!$I$3:$J$59,2)))</f>
        <v>#N/A</v>
      </c>
    </row>
    <row r="2895" spans="1:12">
      <c r="A2895" s="23">
        <v>3813</v>
      </c>
      <c r="B2895" s="23">
        <v>1161</v>
      </c>
      <c r="C2895" s="23">
        <v>221</v>
      </c>
      <c r="E2895" s="23" t="s">
        <v>5918</v>
      </c>
      <c r="F2895" s="23" t="s">
        <v>5919</v>
      </c>
      <c r="G2895" s="23">
        <v>2</v>
      </c>
      <c r="K2895" s="41" t="str">
        <f>IF($B2895="","",(VLOOKUP($B2895,所属・種目コード!$L$3:$M$127,2)))</f>
        <v>久慈三崎中</v>
      </c>
      <c r="L2895" s="38" t="e">
        <f>IF($B2895="","",(VLOOKUP($B2895,所属・種目コード!$I$3:$J$59,2)))</f>
        <v>#N/A</v>
      </c>
    </row>
    <row r="2896" spans="1:12">
      <c r="A2896" s="23">
        <v>3814</v>
      </c>
      <c r="B2896" s="23">
        <v>1161</v>
      </c>
      <c r="C2896" s="23">
        <v>238</v>
      </c>
      <c r="E2896" s="23" t="s">
        <v>5920</v>
      </c>
      <c r="F2896" s="23" t="s">
        <v>5921</v>
      </c>
      <c r="G2896" s="23">
        <v>1</v>
      </c>
      <c r="K2896" s="41" t="str">
        <f>IF($B2896="","",(VLOOKUP($B2896,所属・種目コード!$L$3:$M$127,2)))</f>
        <v>久慈三崎中</v>
      </c>
      <c r="L2896" s="38" t="e">
        <f>IF($B2896="","",(VLOOKUP($B2896,所属・種目コード!$I$3:$J$59,2)))</f>
        <v>#N/A</v>
      </c>
    </row>
    <row r="2897" spans="1:12">
      <c r="A2897" s="23">
        <v>3815</v>
      </c>
      <c r="B2897" s="23">
        <v>1161</v>
      </c>
      <c r="C2897" s="23">
        <v>233</v>
      </c>
      <c r="E2897" s="23" t="s">
        <v>5922</v>
      </c>
      <c r="F2897" s="23" t="s">
        <v>5923</v>
      </c>
      <c r="G2897" s="23">
        <v>1</v>
      </c>
      <c r="K2897" s="41" t="str">
        <f>IF($B2897="","",(VLOOKUP($B2897,所属・種目コード!$L$3:$M$127,2)))</f>
        <v>久慈三崎中</v>
      </c>
      <c r="L2897" s="38" t="e">
        <f>IF($B2897="","",(VLOOKUP($B2897,所属・種目コード!$I$3:$J$59,2)))</f>
        <v>#N/A</v>
      </c>
    </row>
    <row r="2898" spans="1:12">
      <c r="A2898" s="23">
        <v>3816</v>
      </c>
      <c r="B2898" s="23">
        <v>1161</v>
      </c>
      <c r="C2898" s="23">
        <v>222</v>
      </c>
      <c r="E2898" s="23" t="s">
        <v>5924</v>
      </c>
      <c r="F2898" s="23" t="s">
        <v>5925</v>
      </c>
      <c r="G2898" s="23">
        <v>2</v>
      </c>
      <c r="K2898" s="41" t="str">
        <f>IF($B2898="","",(VLOOKUP($B2898,所属・種目コード!$L$3:$M$127,2)))</f>
        <v>久慈三崎中</v>
      </c>
      <c r="L2898" s="38" t="e">
        <f>IF($B2898="","",(VLOOKUP($B2898,所属・種目コード!$I$3:$J$59,2)))</f>
        <v>#N/A</v>
      </c>
    </row>
    <row r="2899" spans="1:12">
      <c r="A2899" s="23">
        <v>3817</v>
      </c>
      <c r="B2899" s="23">
        <v>1161</v>
      </c>
      <c r="C2899" s="23">
        <v>223</v>
      </c>
      <c r="E2899" s="23" t="s">
        <v>5926</v>
      </c>
      <c r="F2899" s="23" t="s">
        <v>5927</v>
      </c>
      <c r="G2899" s="23">
        <v>2</v>
      </c>
      <c r="K2899" s="41" t="str">
        <f>IF($B2899="","",(VLOOKUP($B2899,所属・種目コード!$L$3:$M$127,2)))</f>
        <v>久慈三崎中</v>
      </c>
      <c r="L2899" s="38" t="e">
        <f>IF($B2899="","",(VLOOKUP($B2899,所属・種目コード!$I$3:$J$59,2)))</f>
        <v>#N/A</v>
      </c>
    </row>
    <row r="2900" spans="1:12">
      <c r="A2900" s="23">
        <v>3818</v>
      </c>
      <c r="B2900" s="23">
        <v>1161</v>
      </c>
      <c r="C2900" s="23">
        <v>229</v>
      </c>
      <c r="E2900" s="23" t="s">
        <v>5928</v>
      </c>
      <c r="F2900" s="23" t="s">
        <v>5929</v>
      </c>
      <c r="G2900" s="23">
        <v>2</v>
      </c>
      <c r="K2900" s="41" t="str">
        <f>IF($B2900="","",(VLOOKUP($B2900,所属・種目コード!$L$3:$M$127,2)))</f>
        <v>久慈三崎中</v>
      </c>
      <c r="L2900" s="38" t="e">
        <f>IF($B2900="","",(VLOOKUP($B2900,所属・種目コード!$I$3:$J$59,2)))</f>
        <v>#N/A</v>
      </c>
    </row>
    <row r="2901" spans="1:12">
      <c r="A2901" s="23">
        <v>3819</v>
      </c>
      <c r="B2901" s="23">
        <v>1161</v>
      </c>
      <c r="C2901" s="23">
        <v>224</v>
      </c>
      <c r="E2901" s="23" t="s">
        <v>5930</v>
      </c>
      <c r="F2901" s="23" t="s">
        <v>5931</v>
      </c>
      <c r="G2901" s="23">
        <v>2</v>
      </c>
      <c r="K2901" s="41" t="str">
        <f>IF($B2901="","",(VLOOKUP($B2901,所属・種目コード!$L$3:$M$127,2)))</f>
        <v>久慈三崎中</v>
      </c>
      <c r="L2901" s="38" t="e">
        <f>IF($B2901="","",(VLOOKUP($B2901,所属・種目コード!$I$3:$J$59,2)))</f>
        <v>#N/A</v>
      </c>
    </row>
    <row r="2902" spans="1:12">
      <c r="A2902" s="23">
        <v>3820</v>
      </c>
      <c r="B2902" s="23">
        <v>1161</v>
      </c>
      <c r="C2902" s="23">
        <v>234</v>
      </c>
      <c r="E2902" s="23" t="s">
        <v>5932</v>
      </c>
      <c r="F2902" s="23" t="s">
        <v>5933</v>
      </c>
      <c r="G2902" s="23">
        <v>1</v>
      </c>
      <c r="K2902" s="41" t="str">
        <f>IF($B2902="","",(VLOOKUP($B2902,所属・種目コード!$L$3:$M$127,2)))</f>
        <v>久慈三崎中</v>
      </c>
      <c r="L2902" s="38" t="e">
        <f>IF($B2902="","",(VLOOKUP($B2902,所属・種目コード!$I$3:$J$59,2)))</f>
        <v>#N/A</v>
      </c>
    </row>
    <row r="2903" spans="1:12">
      <c r="A2903" s="23">
        <v>3821</v>
      </c>
      <c r="B2903" s="23">
        <v>1161</v>
      </c>
      <c r="C2903" s="23">
        <v>225</v>
      </c>
      <c r="E2903" s="23" t="s">
        <v>5934</v>
      </c>
      <c r="F2903" s="23" t="s">
        <v>5935</v>
      </c>
      <c r="G2903" s="23">
        <v>2</v>
      </c>
      <c r="K2903" s="41" t="str">
        <f>IF($B2903="","",(VLOOKUP($B2903,所属・種目コード!$L$3:$M$127,2)))</f>
        <v>久慈三崎中</v>
      </c>
      <c r="L2903" s="38" t="e">
        <f>IF($B2903="","",(VLOOKUP($B2903,所属・種目コード!$I$3:$J$59,2)))</f>
        <v>#N/A</v>
      </c>
    </row>
    <row r="2904" spans="1:12">
      <c r="A2904" s="23">
        <v>3822</v>
      </c>
      <c r="B2904" s="23">
        <v>1161</v>
      </c>
      <c r="C2904" s="23">
        <v>239</v>
      </c>
      <c r="E2904" s="23" t="s">
        <v>5936</v>
      </c>
      <c r="F2904" s="23" t="s">
        <v>5937</v>
      </c>
      <c r="G2904" s="23">
        <v>1</v>
      </c>
      <c r="K2904" s="41" t="str">
        <f>IF($B2904="","",(VLOOKUP($B2904,所属・種目コード!$L$3:$M$127,2)))</f>
        <v>久慈三崎中</v>
      </c>
      <c r="L2904" s="38" t="e">
        <f>IF($B2904="","",(VLOOKUP($B2904,所属・種目コード!$I$3:$J$59,2)))</f>
        <v>#N/A</v>
      </c>
    </row>
    <row r="2905" spans="1:12">
      <c r="A2905" s="23">
        <v>3823</v>
      </c>
      <c r="B2905" s="23">
        <v>1161</v>
      </c>
      <c r="C2905" s="23">
        <v>240</v>
      </c>
      <c r="E2905" s="23" t="s">
        <v>5938</v>
      </c>
      <c r="F2905" s="23" t="s">
        <v>5939</v>
      </c>
      <c r="G2905" s="23">
        <v>1</v>
      </c>
      <c r="K2905" s="41" t="str">
        <f>IF($B2905="","",(VLOOKUP($B2905,所属・種目コード!$L$3:$M$127,2)))</f>
        <v>久慈三崎中</v>
      </c>
      <c r="L2905" s="38" t="e">
        <f>IF($B2905="","",(VLOOKUP($B2905,所属・種目コード!$I$3:$J$59,2)))</f>
        <v>#N/A</v>
      </c>
    </row>
    <row r="2906" spans="1:12">
      <c r="A2906" s="23">
        <v>3824</v>
      </c>
      <c r="B2906" s="23">
        <v>1161</v>
      </c>
      <c r="C2906" s="23">
        <v>226</v>
      </c>
      <c r="E2906" s="23" t="s">
        <v>5940</v>
      </c>
      <c r="F2906" s="23" t="s">
        <v>5941</v>
      </c>
      <c r="G2906" s="23">
        <v>2</v>
      </c>
      <c r="K2906" s="41" t="str">
        <f>IF($B2906="","",(VLOOKUP($B2906,所属・種目コード!$L$3:$M$127,2)))</f>
        <v>久慈三崎中</v>
      </c>
      <c r="L2906" s="38" t="e">
        <f>IF($B2906="","",(VLOOKUP($B2906,所属・種目コード!$I$3:$J$59,2)))</f>
        <v>#N/A</v>
      </c>
    </row>
    <row r="2907" spans="1:12">
      <c r="A2907" s="23">
        <v>3825</v>
      </c>
      <c r="B2907" s="23">
        <v>1161</v>
      </c>
      <c r="C2907" s="23">
        <v>227</v>
      </c>
      <c r="E2907" s="23" t="s">
        <v>5942</v>
      </c>
      <c r="F2907" s="23" t="s">
        <v>5943</v>
      </c>
      <c r="G2907" s="23">
        <v>2</v>
      </c>
      <c r="K2907" s="41" t="str">
        <f>IF($B2907="","",(VLOOKUP($B2907,所属・種目コード!$L$3:$M$127,2)))</f>
        <v>久慈三崎中</v>
      </c>
      <c r="L2907" s="38" t="e">
        <f>IF($B2907="","",(VLOOKUP($B2907,所属・種目コード!$I$3:$J$59,2)))</f>
        <v>#N/A</v>
      </c>
    </row>
    <row r="2908" spans="1:12">
      <c r="A2908" s="23">
        <v>3826</v>
      </c>
      <c r="B2908" s="23">
        <v>1161</v>
      </c>
      <c r="C2908" s="23">
        <v>228</v>
      </c>
      <c r="E2908" s="23" t="s">
        <v>5944</v>
      </c>
      <c r="F2908" s="23" t="s">
        <v>5945</v>
      </c>
      <c r="G2908" s="23">
        <v>2</v>
      </c>
      <c r="K2908" s="41" t="str">
        <f>IF($B2908="","",(VLOOKUP($B2908,所属・種目コード!$L$3:$M$127,2)))</f>
        <v>久慈三崎中</v>
      </c>
      <c r="L2908" s="38" t="e">
        <f>IF($B2908="","",(VLOOKUP($B2908,所属・種目コード!$I$3:$J$59,2)))</f>
        <v>#N/A</v>
      </c>
    </row>
    <row r="2909" spans="1:12">
      <c r="A2909" s="23">
        <v>3827</v>
      </c>
      <c r="B2909" s="23">
        <v>1161</v>
      </c>
      <c r="C2909" s="23">
        <v>235</v>
      </c>
      <c r="E2909" s="23" t="s">
        <v>5946</v>
      </c>
      <c r="F2909" s="23" t="s">
        <v>5947</v>
      </c>
      <c r="G2909" s="23">
        <v>1</v>
      </c>
      <c r="K2909" s="41" t="str">
        <f>IF($B2909="","",(VLOOKUP($B2909,所属・種目コード!$L$3:$M$127,2)))</f>
        <v>久慈三崎中</v>
      </c>
      <c r="L2909" s="38" t="e">
        <f>IF($B2909="","",(VLOOKUP($B2909,所属・種目コード!$I$3:$J$59,2)))</f>
        <v>#N/A</v>
      </c>
    </row>
    <row r="2910" spans="1:12">
      <c r="A2910" s="23">
        <v>3828</v>
      </c>
      <c r="B2910" s="23">
        <v>1161</v>
      </c>
      <c r="C2910" s="23">
        <v>236</v>
      </c>
      <c r="E2910" s="23" t="s">
        <v>5948</v>
      </c>
      <c r="F2910" s="23" t="s">
        <v>5949</v>
      </c>
      <c r="G2910" s="23">
        <v>1</v>
      </c>
      <c r="K2910" s="41" t="str">
        <f>IF($B2910="","",(VLOOKUP($B2910,所属・種目コード!$L$3:$M$127,2)))</f>
        <v>久慈三崎中</v>
      </c>
      <c r="L2910" s="38" t="e">
        <f>IF($B2910="","",(VLOOKUP($B2910,所属・種目コード!$I$3:$J$59,2)))</f>
        <v>#N/A</v>
      </c>
    </row>
    <row r="2911" spans="1:12">
      <c r="A2911" s="23">
        <v>3829</v>
      </c>
      <c r="B2911" s="23">
        <v>1162</v>
      </c>
      <c r="C2911" s="23">
        <v>1016</v>
      </c>
      <c r="E2911" s="23" t="s">
        <v>5950</v>
      </c>
      <c r="F2911" s="23" t="s">
        <v>5951</v>
      </c>
      <c r="G2911" s="23">
        <v>2</v>
      </c>
      <c r="K2911" s="41" t="str">
        <f>IF($B2911="","",(VLOOKUP($B2911,所属・種目コード!$L$3:$M$127,2)))</f>
        <v>久慈山形中</v>
      </c>
      <c r="L2911" s="38" t="e">
        <f>IF($B2911="","",(VLOOKUP($B2911,所属・種目コード!$I$3:$J$59,2)))</f>
        <v>#N/A</v>
      </c>
    </row>
    <row r="2912" spans="1:12">
      <c r="A2912" s="23">
        <v>3830</v>
      </c>
      <c r="B2912" s="23">
        <v>1162</v>
      </c>
      <c r="C2912" s="23">
        <v>1011</v>
      </c>
      <c r="E2912" s="23" t="s">
        <v>5952</v>
      </c>
      <c r="F2912" s="23" t="s">
        <v>5953</v>
      </c>
      <c r="G2912" s="23">
        <v>2</v>
      </c>
      <c r="K2912" s="41" t="str">
        <f>IF($B2912="","",(VLOOKUP($B2912,所属・種目コード!$L$3:$M$127,2)))</f>
        <v>久慈山形中</v>
      </c>
      <c r="L2912" s="38" t="e">
        <f>IF($B2912="","",(VLOOKUP($B2912,所属・種目コード!$I$3:$J$59,2)))</f>
        <v>#N/A</v>
      </c>
    </row>
    <row r="2913" spans="1:12">
      <c r="A2913" s="23">
        <v>3831</v>
      </c>
      <c r="B2913" s="23">
        <v>1162</v>
      </c>
      <c r="C2913" s="23">
        <v>1207</v>
      </c>
      <c r="E2913" s="23" t="s">
        <v>5954</v>
      </c>
      <c r="F2913" s="23" t="s">
        <v>5955</v>
      </c>
      <c r="G2913" s="23">
        <v>1</v>
      </c>
      <c r="K2913" s="41" t="str">
        <f>IF($B2913="","",(VLOOKUP($B2913,所属・種目コード!$L$3:$M$127,2)))</f>
        <v>久慈山形中</v>
      </c>
      <c r="L2913" s="38" t="e">
        <f>IF($B2913="","",(VLOOKUP($B2913,所属・種目コード!$I$3:$J$59,2)))</f>
        <v>#N/A</v>
      </c>
    </row>
    <row r="2914" spans="1:12">
      <c r="A2914" s="23">
        <v>3832</v>
      </c>
      <c r="B2914" s="23">
        <v>1162</v>
      </c>
      <c r="C2914" s="23">
        <v>1213</v>
      </c>
      <c r="E2914" s="23" t="s">
        <v>5956</v>
      </c>
      <c r="F2914" s="23" t="s">
        <v>5957</v>
      </c>
      <c r="G2914" s="23">
        <v>1</v>
      </c>
      <c r="K2914" s="41" t="str">
        <f>IF($B2914="","",(VLOOKUP($B2914,所属・種目コード!$L$3:$M$127,2)))</f>
        <v>久慈山形中</v>
      </c>
      <c r="L2914" s="38" t="e">
        <f>IF($B2914="","",(VLOOKUP($B2914,所属・種目コード!$I$3:$J$59,2)))</f>
        <v>#N/A</v>
      </c>
    </row>
    <row r="2915" spans="1:12">
      <c r="A2915" s="23">
        <v>3833</v>
      </c>
      <c r="B2915" s="23">
        <v>1162</v>
      </c>
      <c r="C2915" s="23">
        <v>1012</v>
      </c>
      <c r="E2915" s="23" t="s">
        <v>5958</v>
      </c>
      <c r="F2915" s="23" t="s">
        <v>5959</v>
      </c>
      <c r="G2915" s="23">
        <v>2</v>
      </c>
      <c r="K2915" s="41" t="str">
        <f>IF($B2915="","",(VLOOKUP($B2915,所属・種目コード!$L$3:$M$127,2)))</f>
        <v>久慈山形中</v>
      </c>
      <c r="L2915" s="38" t="e">
        <f>IF($B2915="","",(VLOOKUP($B2915,所属・種目コード!$I$3:$J$59,2)))</f>
        <v>#N/A</v>
      </c>
    </row>
    <row r="2916" spans="1:12">
      <c r="A2916" s="23">
        <v>3834</v>
      </c>
      <c r="B2916" s="23">
        <v>1162</v>
      </c>
      <c r="C2916" s="23">
        <v>1208</v>
      </c>
      <c r="E2916" s="23" t="s">
        <v>5960</v>
      </c>
      <c r="F2916" s="23" t="s">
        <v>5961</v>
      </c>
      <c r="G2916" s="23">
        <v>1</v>
      </c>
      <c r="K2916" s="41" t="str">
        <f>IF($B2916="","",(VLOOKUP($B2916,所属・種目コード!$L$3:$M$127,2)))</f>
        <v>久慈山形中</v>
      </c>
      <c r="L2916" s="38" t="e">
        <f>IF($B2916="","",(VLOOKUP($B2916,所属・種目コード!$I$3:$J$59,2)))</f>
        <v>#N/A</v>
      </c>
    </row>
    <row r="2917" spans="1:12">
      <c r="A2917" s="23">
        <v>3835</v>
      </c>
      <c r="B2917" s="23">
        <v>1162</v>
      </c>
      <c r="C2917" s="23">
        <v>1209</v>
      </c>
      <c r="E2917" s="23" t="s">
        <v>5962</v>
      </c>
      <c r="F2917" s="23" t="s">
        <v>5963</v>
      </c>
      <c r="G2917" s="23">
        <v>1</v>
      </c>
      <c r="K2917" s="41" t="str">
        <f>IF($B2917="","",(VLOOKUP($B2917,所属・種目コード!$L$3:$M$127,2)))</f>
        <v>久慈山形中</v>
      </c>
      <c r="L2917" s="38" t="e">
        <f>IF($B2917="","",(VLOOKUP($B2917,所属・種目コード!$I$3:$J$59,2)))</f>
        <v>#N/A</v>
      </c>
    </row>
    <row r="2918" spans="1:12">
      <c r="A2918" s="23">
        <v>3836</v>
      </c>
      <c r="B2918" s="23">
        <v>1162</v>
      </c>
      <c r="C2918" s="23">
        <v>1214</v>
      </c>
      <c r="E2918" s="23" t="s">
        <v>4383</v>
      </c>
      <c r="F2918" s="23" t="s">
        <v>4384</v>
      </c>
      <c r="G2918" s="23">
        <v>1</v>
      </c>
      <c r="K2918" s="41" t="str">
        <f>IF($B2918="","",(VLOOKUP($B2918,所属・種目コード!$L$3:$M$127,2)))</f>
        <v>久慈山形中</v>
      </c>
      <c r="L2918" s="38" t="e">
        <f>IF($B2918="","",(VLOOKUP($B2918,所属・種目コード!$I$3:$J$59,2)))</f>
        <v>#N/A</v>
      </c>
    </row>
    <row r="2919" spans="1:12">
      <c r="A2919" s="23">
        <v>3837</v>
      </c>
      <c r="B2919" s="23">
        <v>1162</v>
      </c>
      <c r="C2919" s="23">
        <v>1017</v>
      </c>
      <c r="E2919" s="23" t="s">
        <v>5964</v>
      </c>
      <c r="F2919" s="23" t="s">
        <v>5965</v>
      </c>
      <c r="G2919" s="23">
        <v>2</v>
      </c>
      <c r="K2919" s="41" t="str">
        <f>IF($B2919="","",(VLOOKUP($B2919,所属・種目コード!$L$3:$M$127,2)))</f>
        <v>久慈山形中</v>
      </c>
      <c r="L2919" s="38" t="e">
        <f>IF($B2919="","",(VLOOKUP($B2919,所属・種目コード!$I$3:$J$59,2)))</f>
        <v>#N/A</v>
      </c>
    </row>
    <row r="2920" spans="1:12">
      <c r="A2920" s="23">
        <v>3838</v>
      </c>
      <c r="B2920" s="23">
        <v>1162</v>
      </c>
      <c r="C2920" s="23">
        <v>1210</v>
      </c>
      <c r="E2920" s="23" t="s">
        <v>5966</v>
      </c>
      <c r="F2920" s="23" t="s">
        <v>5967</v>
      </c>
      <c r="G2920" s="23">
        <v>1</v>
      </c>
      <c r="K2920" s="41" t="str">
        <f>IF($B2920="","",(VLOOKUP($B2920,所属・種目コード!$L$3:$M$127,2)))</f>
        <v>久慈山形中</v>
      </c>
      <c r="L2920" s="38" t="e">
        <f>IF($B2920="","",(VLOOKUP($B2920,所属・種目コード!$I$3:$J$59,2)))</f>
        <v>#N/A</v>
      </c>
    </row>
    <row r="2921" spans="1:12">
      <c r="A2921" s="23">
        <v>3839</v>
      </c>
      <c r="B2921" s="23">
        <v>1162</v>
      </c>
      <c r="C2921" s="23">
        <v>1013</v>
      </c>
      <c r="E2921" s="23" t="s">
        <v>5968</v>
      </c>
      <c r="F2921" s="23" t="s">
        <v>5969</v>
      </c>
      <c r="G2921" s="23">
        <v>2</v>
      </c>
      <c r="K2921" s="41" t="str">
        <f>IF($B2921="","",(VLOOKUP($B2921,所属・種目コード!$L$3:$M$127,2)))</f>
        <v>久慈山形中</v>
      </c>
      <c r="L2921" s="38" t="e">
        <f>IF($B2921="","",(VLOOKUP($B2921,所属・種目コード!$I$3:$J$59,2)))</f>
        <v>#N/A</v>
      </c>
    </row>
    <row r="2922" spans="1:12">
      <c r="A2922" s="23">
        <v>3840</v>
      </c>
      <c r="B2922" s="23">
        <v>1162</v>
      </c>
      <c r="C2922" s="23">
        <v>1014</v>
      </c>
      <c r="E2922" s="23" t="s">
        <v>5970</v>
      </c>
      <c r="F2922" s="23" t="s">
        <v>5971</v>
      </c>
      <c r="G2922" s="23">
        <v>2</v>
      </c>
      <c r="K2922" s="41" t="str">
        <f>IF($B2922="","",(VLOOKUP($B2922,所属・種目コード!$L$3:$M$127,2)))</f>
        <v>久慈山形中</v>
      </c>
      <c r="L2922" s="38" t="e">
        <f>IF($B2922="","",(VLOOKUP($B2922,所属・種目コード!$I$3:$J$59,2)))</f>
        <v>#N/A</v>
      </c>
    </row>
    <row r="2923" spans="1:12">
      <c r="A2923" s="23">
        <v>3841</v>
      </c>
      <c r="B2923" s="23">
        <v>1162</v>
      </c>
      <c r="C2923" s="23">
        <v>1211</v>
      </c>
      <c r="E2923" s="23" t="s">
        <v>5972</v>
      </c>
      <c r="F2923" s="23" t="s">
        <v>5973</v>
      </c>
      <c r="G2923" s="23">
        <v>1</v>
      </c>
      <c r="K2923" s="41" t="str">
        <f>IF($B2923="","",(VLOOKUP($B2923,所属・種目コード!$L$3:$M$127,2)))</f>
        <v>久慈山形中</v>
      </c>
      <c r="L2923" s="38" t="e">
        <f>IF($B2923="","",(VLOOKUP($B2923,所属・種目コード!$I$3:$J$59,2)))</f>
        <v>#N/A</v>
      </c>
    </row>
    <row r="2924" spans="1:12">
      <c r="A2924" s="23">
        <v>3842</v>
      </c>
      <c r="B2924" s="23">
        <v>1162</v>
      </c>
      <c r="C2924" s="23">
        <v>1212</v>
      </c>
      <c r="E2924" s="23" t="s">
        <v>5974</v>
      </c>
      <c r="F2924" s="23" t="s">
        <v>5975</v>
      </c>
      <c r="G2924" s="23">
        <v>1</v>
      </c>
      <c r="K2924" s="41" t="str">
        <f>IF($B2924="","",(VLOOKUP($B2924,所属・種目コード!$L$3:$M$127,2)))</f>
        <v>久慈山形中</v>
      </c>
      <c r="L2924" s="38" t="e">
        <f>IF($B2924="","",(VLOOKUP($B2924,所属・種目コード!$I$3:$J$59,2)))</f>
        <v>#N/A</v>
      </c>
    </row>
    <row r="2925" spans="1:12">
      <c r="A2925" s="23">
        <v>3843</v>
      </c>
      <c r="B2925" s="23">
        <v>1162</v>
      </c>
      <c r="C2925" s="23">
        <v>1015</v>
      </c>
      <c r="E2925" s="23" t="s">
        <v>5976</v>
      </c>
      <c r="F2925" s="23" t="s">
        <v>5977</v>
      </c>
      <c r="G2925" s="23">
        <v>2</v>
      </c>
      <c r="K2925" s="41" t="str">
        <f>IF($B2925="","",(VLOOKUP($B2925,所属・種目コード!$L$3:$M$127,2)))</f>
        <v>久慈山形中</v>
      </c>
      <c r="L2925" s="38" t="e">
        <f>IF($B2925="","",(VLOOKUP($B2925,所属・種目コード!$I$3:$J$59,2)))</f>
        <v>#N/A</v>
      </c>
    </row>
    <row r="2926" spans="1:12">
      <c r="A2926" s="23">
        <v>3844</v>
      </c>
      <c r="B2926" s="23">
        <v>1163</v>
      </c>
      <c r="C2926" s="23">
        <v>311</v>
      </c>
      <c r="E2926" s="23" t="s">
        <v>5978</v>
      </c>
      <c r="F2926" s="23" t="s">
        <v>5979</v>
      </c>
      <c r="G2926" s="23">
        <v>2</v>
      </c>
      <c r="K2926" s="41" t="str">
        <f>IF($B2926="","",(VLOOKUP($B2926,所属・種目コード!$L$3:$M$127,2)))</f>
        <v>葛巻江刈中</v>
      </c>
      <c r="L2926" s="38" t="e">
        <f>IF($B2926="","",(VLOOKUP($B2926,所属・種目コード!$I$3:$J$59,2)))</f>
        <v>#N/A</v>
      </c>
    </row>
    <row r="2927" spans="1:12">
      <c r="A2927" s="23">
        <v>3845</v>
      </c>
      <c r="B2927" s="23">
        <v>1163</v>
      </c>
      <c r="C2927" s="23">
        <v>346</v>
      </c>
      <c r="E2927" s="23" t="s">
        <v>5980</v>
      </c>
      <c r="F2927" s="23" t="s">
        <v>5981</v>
      </c>
      <c r="G2927" s="23">
        <v>1</v>
      </c>
      <c r="K2927" s="41" t="str">
        <f>IF($B2927="","",(VLOOKUP($B2927,所属・種目コード!$L$3:$M$127,2)))</f>
        <v>葛巻江刈中</v>
      </c>
      <c r="L2927" s="38" t="e">
        <f>IF($B2927="","",(VLOOKUP($B2927,所属・種目コード!$I$3:$J$59,2)))</f>
        <v>#N/A</v>
      </c>
    </row>
    <row r="2928" spans="1:12">
      <c r="A2928" s="23">
        <v>3846</v>
      </c>
      <c r="B2928" s="23">
        <v>1163</v>
      </c>
      <c r="C2928" s="23">
        <v>314</v>
      </c>
      <c r="E2928" s="23" t="s">
        <v>5982</v>
      </c>
      <c r="F2928" s="23" t="s">
        <v>5983</v>
      </c>
      <c r="G2928" s="23">
        <v>2</v>
      </c>
      <c r="K2928" s="41" t="str">
        <f>IF($B2928="","",(VLOOKUP($B2928,所属・種目コード!$L$3:$M$127,2)))</f>
        <v>葛巻江刈中</v>
      </c>
      <c r="L2928" s="38" t="e">
        <f>IF($B2928="","",(VLOOKUP($B2928,所属・種目コード!$I$3:$J$59,2)))</f>
        <v>#N/A</v>
      </c>
    </row>
    <row r="2929" spans="1:12">
      <c r="A2929" s="23">
        <v>3847</v>
      </c>
      <c r="B2929" s="23">
        <v>1163</v>
      </c>
      <c r="C2929" s="23">
        <v>312</v>
      </c>
      <c r="E2929" s="23" t="s">
        <v>5984</v>
      </c>
      <c r="F2929" s="23" t="s">
        <v>5985</v>
      </c>
      <c r="G2929" s="23">
        <v>2</v>
      </c>
      <c r="K2929" s="41" t="str">
        <f>IF($B2929="","",(VLOOKUP($B2929,所属・種目コード!$L$3:$M$127,2)))</f>
        <v>葛巻江刈中</v>
      </c>
      <c r="L2929" s="38" t="e">
        <f>IF($B2929="","",(VLOOKUP($B2929,所属・種目コード!$I$3:$J$59,2)))</f>
        <v>#N/A</v>
      </c>
    </row>
    <row r="2930" spans="1:12">
      <c r="A2930" s="23">
        <v>3848</v>
      </c>
      <c r="B2930" s="23">
        <v>1163</v>
      </c>
      <c r="C2930" s="23">
        <v>315</v>
      </c>
      <c r="E2930" s="23" t="s">
        <v>5986</v>
      </c>
      <c r="F2930" s="23" t="s">
        <v>5987</v>
      </c>
      <c r="G2930" s="23">
        <v>2</v>
      </c>
      <c r="K2930" s="41" t="str">
        <f>IF($B2930="","",(VLOOKUP($B2930,所属・種目コード!$L$3:$M$127,2)))</f>
        <v>葛巻江刈中</v>
      </c>
      <c r="L2930" s="38" t="e">
        <f>IF($B2930="","",(VLOOKUP($B2930,所属・種目コード!$I$3:$J$59,2)))</f>
        <v>#N/A</v>
      </c>
    </row>
    <row r="2931" spans="1:12">
      <c r="A2931" s="23">
        <v>3849</v>
      </c>
      <c r="B2931" s="23">
        <v>1163</v>
      </c>
      <c r="C2931" s="23">
        <v>350</v>
      </c>
      <c r="E2931" s="23" t="s">
        <v>5988</v>
      </c>
      <c r="F2931" s="23" t="s">
        <v>5989</v>
      </c>
      <c r="G2931" s="23">
        <v>1</v>
      </c>
      <c r="K2931" s="41" t="str">
        <f>IF($B2931="","",(VLOOKUP($B2931,所属・種目コード!$L$3:$M$127,2)))</f>
        <v>葛巻江刈中</v>
      </c>
      <c r="L2931" s="38" t="e">
        <f>IF($B2931="","",(VLOOKUP($B2931,所属・種目コード!$I$3:$J$59,2)))</f>
        <v>#N/A</v>
      </c>
    </row>
    <row r="2932" spans="1:12">
      <c r="A2932" s="23">
        <v>3850</v>
      </c>
      <c r="B2932" s="23">
        <v>1163</v>
      </c>
      <c r="C2932" s="23">
        <v>347</v>
      </c>
      <c r="E2932" s="23" t="s">
        <v>5990</v>
      </c>
      <c r="F2932" s="23" t="s">
        <v>5991</v>
      </c>
      <c r="G2932" s="23">
        <v>1</v>
      </c>
      <c r="K2932" s="41" t="str">
        <f>IF($B2932="","",(VLOOKUP($B2932,所属・種目コード!$L$3:$M$127,2)))</f>
        <v>葛巻江刈中</v>
      </c>
      <c r="L2932" s="38" t="e">
        <f>IF($B2932="","",(VLOOKUP($B2932,所属・種目コード!$I$3:$J$59,2)))</f>
        <v>#N/A</v>
      </c>
    </row>
    <row r="2933" spans="1:12">
      <c r="A2933" s="23">
        <v>3851</v>
      </c>
      <c r="B2933" s="23">
        <v>1163</v>
      </c>
      <c r="C2933" s="23">
        <v>348</v>
      </c>
      <c r="E2933" s="23" t="s">
        <v>5992</v>
      </c>
      <c r="F2933" s="23" t="s">
        <v>5993</v>
      </c>
      <c r="G2933" s="23">
        <v>1</v>
      </c>
      <c r="K2933" s="41" t="str">
        <f>IF($B2933="","",(VLOOKUP($B2933,所属・種目コード!$L$3:$M$127,2)))</f>
        <v>葛巻江刈中</v>
      </c>
      <c r="L2933" s="38" t="e">
        <f>IF($B2933="","",(VLOOKUP($B2933,所属・種目コード!$I$3:$J$59,2)))</f>
        <v>#N/A</v>
      </c>
    </row>
    <row r="2934" spans="1:12">
      <c r="A2934" s="23">
        <v>3852</v>
      </c>
      <c r="B2934" s="23">
        <v>1163</v>
      </c>
      <c r="C2934" s="23">
        <v>344</v>
      </c>
      <c r="E2934" s="23" t="s">
        <v>5994</v>
      </c>
      <c r="F2934" s="23" t="s">
        <v>5995</v>
      </c>
      <c r="G2934" s="23">
        <v>1</v>
      </c>
      <c r="K2934" s="41" t="str">
        <f>IF($B2934="","",(VLOOKUP($B2934,所属・種目コード!$L$3:$M$127,2)))</f>
        <v>葛巻江刈中</v>
      </c>
      <c r="L2934" s="38" t="e">
        <f>IF($B2934="","",(VLOOKUP($B2934,所属・種目コード!$I$3:$J$59,2)))</f>
        <v>#N/A</v>
      </c>
    </row>
    <row r="2935" spans="1:12">
      <c r="A2935" s="23">
        <v>3853</v>
      </c>
      <c r="B2935" s="23">
        <v>1163</v>
      </c>
      <c r="C2935" s="23">
        <v>345</v>
      </c>
      <c r="E2935" s="23" t="s">
        <v>5996</v>
      </c>
      <c r="F2935" s="23" t="s">
        <v>5997</v>
      </c>
      <c r="G2935" s="23">
        <v>1</v>
      </c>
      <c r="K2935" s="41" t="str">
        <f>IF($B2935="","",(VLOOKUP($B2935,所属・種目コード!$L$3:$M$127,2)))</f>
        <v>葛巻江刈中</v>
      </c>
      <c r="L2935" s="38" t="e">
        <f>IF($B2935="","",(VLOOKUP($B2935,所属・種目コード!$I$3:$J$59,2)))</f>
        <v>#N/A</v>
      </c>
    </row>
    <row r="2936" spans="1:12">
      <c r="A2936" s="23">
        <v>3854</v>
      </c>
      <c r="B2936" s="23">
        <v>1163</v>
      </c>
      <c r="C2936" s="23">
        <v>316</v>
      </c>
      <c r="E2936" s="23" t="s">
        <v>5998</v>
      </c>
      <c r="F2936" s="23" t="s">
        <v>5999</v>
      </c>
      <c r="G2936" s="23">
        <v>2</v>
      </c>
      <c r="K2936" s="41" t="str">
        <f>IF($B2936="","",(VLOOKUP($B2936,所属・種目コード!$L$3:$M$127,2)))</f>
        <v>葛巻江刈中</v>
      </c>
      <c r="L2936" s="38" t="e">
        <f>IF($B2936="","",(VLOOKUP($B2936,所属・種目コード!$I$3:$J$59,2)))</f>
        <v>#N/A</v>
      </c>
    </row>
    <row r="2937" spans="1:12">
      <c r="A2937" s="23">
        <v>3855</v>
      </c>
      <c r="B2937" s="23">
        <v>1163</v>
      </c>
      <c r="C2937" s="23">
        <v>317</v>
      </c>
      <c r="E2937" s="23" t="s">
        <v>6000</v>
      </c>
      <c r="F2937" s="23" t="s">
        <v>6001</v>
      </c>
      <c r="G2937" s="23">
        <v>2</v>
      </c>
      <c r="K2937" s="41" t="str">
        <f>IF($B2937="","",(VLOOKUP($B2937,所属・種目コード!$L$3:$M$127,2)))</f>
        <v>葛巻江刈中</v>
      </c>
      <c r="L2937" s="38" t="e">
        <f>IF($B2937="","",(VLOOKUP($B2937,所属・種目コード!$I$3:$J$59,2)))</f>
        <v>#N/A</v>
      </c>
    </row>
    <row r="2938" spans="1:12">
      <c r="A2938" s="23">
        <v>3856</v>
      </c>
      <c r="B2938" s="23">
        <v>1163</v>
      </c>
      <c r="C2938" s="23">
        <v>351</v>
      </c>
      <c r="E2938" s="23" t="s">
        <v>6002</v>
      </c>
      <c r="F2938" s="23" t="s">
        <v>6003</v>
      </c>
      <c r="G2938" s="23">
        <v>1</v>
      </c>
      <c r="K2938" s="41" t="str">
        <f>IF($B2938="","",(VLOOKUP($B2938,所属・種目コード!$L$3:$M$127,2)))</f>
        <v>葛巻江刈中</v>
      </c>
      <c r="L2938" s="38" t="e">
        <f>IF($B2938="","",(VLOOKUP($B2938,所属・種目コード!$I$3:$J$59,2)))</f>
        <v>#N/A</v>
      </c>
    </row>
    <row r="2939" spans="1:12">
      <c r="A2939" s="23">
        <v>3857</v>
      </c>
      <c r="B2939" s="23">
        <v>1163</v>
      </c>
      <c r="C2939" s="23">
        <v>349</v>
      </c>
      <c r="E2939" s="23" t="s">
        <v>6004</v>
      </c>
      <c r="F2939" s="23" t="s">
        <v>6005</v>
      </c>
      <c r="G2939" s="23">
        <v>1</v>
      </c>
      <c r="K2939" s="41" t="str">
        <f>IF($B2939="","",(VLOOKUP($B2939,所属・種目コード!$L$3:$M$127,2)))</f>
        <v>葛巻江刈中</v>
      </c>
      <c r="L2939" s="38" t="e">
        <f>IF($B2939="","",(VLOOKUP($B2939,所属・種目コード!$I$3:$J$59,2)))</f>
        <v>#N/A</v>
      </c>
    </row>
    <row r="2940" spans="1:12">
      <c r="A2940" s="23">
        <v>3858</v>
      </c>
      <c r="B2940" s="23">
        <v>1163</v>
      </c>
      <c r="C2940" s="23">
        <v>352</v>
      </c>
      <c r="E2940" s="23" t="s">
        <v>6006</v>
      </c>
      <c r="F2940" s="23" t="s">
        <v>6007</v>
      </c>
      <c r="G2940" s="23">
        <v>1</v>
      </c>
      <c r="K2940" s="41" t="str">
        <f>IF($B2940="","",(VLOOKUP($B2940,所属・種目コード!$L$3:$M$127,2)))</f>
        <v>葛巻江刈中</v>
      </c>
      <c r="L2940" s="38" t="e">
        <f>IF($B2940="","",(VLOOKUP($B2940,所属・種目コード!$I$3:$J$59,2)))</f>
        <v>#N/A</v>
      </c>
    </row>
    <row r="2941" spans="1:12">
      <c r="A2941" s="23">
        <v>3859</v>
      </c>
      <c r="B2941" s="23">
        <v>1163</v>
      </c>
      <c r="C2941" s="23">
        <v>313</v>
      </c>
      <c r="E2941" s="23" t="s">
        <v>6008</v>
      </c>
      <c r="F2941" s="23" t="s">
        <v>6009</v>
      </c>
      <c r="G2941" s="23">
        <v>2</v>
      </c>
      <c r="K2941" s="41" t="str">
        <f>IF($B2941="","",(VLOOKUP($B2941,所属・種目コード!$L$3:$M$127,2)))</f>
        <v>葛巻江刈中</v>
      </c>
      <c r="L2941" s="38" t="e">
        <f>IF($B2941="","",(VLOOKUP($B2941,所属・種目コード!$I$3:$J$59,2)))</f>
        <v>#N/A</v>
      </c>
    </row>
    <row r="2942" spans="1:12">
      <c r="A2942" s="23">
        <v>3860</v>
      </c>
      <c r="B2942" s="23">
        <v>1164</v>
      </c>
      <c r="C2942" s="23">
        <v>224</v>
      </c>
      <c r="E2942" s="23" t="s">
        <v>6010</v>
      </c>
      <c r="F2942" s="23" t="s">
        <v>6011</v>
      </c>
      <c r="G2942" s="23">
        <v>1</v>
      </c>
      <c r="K2942" s="41" t="str">
        <f>IF($B2942="","",(VLOOKUP($B2942,所属・種目コード!$L$3:$M$127,2)))</f>
        <v>葛巻中</v>
      </c>
      <c r="L2942" s="38" t="e">
        <f>IF($B2942="","",(VLOOKUP($B2942,所属・種目コード!$I$3:$J$59,2)))</f>
        <v>#N/A</v>
      </c>
    </row>
    <row r="2943" spans="1:12">
      <c r="A2943" s="23">
        <v>3861</v>
      </c>
      <c r="B2943" s="23">
        <v>1164</v>
      </c>
      <c r="C2943" s="23">
        <v>227</v>
      </c>
      <c r="E2943" s="23" t="s">
        <v>6012</v>
      </c>
      <c r="F2943" s="23" t="s">
        <v>2475</v>
      </c>
      <c r="G2943" s="23">
        <v>1</v>
      </c>
      <c r="K2943" s="41" t="str">
        <f>IF($B2943="","",(VLOOKUP($B2943,所属・種目コード!$L$3:$M$127,2)))</f>
        <v>葛巻中</v>
      </c>
      <c r="L2943" s="38" t="e">
        <f>IF($B2943="","",(VLOOKUP($B2943,所属・種目コード!$I$3:$J$59,2)))</f>
        <v>#N/A</v>
      </c>
    </row>
    <row r="2944" spans="1:12">
      <c r="A2944" s="23">
        <v>3862</v>
      </c>
      <c r="B2944" s="23">
        <v>1164</v>
      </c>
      <c r="C2944" s="23">
        <v>225</v>
      </c>
      <c r="E2944" s="23" t="s">
        <v>6013</v>
      </c>
      <c r="F2944" s="23" t="s">
        <v>6014</v>
      </c>
      <c r="G2944" s="23">
        <v>1</v>
      </c>
      <c r="K2944" s="41" t="str">
        <f>IF($B2944="","",(VLOOKUP($B2944,所属・種目コード!$L$3:$M$127,2)))</f>
        <v>葛巻中</v>
      </c>
      <c r="L2944" s="38" t="e">
        <f>IF($B2944="","",(VLOOKUP($B2944,所属・種目コード!$I$3:$J$59,2)))</f>
        <v>#N/A</v>
      </c>
    </row>
    <row r="2945" spans="1:12">
      <c r="A2945" s="23">
        <v>3863</v>
      </c>
      <c r="B2945" s="23">
        <v>1164</v>
      </c>
      <c r="C2945" s="23">
        <v>226</v>
      </c>
      <c r="E2945" s="23" t="s">
        <v>6015</v>
      </c>
      <c r="F2945" s="23" t="s">
        <v>6016</v>
      </c>
      <c r="G2945" s="23">
        <v>1</v>
      </c>
      <c r="K2945" s="41" t="str">
        <f>IF($B2945="","",(VLOOKUP($B2945,所属・種目コード!$L$3:$M$127,2)))</f>
        <v>葛巻中</v>
      </c>
      <c r="L2945" s="38" t="e">
        <f>IF($B2945="","",(VLOOKUP($B2945,所属・種目コード!$I$3:$J$59,2)))</f>
        <v>#N/A</v>
      </c>
    </row>
    <row r="2946" spans="1:12">
      <c r="A2946" s="23">
        <v>3864</v>
      </c>
      <c r="B2946" s="23">
        <v>1164</v>
      </c>
      <c r="C2946" s="23">
        <v>228</v>
      </c>
      <c r="E2946" s="23" t="s">
        <v>6017</v>
      </c>
      <c r="F2946" s="23" t="s">
        <v>6018</v>
      </c>
      <c r="G2946" s="23">
        <v>1</v>
      </c>
      <c r="K2946" s="41" t="str">
        <f>IF($B2946="","",(VLOOKUP($B2946,所属・種目コード!$L$3:$M$127,2)))</f>
        <v>葛巻中</v>
      </c>
      <c r="L2946" s="38" t="e">
        <f>IF($B2946="","",(VLOOKUP($B2946,所属・種目コード!$I$3:$J$59,2)))</f>
        <v>#N/A</v>
      </c>
    </row>
    <row r="2947" spans="1:12">
      <c r="A2947" s="23">
        <v>3865</v>
      </c>
      <c r="B2947" s="23">
        <v>1164</v>
      </c>
      <c r="C2947" s="23">
        <v>229</v>
      </c>
      <c r="E2947" s="23" t="s">
        <v>6019</v>
      </c>
      <c r="F2947" s="23" t="s">
        <v>6020</v>
      </c>
      <c r="G2947" s="23">
        <v>1</v>
      </c>
      <c r="K2947" s="41" t="str">
        <f>IF($B2947="","",(VLOOKUP($B2947,所属・種目コード!$L$3:$M$127,2)))</f>
        <v>葛巻中</v>
      </c>
      <c r="L2947" s="38" t="e">
        <f>IF($B2947="","",(VLOOKUP($B2947,所属・種目コード!$I$3:$J$59,2)))</f>
        <v>#N/A</v>
      </c>
    </row>
    <row r="2948" spans="1:12">
      <c r="A2948" s="23">
        <v>3866</v>
      </c>
      <c r="B2948" s="23">
        <v>1164</v>
      </c>
      <c r="C2948" s="23">
        <v>1026</v>
      </c>
      <c r="E2948" s="23" t="s">
        <v>6021</v>
      </c>
      <c r="F2948" s="23" t="s">
        <v>6022</v>
      </c>
      <c r="G2948" s="23">
        <v>2</v>
      </c>
      <c r="K2948" s="41" t="str">
        <f>IF($B2948="","",(VLOOKUP($B2948,所属・種目コード!$L$3:$M$127,2)))</f>
        <v>葛巻中</v>
      </c>
      <c r="L2948" s="38" t="e">
        <f>IF($B2948="","",(VLOOKUP($B2948,所属・種目コード!$I$3:$J$59,2)))</f>
        <v>#N/A</v>
      </c>
    </row>
    <row r="2949" spans="1:12">
      <c r="A2949" s="23">
        <v>3867</v>
      </c>
      <c r="B2949" s="23">
        <v>1164</v>
      </c>
      <c r="C2949" s="23">
        <v>1029</v>
      </c>
      <c r="E2949" s="23" t="s">
        <v>6023</v>
      </c>
      <c r="F2949" s="23" t="s">
        <v>6024</v>
      </c>
      <c r="G2949" s="23">
        <v>2</v>
      </c>
      <c r="K2949" s="41" t="str">
        <f>IF($B2949="","",(VLOOKUP($B2949,所属・種目コード!$L$3:$M$127,2)))</f>
        <v>葛巻中</v>
      </c>
      <c r="L2949" s="38" t="e">
        <f>IF($B2949="","",(VLOOKUP($B2949,所属・種目コード!$I$3:$J$59,2)))</f>
        <v>#N/A</v>
      </c>
    </row>
    <row r="2950" spans="1:12">
      <c r="A2950" s="23">
        <v>3868</v>
      </c>
      <c r="B2950" s="23">
        <v>1164</v>
      </c>
      <c r="C2950" s="23">
        <v>1027</v>
      </c>
      <c r="E2950" s="23" t="s">
        <v>6025</v>
      </c>
      <c r="F2950" s="23" t="s">
        <v>6026</v>
      </c>
      <c r="G2950" s="23">
        <v>2</v>
      </c>
      <c r="K2950" s="41" t="str">
        <f>IF($B2950="","",(VLOOKUP($B2950,所属・種目コード!$L$3:$M$127,2)))</f>
        <v>葛巻中</v>
      </c>
      <c r="L2950" s="38" t="e">
        <f>IF($B2950="","",(VLOOKUP($B2950,所属・種目コード!$I$3:$J$59,2)))</f>
        <v>#N/A</v>
      </c>
    </row>
    <row r="2951" spans="1:12">
      <c r="A2951" s="23">
        <v>3869</v>
      </c>
      <c r="B2951" s="23">
        <v>1164</v>
      </c>
      <c r="C2951" s="23">
        <v>1028</v>
      </c>
      <c r="E2951" s="23" t="s">
        <v>6027</v>
      </c>
      <c r="F2951" s="23" t="s">
        <v>6028</v>
      </c>
      <c r="G2951" s="23">
        <v>2</v>
      </c>
      <c r="K2951" s="41" t="str">
        <f>IF($B2951="","",(VLOOKUP($B2951,所属・種目コード!$L$3:$M$127,2)))</f>
        <v>葛巻中</v>
      </c>
      <c r="L2951" s="38" t="e">
        <f>IF($B2951="","",(VLOOKUP($B2951,所属・種目コード!$I$3:$J$59,2)))</f>
        <v>#N/A</v>
      </c>
    </row>
    <row r="2952" spans="1:12">
      <c r="A2952" s="23">
        <v>3870</v>
      </c>
      <c r="B2952" s="23">
        <v>1164</v>
      </c>
      <c r="C2952" s="23">
        <v>230</v>
      </c>
      <c r="E2952" s="23" t="s">
        <v>6029</v>
      </c>
      <c r="F2952" s="23" t="s">
        <v>6030</v>
      </c>
      <c r="G2952" s="23">
        <v>1</v>
      </c>
      <c r="K2952" s="41" t="str">
        <f>IF($B2952="","",(VLOOKUP($B2952,所属・種目コード!$L$3:$M$127,2)))</f>
        <v>葛巻中</v>
      </c>
      <c r="L2952" s="38" t="e">
        <f>IF($B2952="","",(VLOOKUP($B2952,所属・種目コード!$I$3:$J$59,2)))</f>
        <v>#N/A</v>
      </c>
    </row>
    <row r="2953" spans="1:12">
      <c r="A2953" s="23">
        <v>3871</v>
      </c>
      <c r="B2953" s="23">
        <v>1166</v>
      </c>
      <c r="C2953" s="23">
        <v>745</v>
      </c>
      <c r="E2953" s="23" t="s">
        <v>6031</v>
      </c>
      <c r="F2953" s="23" t="s">
        <v>6032</v>
      </c>
      <c r="G2953" s="23">
        <v>1</v>
      </c>
      <c r="K2953" s="41" t="str">
        <f>IF($B2953="","",(VLOOKUP($B2953,所属・種目コード!$L$3:$M$127,2)))</f>
        <v>九戸中</v>
      </c>
      <c r="L2953" s="38" t="e">
        <f>IF($B2953="","",(VLOOKUP($B2953,所属・種目コード!$I$3:$J$59,2)))</f>
        <v>#N/A</v>
      </c>
    </row>
    <row r="2954" spans="1:12">
      <c r="A2954" s="23">
        <v>3872</v>
      </c>
      <c r="B2954" s="23">
        <v>1166</v>
      </c>
      <c r="C2954" s="23">
        <v>746</v>
      </c>
      <c r="E2954" s="23" t="s">
        <v>6033</v>
      </c>
      <c r="F2954" s="23" t="s">
        <v>6034</v>
      </c>
      <c r="G2954" s="23">
        <v>1</v>
      </c>
      <c r="K2954" s="41" t="str">
        <f>IF($B2954="","",(VLOOKUP($B2954,所属・種目コード!$L$3:$M$127,2)))</f>
        <v>九戸中</v>
      </c>
      <c r="L2954" s="38" t="e">
        <f>IF($B2954="","",(VLOOKUP($B2954,所属・種目コード!$I$3:$J$59,2)))</f>
        <v>#N/A</v>
      </c>
    </row>
    <row r="2955" spans="1:12">
      <c r="A2955" s="23">
        <v>3873</v>
      </c>
      <c r="B2955" s="23">
        <v>1166</v>
      </c>
      <c r="C2955" s="23">
        <v>631</v>
      </c>
      <c r="E2955" s="23" t="s">
        <v>6035</v>
      </c>
      <c r="F2955" s="23" t="s">
        <v>6036</v>
      </c>
      <c r="G2955" s="23">
        <v>2</v>
      </c>
      <c r="K2955" s="41" t="str">
        <f>IF($B2955="","",(VLOOKUP($B2955,所属・種目コード!$L$3:$M$127,2)))</f>
        <v>九戸中</v>
      </c>
      <c r="L2955" s="38" t="e">
        <f>IF($B2955="","",(VLOOKUP($B2955,所属・種目コード!$I$3:$J$59,2)))</f>
        <v>#N/A</v>
      </c>
    </row>
    <row r="2956" spans="1:12">
      <c r="A2956" s="23">
        <v>3874</v>
      </c>
      <c r="B2956" s="23">
        <v>1166</v>
      </c>
      <c r="C2956" s="23">
        <v>632</v>
      </c>
      <c r="E2956" s="23" t="s">
        <v>6037</v>
      </c>
      <c r="F2956" s="23" t="s">
        <v>6038</v>
      </c>
      <c r="G2956" s="23">
        <v>2</v>
      </c>
      <c r="K2956" s="41" t="str">
        <f>IF($B2956="","",(VLOOKUP($B2956,所属・種目コード!$L$3:$M$127,2)))</f>
        <v>九戸中</v>
      </c>
      <c r="L2956" s="38" t="e">
        <f>IF($B2956="","",(VLOOKUP($B2956,所属・種目コード!$I$3:$J$59,2)))</f>
        <v>#N/A</v>
      </c>
    </row>
    <row r="2957" spans="1:12">
      <c r="A2957" s="23">
        <v>3875</v>
      </c>
      <c r="B2957" s="23">
        <v>1166</v>
      </c>
      <c r="C2957" s="23">
        <v>747</v>
      </c>
      <c r="E2957" s="23" t="s">
        <v>6039</v>
      </c>
      <c r="F2957" s="23" t="s">
        <v>6040</v>
      </c>
      <c r="G2957" s="23">
        <v>1</v>
      </c>
      <c r="K2957" s="41" t="str">
        <f>IF($B2957="","",(VLOOKUP($B2957,所属・種目コード!$L$3:$M$127,2)))</f>
        <v>九戸中</v>
      </c>
      <c r="L2957" s="38" t="e">
        <f>IF($B2957="","",(VLOOKUP($B2957,所属・種目コード!$I$3:$J$59,2)))</f>
        <v>#N/A</v>
      </c>
    </row>
    <row r="2958" spans="1:12">
      <c r="A2958" s="23">
        <v>3876</v>
      </c>
      <c r="B2958" s="23">
        <v>1166</v>
      </c>
      <c r="C2958" s="23">
        <v>748</v>
      </c>
      <c r="E2958" s="23" t="s">
        <v>6041</v>
      </c>
      <c r="F2958" s="23" t="s">
        <v>6042</v>
      </c>
      <c r="G2958" s="23">
        <v>1</v>
      </c>
      <c r="K2958" s="41" t="str">
        <f>IF($B2958="","",(VLOOKUP($B2958,所属・種目コード!$L$3:$M$127,2)))</f>
        <v>九戸中</v>
      </c>
      <c r="L2958" s="38" t="e">
        <f>IF($B2958="","",(VLOOKUP($B2958,所属・種目コード!$I$3:$J$59,2)))</f>
        <v>#N/A</v>
      </c>
    </row>
    <row r="2959" spans="1:12">
      <c r="A2959" s="23">
        <v>3877</v>
      </c>
      <c r="B2959" s="23">
        <v>1166</v>
      </c>
      <c r="C2959" s="23">
        <v>635</v>
      </c>
      <c r="E2959" s="23" t="s">
        <v>6043</v>
      </c>
      <c r="F2959" s="23" t="s">
        <v>6044</v>
      </c>
      <c r="G2959" s="23">
        <v>2</v>
      </c>
      <c r="K2959" s="41" t="str">
        <f>IF($B2959="","",(VLOOKUP($B2959,所属・種目コード!$L$3:$M$127,2)))</f>
        <v>九戸中</v>
      </c>
      <c r="L2959" s="38" t="e">
        <f>IF($B2959="","",(VLOOKUP($B2959,所属・種目コード!$I$3:$J$59,2)))</f>
        <v>#N/A</v>
      </c>
    </row>
    <row r="2960" spans="1:12">
      <c r="A2960" s="23">
        <v>3878</v>
      </c>
      <c r="B2960" s="23">
        <v>1166</v>
      </c>
      <c r="C2960" s="23">
        <v>753</v>
      </c>
      <c r="E2960" s="23" t="s">
        <v>6045</v>
      </c>
      <c r="F2960" s="23" t="s">
        <v>6046</v>
      </c>
      <c r="G2960" s="23">
        <v>1</v>
      </c>
      <c r="K2960" s="41" t="str">
        <f>IF($B2960="","",(VLOOKUP($B2960,所属・種目コード!$L$3:$M$127,2)))</f>
        <v>九戸中</v>
      </c>
      <c r="L2960" s="38" t="e">
        <f>IF($B2960="","",(VLOOKUP($B2960,所属・種目コード!$I$3:$J$59,2)))</f>
        <v>#N/A</v>
      </c>
    </row>
    <row r="2961" spans="1:12">
      <c r="A2961" s="23">
        <v>3879</v>
      </c>
      <c r="B2961" s="23">
        <v>1166</v>
      </c>
      <c r="C2961" s="23">
        <v>636</v>
      </c>
      <c r="E2961" s="23" t="s">
        <v>6047</v>
      </c>
      <c r="F2961" s="23" t="s">
        <v>6048</v>
      </c>
      <c r="G2961" s="23">
        <v>2</v>
      </c>
      <c r="K2961" s="41" t="str">
        <f>IF($B2961="","",(VLOOKUP($B2961,所属・種目コード!$L$3:$M$127,2)))</f>
        <v>九戸中</v>
      </c>
      <c r="L2961" s="38" t="e">
        <f>IF($B2961="","",(VLOOKUP($B2961,所属・種目コード!$I$3:$J$59,2)))</f>
        <v>#N/A</v>
      </c>
    </row>
    <row r="2962" spans="1:12">
      <c r="A2962" s="23">
        <v>3880</v>
      </c>
      <c r="B2962" s="23">
        <v>1166</v>
      </c>
      <c r="C2962" s="23">
        <v>633</v>
      </c>
      <c r="E2962" s="23" t="s">
        <v>6049</v>
      </c>
      <c r="F2962" s="23" t="s">
        <v>6050</v>
      </c>
      <c r="G2962" s="23">
        <v>2</v>
      </c>
      <c r="K2962" s="41" t="str">
        <f>IF($B2962="","",(VLOOKUP($B2962,所属・種目コード!$L$3:$M$127,2)))</f>
        <v>九戸中</v>
      </c>
      <c r="L2962" s="38" t="e">
        <f>IF($B2962="","",(VLOOKUP($B2962,所属・種目コード!$I$3:$J$59,2)))</f>
        <v>#N/A</v>
      </c>
    </row>
    <row r="2963" spans="1:12">
      <c r="A2963" s="23">
        <v>3881</v>
      </c>
      <c r="B2963" s="23">
        <v>1166</v>
      </c>
      <c r="C2963" s="23">
        <v>754</v>
      </c>
      <c r="E2963" s="23" t="s">
        <v>6051</v>
      </c>
      <c r="F2963" s="23" t="s">
        <v>6052</v>
      </c>
      <c r="G2963" s="23">
        <v>1</v>
      </c>
      <c r="K2963" s="41" t="str">
        <f>IF($B2963="","",(VLOOKUP($B2963,所属・種目コード!$L$3:$M$127,2)))</f>
        <v>九戸中</v>
      </c>
      <c r="L2963" s="38" t="e">
        <f>IF($B2963="","",(VLOOKUP($B2963,所属・種目コード!$I$3:$J$59,2)))</f>
        <v>#N/A</v>
      </c>
    </row>
    <row r="2964" spans="1:12">
      <c r="A2964" s="23">
        <v>3882</v>
      </c>
      <c r="B2964" s="23">
        <v>1166</v>
      </c>
      <c r="C2964" s="23">
        <v>749</v>
      </c>
      <c r="E2964" s="23" t="s">
        <v>6053</v>
      </c>
      <c r="F2964" s="23" t="s">
        <v>6054</v>
      </c>
      <c r="G2964" s="23">
        <v>1</v>
      </c>
      <c r="K2964" s="41" t="str">
        <f>IF($B2964="","",(VLOOKUP($B2964,所属・種目コード!$L$3:$M$127,2)))</f>
        <v>九戸中</v>
      </c>
      <c r="L2964" s="38" t="e">
        <f>IF($B2964="","",(VLOOKUP($B2964,所属・種目コード!$I$3:$J$59,2)))</f>
        <v>#N/A</v>
      </c>
    </row>
    <row r="2965" spans="1:12">
      <c r="A2965" s="23">
        <v>3883</v>
      </c>
      <c r="B2965" s="23">
        <v>1166</v>
      </c>
      <c r="C2965" s="23">
        <v>750</v>
      </c>
      <c r="E2965" s="23" t="s">
        <v>6055</v>
      </c>
      <c r="F2965" s="23" t="s">
        <v>6056</v>
      </c>
      <c r="G2965" s="23">
        <v>1</v>
      </c>
      <c r="K2965" s="41" t="str">
        <f>IF($B2965="","",(VLOOKUP($B2965,所属・種目コード!$L$3:$M$127,2)))</f>
        <v>九戸中</v>
      </c>
      <c r="L2965" s="38" t="e">
        <f>IF($B2965="","",(VLOOKUP($B2965,所属・種目コード!$I$3:$J$59,2)))</f>
        <v>#N/A</v>
      </c>
    </row>
    <row r="2966" spans="1:12">
      <c r="A2966" s="23">
        <v>3884</v>
      </c>
      <c r="B2966" s="23">
        <v>1166</v>
      </c>
      <c r="C2966" s="23">
        <v>751</v>
      </c>
      <c r="E2966" s="23" t="s">
        <v>6057</v>
      </c>
      <c r="F2966" s="23" t="s">
        <v>6058</v>
      </c>
      <c r="G2966" s="23">
        <v>1</v>
      </c>
      <c r="K2966" s="41" t="str">
        <f>IF($B2966="","",(VLOOKUP($B2966,所属・種目コード!$L$3:$M$127,2)))</f>
        <v>九戸中</v>
      </c>
      <c r="L2966" s="38" t="e">
        <f>IF($B2966="","",(VLOOKUP($B2966,所属・種目コード!$I$3:$J$59,2)))</f>
        <v>#N/A</v>
      </c>
    </row>
    <row r="2967" spans="1:12">
      <c r="A2967" s="23">
        <v>3885</v>
      </c>
      <c r="B2967" s="23">
        <v>1166</v>
      </c>
      <c r="C2967" s="23">
        <v>637</v>
      </c>
      <c r="E2967" s="23" t="s">
        <v>6059</v>
      </c>
      <c r="F2967" s="23" t="s">
        <v>6060</v>
      </c>
      <c r="G2967" s="23">
        <v>2</v>
      </c>
      <c r="K2967" s="41" t="str">
        <f>IF($B2967="","",(VLOOKUP($B2967,所属・種目コード!$L$3:$M$127,2)))</f>
        <v>九戸中</v>
      </c>
      <c r="L2967" s="38" t="e">
        <f>IF($B2967="","",(VLOOKUP($B2967,所属・種目コード!$I$3:$J$59,2)))</f>
        <v>#N/A</v>
      </c>
    </row>
    <row r="2968" spans="1:12">
      <c r="A2968" s="23">
        <v>3886</v>
      </c>
      <c r="B2968" s="23">
        <v>1166</v>
      </c>
      <c r="C2968" s="23">
        <v>638</v>
      </c>
      <c r="E2968" s="23" t="s">
        <v>6061</v>
      </c>
      <c r="F2968" s="23" t="s">
        <v>6062</v>
      </c>
      <c r="G2968" s="23">
        <v>2</v>
      </c>
      <c r="K2968" s="41" t="str">
        <f>IF($B2968="","",(VLOOKUP($B2968,所属・種目コード!$L$3:$M$127,2)))</f>
        <v>九戸中</v>
      </c>
      <c r="L2968" s="38" t="e">
        <f>IF($B2968="","",(VLOOKUP($B2968,所属・種目コード!$I$3:$J$59,2)))</f>
        <v>#N/A</v>
      </c>
    </row>
    <row r="2969" spans="1:12">
      <c r="A2969" s="23">
        <v>3887</v>
      </c>
      <c r="B2969" s="23">
        <v>1166</v>
      </c>
      <c r="C2969" s="23">
        <v>634</v>
      </c>
      <c r="E2969" s="23" t="s">
        <v>6063</v>
      </c>
      <c r="F2969" s="23" t="s">
        <v>6064</v>
      </c>
      <c r="G2969" s="23">
        <v>2</v>
      </c>
      <c r="K2969" s="41" t="str">
        <f>IF($B2969="","",(VLOOKUP($B2969,所属・種目コード!$L$3:$M$127,2)))</f>
        <v>九戸中</v>
      </c>
      <c r="L2969" s="38" t="e">
        <f>IF($B2969="","",(VLOOKUP($B2969,所属・種目コード!$I$3:$J$59,2)))</f>
        <v>#N/A</v>
      </c>
    </row>
    <row r="2970" spans="1:12">
      <c r="A2970" s="23">
        <v>3888</v>
      </c>
      <c r="B2970" s="23">
        <v>1166</v>
      </c>
      <c r="C2970" s="23">
        <v>755</v>
      </c>
      <c r="E2970" s="23" t="s">
        <v>6065</v>
      </c>
      <c r="F2970" s="23" t="s">
        <v>6066</v>
      </c>
      <c r="G2970" s="23">
        <v>1</v>
      </c>
      <c r="K2970" s="41" t="str">
        <f>IF($B2970="","",(VLOOKUP($B2970,所属・種目コード!$L$3:$M$127,2)))</f>
        <v>九戸中</v>
      </c>
      <c r="L2970" s="38" t="e">
        <f>IF($B2970="","",(VLOOKUP($B2970,所属・種目コード!$I$3:$J$59,2)))</f>
        <v>#N/A</v>
      </c>
    </row>
    <row r="2971" spans="1:12">
      <c r="A2971" s="23">
        <v>3889</v>
      </c>
      <c r="B2971" s="23">
        <v>1166</v>
      </c>
      <c r="C2971" s="23">
        <v>752</v>
      </c>
      <c r="E2971" s="23" t="s">
        <v>6067</v>
      </c>
      <c r="F2971" s="23" t="s">
        <v>6068</v>
      </c>
      <c r="G2971" s="23">
        <v>1</v>
      </c>
      <c r="K2971" s="41" t="str">
        <f>IF($B2971="","",(VLOOKUP($B2971,所属・種目コード!$L$3:$M$127,2)))</f>
        <v>九戸中</v>
      </c>
      <c r="L2971" s="38" t="e">
        <f>IF($B2971="","",(VLOOKUP($B2971,所属・種目コード!$I$3:$J$59,2)))</f>
        <v>#N/A</v>
      </c>
    </row>
    <row r="2972" spans="1:12">
      <c r="A2972" s="23">
        <v>3890</v>
      </c>
      <c r="B2972" s="23">
        <v>1167</v>
      </c>
      <c r="C2972" s="23">
        <v>163</v>
      </c>
      <c r="E2972" s="23" t="s">
        <v>6069</v>
      </c>
      <c r="F2972" s="23" t="s">
        <v>6070</v>
      </c>
      <c r="G2972" s="23">
        <v>1</v>
      </c>
      <c r="K2972" s="41" t="str">
        <f>IF($B2972="","",(VLOOKUP($B2972,所属・種目コード!$L$3:$M$127,2)))</f>
        <v>雫石中</v>
      </c>
      <c r="L2972" s="38" t="e">
        <f>IF($B2972="","",(VLOOKUP($B2972,所属・種目コード!$I$3:$J$59,2)))</f>
        <v>#N/A</v>
      </c>
    </row>
    <row r="2973" spans="1:12">
      <c r="A2973" s="23">
        <v>3891</v>
      </c>
      <c r="B2973" s="23">
        <v>1167</v>
      </c>
      <c r="C2973" s="23">
        <v>182</v>
      </c>
      <c r="E2973" s="23" t="s">
        <v>6071</v>
      </c>
      <c r="F2973" s="23" t="s">
        <v>6072</v>
      </c>
      <c r="G2973" s="23">
        <v>2</v>
      </c>
      <c r="K2973" s="41" t="str">
        <f>IF($B2973="","",(VLOOKUP($B2973,所属・種目コード!$L$3:$M$127,2)))</f>
        <v>雫石中</v>
      </c>
      <c r="L2973" s="38" t="e">
        <f>IF($B2973="","",(VLOOKUP($B2973,所属・種目コード!$I$3:$J$59,2)))</f>
        <v>#N/A</v>
      </c>
    </row>
    <row r="2974" spans="1:12">
      <c r="A2974" s="23">
        <v>3892</v>
      </c>
      <c r="B2974" s="23">
        <v>1167</v>
      </c>
      <c r="C2974" s="23">
        <v>183</v>
      </c>
      <c r="E2974" s="23" t="s">
        <v>6073</v>
      </c>
      <c r="F2974" s="23" t="s">
        <v>6074</v>
      </c>
      <c r="G2974" s="23">
        <v>2</v>
      </c>
      <c r="K2974" s="41" t="str">
        <f>IF($B2974="","",(VLOOKUP($B2974,所属・種目コード!$L$3:$M$127,2)))</f>
        <v>雫石中</v>
      </c>
      <c r="L2974" s="38" t="e">
        <f>IF($B2974="","",(VLOOKUP($B2974,所属・種目コード!$I$3:$J$59,2)))</f>
        <v>#N/A</v>
      </c>
    </row>
    <row r="2975" spans="1:12">
      <c r="A2975" s="23">
        <v>3893</v>
      </c>
      <c r="B2975" s="23">
        <v>1167</v>
      </c>
      <c r="C2975" s="23">
        <v>164</v>
      </c>
      <c r="E2975" s="23" t="s">
        <v>6075</v>
      </c>
      <c r="F2975" s="23" t="s">
        <v>6076</v>
      </c>
      <c r="G2975" s="23">
        <v>1</v>
      </c>
      <c r="K2975" s="41" t="str">
        <f>IF($B2975="","",(VLOOKUP($B2975,所属・種目コード!$L$3:$M$127,2)))</f>
        <v>雫石中</v>
      </c>
      <c r="L2975" s="38" t="e">
        <f>IF($B2975="","",(VLOOKUP($B2975,所属・種目コード!$I$3:$J$59,2)))</f>
        <v>#N/A</v>
      </c>
    </row>
    <row r="2976" spans="1:12">
      <c r="A2976" s="23">
        <v>3894</v>
      </c>
      <c r="B2976" s="23">
        <v>1167</v>
      </c>
      <c r="C2976" s="23">
        <v>184</v>
      </c>
      <c r="E2976" s="23" t="s">
        <v>6077</v>
      </c>
      <c r="F2976" s="23" t="s">
        <v>6078</v>
      </c>
      <c r="G2976" s="23">
        <v>2</v>
      </c>
      <c r="K2976" s="41" t="str">
        <f>IF($B2976="","",(VLOOKUP($B2976,所属・種目コード!$L$3:$M$127,2)))</f>
        <v>雫石中</v>
      </c>
      <c r="L2976" s="38" t="e">
        <f>IF($B2976="","",(VLOOKUP($B2976,所属・種目コード!$I$3:$J$59,2)))</f>
        <v>#N/A</v>
      </c>
    </row>
    <row r="2977" spans="1:12">
      <c r="A2977" s="23">
        <v>3895</v>
      </c>
      <c r="B2977" s="23">
        <v>1167</v>
      </c>
      <c r="C2977" s="23">
        <v>173</v>
      </c>
      <c r="E2977" s="23" t="s">
        <v>6079</v>
      </c>
      <c r="F2977" s="23" t="s">
        <v>6080</v>
      </c>
      <c r="G2977" s="23">
        <v>2</v>
      </c>
      <c r="K2977" s="41" t="str">
        <f>IF($B2977="","",(VLOOKUP($B2977,所属・種目コード!$L$3:$M$127,2)))</f>
        <v>雫石中</v>
      </c>
      <c r="L2977" s="38" t="e">
        <f>IF($B2977="","",(VLOOKUP($B2977,所属・種目コード!$I$3:$J$59,2)))</f>
        <v>#N/A</v>
      </c>
    </row>
    <row r="2978" spans="1:12">
      <c r="A2978" s="23">
        <v>3896</v>
      </c>
      <c r="B2978" s="23">
        <v>1167</v>
      </c>
      <c r="C2978" s="23">
        <v>165</v>
      </c>
      <c r="E2978" s="23" t="s">
        <v>6081</v>
      </c>
      <c r="F2978" s="23" t="s">
        <v>6082</v>
      </c>
      <c r="G2978" s="23">
        <v>1</v>
      </c>
      <c r="K2978" s="41" t="str">
        <f>IF($B2978="","",(VLOOKUP($B2978,所属・種目コード!$L$3:$M$127,2)))</f>
        <v>雫石中</v>
      </c>
      <c r="L2978" s="38" t="e">
        <f>IF($B2978="","",(VLOOKUP($B2978,所属・種目コード!$I$3:$J$59,2)))</f>
        <v>#N/A</v>
      </c>
    </row>
    <row r="2979" spans="1:12">
      <c r="A2979" s="23">
        <v>3897</v>
      </c>
      <c r="B2979" s="23">
        <v>1167</v>
      </c>
      <c r="C2979" s="23">
        <v>185</v>
      </c>
      <c r="E2979" s="23" t="s">
        <v>6083</v>
      </c>
      <c r="F2979" s="23" t="s">
        <v>6084</v>
      </c>
      <c r="G2979" s="23">
        <v>2</v>
      </c>
      <c r="K2979" s="41" t="str">
        <f>IF($B2979="","",(VLOOKUP($B2979,所属・種目コード!$L$3:$M$127,2)))</f>
        <v>雫石中</v>
      </c>
      <c r="L2979" s="38" t="e">
        <f>IF($B2979="","",(VLOOKUP($B2979,所属・種目コード!$I$3:$J$59,2)))</f>
        <v>#N/A</v>
      </c>
    </row>
    <row r="2980" spans="1:12">
      <c r="A2980" s="23">
        <v>3898</v>
      </c>
      <c r="B2980" s="23">
        <v>1167</v>
      </c>
      <c r="C2980" s="23">
        <v>174</v>
      </c>
      <c r="E2980" s="23" t="s">
        <v>6085</v>
      </c>
      <c r="F2980" s="23" t="s">
        <v>6086</v>
      </c>
      <c r="G2980" s="23">
        <v>2</v>
      </c>
      <c r="K2980" s="41" t="str">
        <f>IF($B2980="","",(VLOOKUP($B2980,所属・種目コード!$L$3:$M$127,2)))</f>
        <v>雫石中</v>
      </c>
      <c r="L2980" s="38" t="e">
        <f>IF($B2980="","",(VLOOKUP($B2980,所属・種目コード!$I$3:$J$59,2)))</f>
        <v>#N/A</v>
      </c>
    </row>
    <row r="2981" spans="1:12">
      <c r="A2981" s="23">
        <v>3899</v>
      </c>
      <c r="B2981" s="23">
        <v>1167</v>
      </c>
      <c r="C2981" s="23">
        <v>186</v>
      </c>
      <c r="E2981" s="23" t="s">
        <v>6087</v>
      </c>
      <c r="F2981" s="23" t="s">
        <v>6088</v>
      </c>
      <c r="G2981" s="23">
        <v>2</v>
      </c>
      <c r="K2981" s="41" t="str">
        <f>IF($B2981="","",(VLOOKUP($B2981,所属・種目コード!$L$3:$M$127,2)))</f>
        <v>雫石中</v>
      </c>
      <c r="L2981" s="38" t="e">
        <f>IF($B2981="","",(VLOOKUP($B2981,所属・種目コード!$I$3:$J$59,2)))</f>
        <v>#N/A</v>
      </c>
    </row>
    <row r="2982" spans="1:12">
      <c r="A2982" s="23">
        <v>3900</v>
      </c>
      <c r="B2982" s="23">
        <v>1167</v>
      </c>
      <c r="C2982" s="23">
        <v>187</v>
      </c>
      <c r="E2982" s="23" t="s">
        <v>6089</v>
      </c>
      <c r="F2982" s="23" t="s">
        <v>6090</v>
      </c>
      <c r="G2982" s="23">
        <v>2</v>
      </c>
      <c r="K2982" s="41" t="str">
        <f>IF($B2982="","",(VLOOKUP($B2982,所属・種目コード!$L$3:$M$127,2)))</f>
        <v>雫石中</v>
      </c>
      <c r="L2982" s="38" t="e">
        <f>IF($B2982="","",(VLOOKUP($B2982,所属・種目コード!$I$3:$J$59,2)))</f>
        <v>#N/A</v>
      </c>
    </row>
    <row r="2983" spans="1:12">
      <c r="A2983" s="23">
        <v>3901</v>
      </c>
      <c r="B2983" s="23">
        <v>1167</v>
      </c>
      <c r="C2983" s="23">
        <v>188</v>
      </c>
      <c r="E2983" s="23" t="s">
        <v>6091</v>
      </c>
      <c r="F2983" s="23" t="s">
        <v>6092</v>
      </c>
      <c r="G2983" s="23">
        <v>2</v>
      </c>
      <c r="K2983" s="41" t="str">
        <f>IF($B2983="","",(VLOOKUP($B2983,所属・種目コード!$L$3:$M$127,2)))</f>
        <v>雫石中</v>
      </c>
      <c r="L2983" s="38" t="e">
        <f>IF($B2983="","",(VLOOKUP($B2983,所属・種目コード!$I$3:$J$59,2)))</f>
        <v>#N/A</v>
      </c>
    </row>
    <row r="2984" spans="1:12">
      <c r="A2984" s="23">
        <v>3902</v>
      </c>
      <c r="B2984" s="23">
        <v>1167</v>
      </c>
      <c r="C2984" s="23">
        <v>166</v>
      </c>
      <c r="E2984" s="23" t="s">
        <v>6093</v>
      </c>
      <c r="F2984" s="23" t="s">
        <v>6094</v>
      </c>
      <c r="G2984" s="23">
        <v>1</v>
      </c>
      <c r="K2984" s="41" t="str">
        <f>IF($B2984="","",(VLOOKUP($B2984,所属・種目コード!$L$3:$M$127,2)))</f>
        <v>雫石中</v>
      </c>
      <c r="L2984" s="38" t="e">
        <f>IF($B2984="","",(VLOOKUP($B2984,所属・種目コード!$I$3:$J$59,2)))</f>
        <v>#N/A</v>
      </c>
    </row>
    <row r="2985" spans="1:12">
      <c r="A2985" s="23">
        <v>3903</v>
      </c>
      <c r="B2985" s="23">
        <v>1167</v>
      </c>
      <c r="C2985" s="23">
        <v>189</v>
      </c>
      <c r="E2985" s="23" t="s">
        <v>6095</v>
      </c>
      <c r="F2985" s="23" t="s">
        <v>6096</v>
      </c>
      <c r="G2985" s="23">
        <v>2</v>
      </c>
      <c r="K2985" s="41" t="str">
        <f>IF($B2985="","",(VLOOKUP($B2985,所属・種目コード!$L$3:$M$127,2)))</f>
        <v>雫石中</v>
      </c>
      <c r="L2985" s="38" t="e">
        <f>IF($B2985="","",(VLOOKUP($B2985,所属・種目コード!$I$3:$J$59,2)))</f>
        <v>#N/A</v>
      </c>
    </row>
    <row r="2986" spans="1:12">
      <c r="A2986" s="23">
        <v>3904</v>
      </c>
      <c r="B2986" s="23">
        <v>1167</v>
      </c>
      <c r="C2986" s="23">
        <v>167</v>
      </c>
      <c r="E2986" s="23" t="s">
        <v>6097</v>
      </c>
      <c r="F2986" s="23" t="s">
        <v>6098</v>
      </c>
      <c r="G2986" s="23">
        <v>1</v>
      </c>
      <c r="K2986" s="41" t="str">
        <f>IF($B2986="","",(VLOOKUP($B2986,所属・種目コード!$L$3:$M$127,2)))</f>
        <v>雫石中</v>
      </c>
      <c r="L2986" s="38" t="e">
        <f>IF($B2986="","",(VLOOKUP($B2986,所属・種目コード!$I$3:$J$59,2)))</f>
        <v>#N/A</v>
      </c>
    </row>
    <row r="2987" spans="1:12">
      <c r="A2987" s="23">
        <v>3905</v>
      </c>
      <c r="B2987" s="23">
        <v>1167</v>
      </c>
      <c r="C2987" s="23">
        <v>168</v>
      </c>
      <c r="E2987" s="23" t="s">
        <v>6099</v>
      </c>
      <c r="F2987" s="23" t="s">
        <v>6100</v>
      </c>
      <c r="G2987" s="23">
        <v>1</v>
      </c>
      <c r="K2987" s="41" t="str">
        <f>IF($B2987="","",(VLOOKUP($B2987,所属・種目コード!$L$3:$M$127,2)))</f>
        <v>雫石中</v>
      </c>
      <c r="L2987" s="38" t="e">
        <f>IF($B2987="","",(VLOOKUP($B2987,所属・種目コード!$I$3:$J$59,2)))</f>
        <v>#N/A</v>
      </c>
    </row>
    <row r="2988" spans="1:12">
      <c r="A2988" s="23">
        <v>3906</v>
      </c>
      <c r="B2988" s="23">
        <v>1167</v>
      </c>
      <c r="C2988" s="23">
        <v>190</v>
      </c>
      <c r="E2988" s="23" t="s">
        <v>6101</v>
      </c>
      <c r="F2988" s="23" t="s">
        <v>6102</v>
      </c>
      <c r="G2988" s="23">
        <v>2</v>
      </c>
      <c r="K2988" s="41" t="str">
        <f>IF($B2988="","",(VLOOKUP($B2988,所属・種目コード!$L$3:$M$127,2)))</f>
        <v>雫石中</v>
      </c>
      <c r="L2988" s="38" t="e">
        <f>IF($B2988="","",(VLOOKUP($B2988,所属・種目コード!$I$3:$J$59,2)))</f>
        <v>#N/A</v>
      </c>
    </row>
    <row r="2989" spans="1:12">
      <c r="A2989" s="23">
        <v>3907</v>
      </c>
      <c r="B2989" s="23">
        <v>1167</v>
      </c>
      <c r="C2989" s="23">
        <v>169</v>
      </c>
      <c r="E2989" s="23" t="s">
        <v>6103</v>
      </c>
      <c r="F2989" s="23" t="s">
        <v>6104</v>
      </c>
      <c r="G2989" s="23">
        <v>1</v>
      </c>
      <c r="K2989" s="41" t="str">
        <f>IF($B2989="","",(VLOOKUP($B2989,所属・種目コード!$L$3:$M$127,2)))</f>
        <v>雫石中</v>
      </c>
      <c r="L2989" s="38" t="e">
        <f>IF($B2989="","",(VLOOKUP($B2989,所属・種目コード!$I$3:$J$59,2)))</f>
        <v>#N/A</v>
      </c>
    </row>
    <row r="2990" spans="1:12">
      <c r="A2990" s="23">
        <v>3908</v>
      </c>
      <c r="B2990" s="23">
        <v>1167</v>
      </c>
      <c r="C2990" s="23">
        <v>170</v>
      </c>
      <c r="E2990" s="23" t="s">
        <v>3677</v>
      </c>
      <c r="F2990" s="23" t="s">
        <v>3271</v>
      </c>
      <c r="G2990" s="23">
        <v>1</v>
      </c>
      <c r="K2990" s="41" t="str">
        <f>IF($B2990="","",(VLOOKUP($B2990,所属・種目コード!$L$3:$M$127,2)))</f>
        <v>雫石中</v>
      </c>
      <c r="L2990" s="38" t="e">
        <f>IF($B2990="","",(VLOOKUP($B2990,所属・種目コード!$I$3:$J$59,2)))</f>
        <v>#N/A</v>
      </c>
    </row>
    <row r="2991" spans="1:12">
      <c r="A2991" s="23">
        <v>3909</v>
      </c>
      <c r="B2991" s="23">
        <v>1167</v>
      </c>
      <c r="C2991" s="23">
        <v>175</v>
      </c>
      <c r="E2991" s="23" t="s">
        <v>6105</v>
      </c>
      <c r="F2991" s="23" t="s">
        <v>6106</v>
      </c>
      <c r="G2991" s="23">
        <v>2</v>
      </c>
      <c r="K2991" s="41" t="str">
        <f>IF($B2991="","",(VLOOKUP($B2991,所属・種目コード!$L$3:$M$127,2)))</f>
        <v>雫石中</v>
      </c>
      <c r="L2991" s="38" t="e">
        <f>IF($B2991="","",(VLOOKUP($B2991,所属・種目コード!$I$3:$J$59,2)))</f>
        <v>#N/A</v>
      </c>
    </row>
    <row r="2992" spans="1:12">
      <c r="A2992" s="23">
        <v>3910</v>
      </c>
      <c r="B2992" s="23">
        <v>1167</v>
      </c>
      <c r="C2992" s="23">
        <v>171</v>
      </c>
      <c r="E2992" s="23" t="s">
        <v>6107</v>
      </c>
      <c r="F2992" s="23" t="s">
        <v>6108</v>
      </c>
      <c r="G2992" s="23">
        <v>1</v>
      </c>
      <c r="K2992" s="41" t="str">
        <f>IF($B2992="","",(VLOOKUP($B2992,所属・種目コード!$L$3:$M$127,2)))</f>
        <v>雫石中</v>
      </c>
      <c r="L2992" s="38" t="e">
        <f>IF($B2992="","",(VLOOKUP($B2992,所属・種目コード!$I$3:$J$59,2)))</f>
        <v>#N/A</v>
      </c>
    </row>
    <row r="2993" spans="1:12">
      <c r="A2993" s="23">
        <v>3911</v>
      </c>
      <c r="B2993" s="23">
        <v>1167</v>
      </c>
      <c r="C2993" s="23">
        <v>172</v>
      </c>
      <c r="E2993" s="23" t="s">
        <v>6109</v>
      </c>
      <c r="F2993" s="23" t="s">
        <v>6110</v>
      </c>
      <c r="G2993" s="23">
        <v>1</v>
      </c>
      <c r="K2993" s="41" t="str">
        <f>IF($B2993="","",(VLOOKUP($B2993,所属・種目コード!$L$3:$M$127,2)))</f>
        <v>雫石中</v>
      </c>
      <c r="L2993" s="38" t="e">
        <f>IF($B2993="","",(VLOOKUP($B2993,所属・種目コード!$I$3:$J$59,2)))</f>
        <v>#N/A</v>
      </c>
    </row>
    <row r="2994" spans="1:12">
      <c r="A2994" s="23">
        <v>3912</v>
      </c>
      <c r="B2994" s="23">
        <v>1167</v>
      </c>
      <c r="C2994" s="23">
        <v>176</v>
      </c>
      <c r="E2994" s="23" t="s">
        <v>6111</v>
      </c>
      <c r="F2994" s="23" t="s">
        <v>6112</v>
      </c>
      <c r="G2994" s="23">
        <v>2</v>
      </c>
      <c r="K2994" s="41" t="str">
        <f>IF($B2994="","",(VLOOKUP($B2994,所属・種目コード!$L$3:$M$127,2)))</f>
        <v>雫石中</v>
      </c>
      <c r="L2994" s="38" t="e">
        <f>IF($B2994="","",(VLOOKUP($B2994,所属・種目コード!$I$3:$J$59,2)))</f>
        <v>#N/A</v>
      </c>
    </row>
    <row r="2995" spans="1:12">
      <c r="A2995" s="23">
        <v>3913</v>
      </c>
      <c r="B2995" s="23">
        <v>1167</v>
      </c>
      <c r="C2995" s="23">
        <v>177</v>
      </c>
      <c r="E2995" s="23" t="s">
        <v>6113</v>
      </c>
      <c r="F2995" s="23" t="s">
        <v>6114</v>
      </c>
      <c r="G2995" s="23">
        <v>2</v>
      </c>
      <c r="K2995" s="41" t="str">
        <f>IF($B2995="","",(VLOOKUP($B2995,所属・種目コード!$L$3:$M$127,2)))</f>
        <v>雫石中</v>
      </c>
      <c r="L2995" s="38" t="e">
        <f>IF($B2995="","",(VLOOKUP($B2995,所属・種目コード!$I$3:$J$59,2)))</f>
        <v>#N/A</v>
      </c>
    </row>
    <row r="2996" spans="1:12">
      <c r="A2996" s="23">
        <v>3914</v>
      </c>
      <c r="B2996" s="23">
        <v>1167</v>
      </c>
      <c r="C2996" s="23">
        <v>179</v>
      </c>
      <c r="E2996" s="23" t="s">
        <v>6115</v>
      </c>
      <c r="F2996" s="23" t="s">
        <v>6116</v>
      </c>
      <c r="G2996" s="23">
        <v>1</v>
      </c>
      <c r="K2996" s="41" t="str">
        <f>IF($B2996="","",(VLOOKUP($B2996,所属・種目コード!$L$3:$M$127,2)))</f>
        <v>雫石中</v>
      </c>
      <c r="L2996" s="38" t="e">
        <f>IF($B2996="","",(VLOOKUP($B2996,所属・種目コード!$I$3:$J$59,2)))</f>
        <v>#N/A</v>
      </c>
    </row>
    <row r="2997" spans="1:12">
      <c r="A2997" s="23">
        <v>3915</v>
      </c>
      <c r="B2997" s="23">
        <v>1167</v>
      </c>
      <c r="C2997" s="23">
        <v>178</v>
      </c>
      <c r="E2997" s="23" t="s">
        <v>6117</v>
      </c>
      <c r="F2997" s="23" t="s">
        <v>6118</v>
      </c>
      <c r="G2997" s="23">
        <v>2</v>
      </c>
      <c r="K2997" s="41" t="str">
        <f>IF($B2997="","",(VLOOKUP($B2997,所属・種目コード!$L$3:$M$127,2)))</f>
        <v>雫石中</v>
      </c>
      <c r="L2997" s="38" t="e">
        <f>IF($B2997="","",(VLOOKUP($B2997,所属・種目コード!$I$3:$J$59,2)))</f>
        <v>#N/A</v>
      </c>
    </row>
    <row r="2998" spans="1:12">
      <c r="A2998" s="23">
        <v>3916</v>
      </c>
      <c r="B2998" s="23">
        <v>1167</v>
      </c>
      <c r="C2998" s="23">
        <v>196</v>
      </c>
      <c r="E2998" s="23" t="s">
        <v>6119</v>
      </c>
      <c r="F2998" s="23" t="s">
        <v>6120</v>
      </c>
      <c r="G2998" s="23">
        <v>2</v>
      </c>
      <c r="K2998" s="41" t="str">
        <f>IF($B2998="","",(VLOOKUP($B2998,所属・種目コード!$L$3:$M$127,2)))</f>
        <v>雫石中</v>
      </c>
      <c r="L2998" s="38" t="e">
        <f>IF($B2998="","",(VLOOKUP($B2998,所属・種目コード!$I$3:$J$59,2)))</f>
        <v>#N/A</v>
      </c>
    </row>
    <row r="2999" spans="1:12">
      <c r="A2999" s="23">
        <v>3917</v>
      </c>
      <c r="B2999" s="23">
        <v>1167</v>
      </c>
      <c r="C2999" s="23">
        <v>180</v>
      </c>
      <c r="E2999" s="23" t="s">
        <v>6121</v>
      </c>
      <c r="F2999" s="23" t="s">
        <v>6122</v>
      </c>
      <c r="G2999" s="23">
        <v>1</v>
      </c>
      <c r="K2999" s="41" t="str">
        <f>IF($B2999="","",(VLOOKUP($B2999,所属・種目コード!$L$3:$M$127,2)))</f>
        <v>雫石中</v>
      </c>
      <c r="L2999" s="38" t="e">
        <f>IF($B2999="","",(VLOOKUP($B2999,所属・種目コード!$I$3:$J$59,2)))</f>
        <v>#N/A</v>
      </c>
    </row>
    <row r="3000" spans="1:12">
      <c r="A3000" s="23">
        <v>3918</v>
      </c>
      <c r="B3000" s="23">
        <v>1167</v>
      </c>
      <c r="C3000" s="23">
        <v>181</v>
      </c>
      <c r="E3000" s="23" t="s">
        <v>6123</v>
      </c>
      <c r="F3000" s="23" t="s">
        <v>6124</v>
      </c>
      <c r="G3000" s="23">
        <v>1</v>
      </c>
      <c r="K3000" s="41" t="str">
        <f>IF($B3000="","",(VLOOKUP($B3000,所属・種目コード!$L$3:$M$127,2)))</f>
        <v>雫石中</v>
      </c>
      <c r="L3000" s="38" t="e">
        <f>IF($B3000="","",(VLOOKUP($B3000,所属・種目コード!$I$3:$J$59,2)))</f>
        <v>#N/A</v>
      </c>
    </row>
    <row r="3001" spans="1:12">
      <c r="A3001" s="23">
        <v>3919</v>
      </c>
      <c r="B3001" s="23">
        <v>1167</v>
      </c>
      <c r="C3001" s="23">
        <v>179</v>
      </c>
      <c r="E3001" s="23" t="s">
        <v>6125</v>
      </c>
      <c r="F3001" s="23" t="s">
        <v>6126</v>
      </c>
      <c r="G3001" s="23">
        <v>2</v>
      </c>
      <c r="K3001" s="41" t="str">
        <f>IF($B3001="","",(VLOOKUP($B3001,所属・種目コード!$L$3:$M$127,2)))</f>
        <v>雫石中</v>
      </c>
      <c r="L3001" s="38" t="e">
        <f>IF($B3001="","",(VLOOKUP($B3001,所属・種目コード!$I$3:$J$59,2)))</f>
        <v>#N/A</v>
      </c>
    </row>
    <row r="3002" spans="1:12">
      <c r="A3002" s="23">
        <v>3920</v>
      </c>
      <c r="B3002" s="23">
        <v>1167</v>
      </c>
      <c r="C3002" s="23">
        <v>191</v>
      </c>
      <c r="E3002" s="23" t="s">
        <v>6127</v>
      </c>
      <c r="F3002" s="23" t="s">
        <v>6128</v>
      </c>
      <c r="G3002" s="23">
        <v>2</v>
      </c>
      <c r="K3002" s="41" t="str">
        <f>IF($B3002="","",(VLOOKUP($B3002,所属・種目コード!$L$3:$M$127,2)))</f>
        <v>雫石中</v>
      </c>
      <c r="L3002" s="38" t="e">
        <f>IF($B3002="","",(VLOOKUP($B3002,所属・種目コード!$I$3:$J$59,2)))</f>
        <v>#N/A</v>
      </c>
    </row>
    <row r="3003" spans="1:12">
      <c r="A3003" s="23">
        <v>3921</v>
      </c>
      <c r="B3003" s="23">
        <v>1167</v>
      </c>
      <c r="C3003" s="23">
        <v>192</v>
      </c>
      <c r="E3003" s="23" t="s">
        <v>6129</v>
      </c>
      <c r="F3003" s="23" t="s">
        <v>6130</v>
      </c>
      <c r="G3003" s="23">
        <v>2</v>
      </c>
      <c r="K3003" s="41" t="str">
        <f>IF($B3003="","",(VLOOKUP($B3003,所属・種目コード!$L$3:$M$127,2)))</f>
        <v>雫石中</v>
      </c>
      <c r="L3003" s="38" t="e">
        <f>IF($B3003="","",(VLOOKUP($B3003,所属・種目コード!$I$3:$J$59,2)))</f>
        <v>#N/A</v>
      </c>
    </row>
    <row r="3004" spans="1:12">
      <c r="A3004" s="23">
        <v>3922</v>
      </c>
      <c r="B3004" s="23">
        <v>1167</v>
      </c>
      <c r="C3004" s="23">
        <v>173</v>
      </c>
      <c r="E3004" s="23" t="s">
        <v>6131</v>
      </c>
      <c r="F3004" s="23" t="s">
        <v>6132</v>
      </c>
      <c r="G3004" s="23">
        <v>1</v>
      </c>
      <c r="K3004" s="41" t="str">
        <f>IF($B3004="","",(VLOOKUP($B3004,所属・種目コード!$L$3:$M$127,2)))</f>
        <v>雫石中</v>
      </c>
      <c r="L3004" s="38" t="e">
        <f>IF($B3004="","",(VLOOKUP($B3004,所属・種目コード!$I$3:$J$59,2)))</f>
        <v>#N/A</v>
      </c>
    </row>
    <row r="3005" spans="1:12">
      <c r="A3005" s="23">
        <v>3923</v>
      </c>
      <c r="B3005" s="23">
        <v>1167</v>
      </c>
      <c r="C3005" s="23">
        <v>180</v>
      </c>
      <c r="E3005" s="23" t="s">
        <v>6133</v>
      </c>
      <c r="F3005" s="23" t="s">
        <v>6134</v>
      </c>
      <c r="G3005" s="23">
        <v>2</v>
      </c>
      <c r="K3005" s="41" t="str">
        <f>IF($B3005="","",(VLOOKUP($B3005,所属・種目コード!$L$3:$M$127,2)))</f>
        <v>雫石中</v>
      </c>
      <c r="L3005" s="38" t="e">
        <f>IF($B3005="","",(VLOOKUP($B3005,所属・種目コード!$I$3:$J$59,2)))</f>
        <v>#N/A</v>
      </c>
    </row>
    <row r="3006" spans="1:12">
      <c r="A3006" s="23">
        <v>3924</v>
      </c>
      <c r="B3006" s="23">
        <v>1167</v>
      </c>
      <c r="C3006" s="23">
        <v>1150</v>
      </c>
      <c r="E3006" s="23" t="s">
        <v>6135</v>
      </c>
      <c r="F3006" s="23" t="s">
        <v>6136</v>
      </c>
      <c r="G3006" s="23">
        <v>2</v>
      </c>
      <c r="K3006" s="41" t="str">
        <f>IF($B3006="","",(VLOOKUP($B3006,所属・種目コード!$L$3:$M$127,2)))</f>
        <v>雫石中</v>
      </c>
      <c r="L3006" s="38" t="e">
        <f>IF($B3006="","",(VLOOKUP($B3006,所属・種目コード!$I$3:$J$59,2)))</f>
        <v>#N/A</v>
      </c>
    </row>
    <row r="3007" spans="1:12">
      <c r="A3007" s="23">
        <v>3925</v>
      </c>
      <c r="B3007" s="23">
        <v>1167</v>
      </c>
      <c r="C3007" s="23">
        <v>174</v>
      </c>
      <c r="E3007" s="23" t="s">
        <v>6137</v>
      </c>
      <c r="F3007" s="23" t="s">
        <v>6138</v>
      </c>
      <c r="G3007" s="23">
        <v>1</v>
      </c>
      <c r="K3007" s="41" t="str">
        <f>IF($B3007="","",(VLOOKUP($B3007,所属・種目コード!$L$3:$M$127,2)))</f>
        <v>雫石中</v>
      </c>
      <c r="L3007" s="38" t="e">
        <f>IF($B3007="","",(VLOOKUP($B3007,所属・種目コード!$I$3:$J$59,2)))</f>
        <v>#N/A</v>
      </c>
    </row>
    <row r="3008" spans="1:12">
      <c r="A3008" s="23">
        <v>3926</v>
      </c>
      <c r="B3008" s="23">
        <v>1167</v>
      </c>
      <c r="C3008" s="23">
        <v>182</v>
      </c>
      <c r="E3008" s="23" t="s">
        <v>6139</v>
      </c>
      <c r="F3008" s="23" t="s">
        <v>6140</v>
      </c>
      <c r="G3008" s="23">
        <v>1</v>
      </c>
      <c r="K3008" s="41" t="str">
        <f>IF($B3008="","",(VLOOKUP($B3008,所属・種目コード!$L$3:$M$127,2)))</f>
        <v>雫石中</v>
      </c>
      <c r="L3008" s="38" t="e">
        <f>IF($B3008="","",(VLOOKUP($B3008,所属・種目コード!$I$3:$J$59,2)))</f>
        <v>#N/A</v>
      </c>
    </row>
    <row r="3009" spans="1:12">
      <c r="A3009" s="23">
        <v>3927</v>
      </c>
      <c r="B3009" s="23">
        <v>1167</v>
      </c>
      <c r="C3009" s="23">
        <v>183</v>
      </c>
      <c r="E3009" s="23" t="s">
        <v>6141</v>
      </c>
      <c r="F3009" s="23" t="s">
        <v>6142</v>
      </c>
      <c r="G3009" s="23">
        <v>1</v>
      </c>
      <c r="K3009" s="41" t="str">
        <f>IF($B3009="","",(VLOOKUP($B3009,所属・種目コード!$L$3:$M$127,2)))</f>
        <v>雫石中</v>
      </c>
      <c r="L3009" s="38" t="e">
        <f>IF($B3009="","",(VLOOKUP($B3009,所属・種目コード!$I$3:$J$59,2)))</f>
        <v>#N/A</v>
      </c>
    </row>
    <row r="3010" spans="1:12">
      <c r="A3010" s="23">
        <v>3928</v>
      </c>
      <c r="B3010" s="23">
        <v>1167</v>
      </c>
      <c r="C3010" s="23">
        <v>181</v>
      </c>
      <c r="E3010" s="23" t="s">
        <v>6143</v>
      </c>
      <c r="F3010" s="23" t="s">
        <v>6144</v>
      </c>
      <c r="G3010" s="23">
        <v>2</v>
      </c>
      <c r="K3010" s="41" t="str">
        <f>IF($B3010="","",(VLOOKUP($B3010,所属・種目コード!$L$3:$M$127,2)))</f>
        <v>雫石中</v>
      </c>
      <c r="L3010" s="38" t="e">
        <f>IF($B3010="","",(VLOOKUP($B3010,所属・種目コード!$I$3:$J$59,2)))</f>
        <v>#N/A</v>
      </c>
    </row>
    <row r="3011" spans="1:12">
      <c r="A3011" s="23">
        <v>3929</v>
      </c>
      <c r="B3011" s="23">
        <v>1167</v>
      </c>
      <c r="C3011" s="23">
        <v>193</v>
      </c>
      <c r="E3011" s="23" t="s">
        <v>6145</v>
      </c>
      <c r="F3011" s="23" t="s">
        <v>6146</v>
      </c>
      <c r="G3011" s="23">
        <v>2</v>
      </c>
      <c r="K3011" s="41" t="str">
        <f>IF($B3011="","",(VLOOKUP($B3011,所属・種目コード!$L$3:$M$127,2)))</f>
        <v>雫石中</v>
      </c>
      <c r="L3011" s="38" t="e">
        <f>IF($B3011="","",(VLOOKUP($B3011,所属・種目コード!$I$3:$J$59,2)))</f>
        <v>#N/A</v>
      </c>
    </row>
    <row r="3012" spans="1:12">
      <c r="A3012" s="23">
        <v>3930</v>
      </c>
      <c r="B3012" s="23">
        <v>1167</v>
      </c>
      <c r="C3012" s="23">
        <v>175</v>
      </c>
      <c r="E3012" s="23" t="s">
        <v>6147</v>
      </c>
      <c r="F3012" s="23" t="s">
        <v>6148</v>
      </c>
      <c r="G3012" s="23">
        <v>1</v>
      </c>
      <c r="K3012" s="41" t="str">
        <f>IF($B3012="","",(VLOOKUP($B3012,所属・種目コード!$L$3:$M$127,2)))</f>
        <v>雫石中</v>
      </c>
      <c r="L3012" s="38" t="e">
        <f>IF($B3012="","",(VLOOKUP($B3012,所属・種目コード!$I$3:$J$59,2)))</f>
        <v>#N/A</v>
      </c>
    </row>
    <row r="3013" spans="1:12">
      <c r="A3013" s="23">
        <v>3931</v>
      </c>
      <c r="B3013" s="23">
        <v>1167</v>
      </c>
      <c r="C3013" s="23">
        <v>176</v>
      </c>
      <c r="E3013" s="23" t="s">
        <v>6149</v>
      </c>
      <c r="F3013" s="23" t="s">
        <v>6150</v>
      </c>
      <c r="G3013" s="23">
        <v>1</v>
      </c>
      <c r="K3013" s="41" t="str">
        <f>IF($B3013="","",(VLOOKUP($B3013,所属・種目コード!$L$3:$M$127,2)))</f>
        <v>雫石中</v>
      </c>
      <c r="L3013" s="38" t="e">
        <f>IF($B3013="","",(VLOOKUP($B3013,所属・種目コード!$I$3:$J$59,2)))</f>
        <v>#N/A</v>
      </c>
    </row>
    <row r="3014" spans="1:12">
      <c r="A3014" s="23">
        <v>3932</v>
      </c>
      <c r="B3014" s="23">
        <v>1167</v>
      </c>
      <c r="C3014" s="23">
        <v>1300</v>
      </c>
      <c r="E3014" s="23" t="s">
        <v>6151</v>
      </c>
      <c r="F3014" s="23" t="s">
        <v>6152</v>
      </c>
      <c r="G3014" s="23">
        <v>1</v>
      </c>
      <c r="K3014" s="41" t="str">
        <f>IF($B3014="","",(VLOOKUP($B3014,所属・種目コード!$L$3:$M$127,2)))</f>
        <v>雫石中</v>
      </c>
      <c r="L3014" s="38" t="e">
        <f>IF($B3014="","",(VLOOKUP($B3014,所属・種目コード!$I$3:$J$59,2)))</f>
        <v>#N/A</v>
      </c>
    </row>
    <row r="3015" spans="1:12">
      <c r="A3015" s="23">
        <v>3933</v>
      </c>
      <c r="B3015" s="23">
        <v>1167</v>
      </c>
      <c r="C3015" s="23">
        <v>194</v>
      </c>
      <c r="E3015" s="23" t="s">
        <v>6153</v>
      </c>
      <c r="F3015" s="23" t="s">
        <v>6154</v>
      </c>
      <c r="G3015" s="23">
        <v>2</v>
      </c>
      <c r="K3015" s="41" t="str">
        <f>IF($B3015="","",(VLOOKUP($B3015,所属・種目コード!$L$3:$M$127,2)))</f>
        <v>雫石中</v>
      </c>
      <c r="L3015" s="38" t="e">
        <f>IF($B3015="","",(VLOOKUP($B3015,所属・種目コード!$I$3:$J$59,2)))</f>
        <v>#N/A</v>
      </c>
    </row>
    <row r="3016" spans="1:12">
      <c r="A3016" s="23">
        <v>3934</v>
      </c>
      <c r="B3016" s="23">
        <v>1167</v>
      </c>
      <c r="C3016" s="23">
        <v>177</v>
      </c>
      <c r="E3016" s="23" t="s">
        <v>6155</v>
      </c>
      <c r="F3016" s="23" t="s">
        <v>6156</v>
      </c>
      <c r="G3016" s="23">
        <v>1</v>
      </c>
      <c r="K3016" s="41" t="str">
        <f>IF($B3016="","",(VLOOKUP($B3016,所属・種目コード!$L$3:$M$127,2)))</f>
        <v>雫石中</v>
      </c>
      <c r="L3016" s="38" t="e">
        <f>IF($B3016="","",(VLOOKUP($B3016,所属・種目コード!$I$3:$J$59,2)))</f>
        <v>#N/A</v>
      </c>
    </row>
    <row r="3017" spans="1:12">
      <c r="A3017" s="23">
        <v>3935</v>
      </c>
      <c r="B3017" s="23">
        <v>1167</v>
      </c>
      <c r="C3017" s="23">
        <v>178</v>
      </c>
      <c r="E3017" s="23" t="s">
        <v>6157</v>
      </c>
      <c r="F3017" s="23" t="s">
        <v>6158</v>
      </c>
      <c r="G3017" s="23">
        <v>1</v>
      </c>
      <c r="K3017" s="41" t="str">
        <f>IF($B3017="","",(VLOOKUP($B3017,所属・種目コード!$L$3:$M$127,2)))</f>
        <v>雫石中</v>
      </c>
      <c r="L3017" s="38" t="e">
        <f>IF($B3017="","",(VLOOKUP($B3017,所属・種目コード!$I$3:$J$59,2)))</f>
        <v>#N/A</v>
      </c>
    </row>
    <row r="3018" spans="1:12">
      <c r="A3018" s="23">
        <v>3936</v>
      </c>
      <c r="B3018" s="23">
        <v>1167</v>
      </c>
      <c r="C3018" s="23">
        <v>184</v>
      </c>
      <c r="E3018" s="23" t="s">
        <v>6159</v>
      </c>
      <c r="F3018" s="23" t="s">
        <v>6160</v>
      </c>
      <c r="G3018" s="23">
        <v>1</v>
      </c>
      <c r="K3018" s="41" t="str">
        <f>IF($B3018="","",(VLOOKUP($B3018,所属・種目コード!$L$3:$M$127,2)))</f>
        <v>雫石中</v>
      </c>
      <c r="L3018" s="38" t="e">
        <f>IF($B3018="","",(VLOOKUP($B3018,所属・種目コード!$I$3:$J$59,2)))</f>
        <v>#N/A</v>
      </c>
    </row>
    <row r="3019" spans="1:12">
      <c r="A3019" s="23">
        <v>3937</v>
      </c>
      <c r="B3019" s="23">
        <v>1167</v>
      </c>
      <c r="C3019" s="23">
        <v>185</v>
      </c>
      <c r="E3019" s="23" t="s">
        <v>6161</v>
      </c>
      <c r="F3019" s="23" t="s">
        <v>6162</v>
      </c>
      <c r="G3019" s="23">
        <v>1</v>
      </c>
      <c r="K3019" s="41" t="str">
        <f>IF($B3019="","",(VLOOKUP($B3019,所属・種目コード!$L$3:$M$127,2)))</f>
        <v>雫石中</v>
      </c>
      <c r="L3019" s="38" t="e">
        <f>IF($B3019="","",(VLOOKUP($B3019,所属・種目コード!$I$3:$J$59,2)))</f>
        <v>#N/A</v>
      </c>
    </row>
    <row r="3020" spans="1:12">
      <c r="A3020" s="23">
        <v>3938</v>
      </c>
      <c r="B3020" s="23">
        <v>1167</v>
      </c>
      <c r="C3020" s="23">
        <v>195</v>
      </c>
      <c r="E3020" s="23" t="s">
        <v>6163</v>
      </c>
      <c r="F3020" s="23" t="s">
        <v>6164</v>
      </c>
      <c r="G3020" s="23">
        <v>2</v>
      </c>
      <c r="K3020" s="41" t="str">
        <f>IF($B3020="","",(VLOOKUP($B3020,所属・種目コード!$L$3:$M$127,2)))</f>
        <v>雫石中</v>
      </c>
      <c r="L3020" s="38" t="e">
        <f>IF($B3020="","",(VLOOKUP($B3020,所属・種目コード!$I$3:$J$59,2)))</f>
        <v>#N/A</v>
      </c>
    </row>
    <row r="3021" spans="1:12">
      <c r="A3021" s="23">
        <v>3939</v>
      </c>
      <c r="B3021" s="23">
        <v>1167</v>
      </c>
      <c r="C3021" s="23">
        <v>186</v>
      </c>
      <c r="E3021" s="23" t="s">
        <v>6165</v>
      </c>
      <c r="F3021" s="23" t="s">
        <v>6166</v>
      </c>
      <c r="G3021" s="23">
        <v>1</v>
      </c>
      <c r="K3021" s="41" t="str">
        <f>IF($B3021="","",(VLOOKUP($B3021,所属・種目コード!$L$3:$M$127,2)))</f>
        <v>雫石中</v>
      </c>
      <c r="L3021" s="38" t="e">
        <f>IF($B3021="","",(VLOOKUP($B3021,所属・種目コード!$I$3:$J$59,2)))</f>
        <v>#N/A</v>
      </c>
    </row>
    <row r="3022" spans="1:12">
      <c r="A3022" s="23">
        <v>3940</v>
      </c>
      <c r="B3022" s="23">
        <v>1169</v>
      </c>
      <c r="C3022" s="23">
        <v>1293</v>
      </c>
      <c r="E3022" s="23" t="s">
        <v>6167</v>
      </c>
      <c r="F3022" s="23" t="s">
        <v>6168</v>
      </c>
      <c r="G3022" s="23">
        <v>1</v>
      </c>
      <c r="K3022" s="41" t="str">
        <f>IF($B3022="","",(VLOOKUP($B3022,所属・種目コード!$L$3:$M$127,2)))</f>
        <v>紫波三中</v>
      </c>
      <c r="L3022" s="38" t="e">
        <f>IF($B3022="","",(VLOOKUP($B3022,所属・種目コード!$I$3:$J$59,2)))</f>
        <v>#N/A</v>
      </c>
    </row>
    <row r="3023" spans="1:12">
      <c r="A3023" s="23">
        <v>3941</v>
      </c>
      <c r="B3023" s="23">
        <v>1169</v>
      </c>
      <c r="C3023" s="23">
        <v>1287</v>
      </c>
      <c r="E3023" s="23" t="s">
        <v>6169</v>
      </c>
      <c r="F3023" s="23" t="s">
        <v>6170</v>
      </c>
      <c r="G3023" s="23">
        <v>1</v>
      </c>
      <c r="K3023" s="41" t="str">
        <f>IF($B3023="","",(VLOOKUP($B3023,所属・種目コード!$L$3:$M$127,2)))</f>
        <v>紫波三中</v>
      </c>
      <c r="L3023" s="38" t="e">
        <f>IF($B3023="","",(VLOOKUP($B3023,所属・種目コード!$I$3:$J$59,2)))</f>
        <v>#N/A</v>
      </c>
    </row>
    <row r="3024" spans="1:12">
      <c r="A3024" s="23">
        <v>3942</v>
      </c>
      <c r="B3024" s="23">
        <v>1169</v>
      </c>
      <c r="C3024" s="23">
        <v>1294</v>
      </c>
      <c r="E3024" s="23" t="s">
        <v>6171</v>
      </c>
      <c r="F3024" s="23" t="s">
        <v>6172</v>
      </c>
      <c r="G3024" s="23">
        <v>1</v>
      </c>
      <c r="K3024" s="41" t="str">
        <f>IF($B3024="","",(VLOOKUP($B3024,所属・種目コード!$L$3:$M$127,2)))</f>
        <v>紫波三中</v>
      </c>
      <c r="L3024" s="38" t="e">
        <f>IF($B3024="","",(VLOOKUP($B3024,所属・種目コード!$I$3:$J$59,2)))</f>
        <v>#N/A</v>
      </c>
    </row>
    <row r="3025" spans="1:12">
      <c r="A3025" s="23">
        <v>3943</v>
      </c>
      <c r="B3025" s="23">
        <v>1169</v>
      </c>
      <c r="C3025" s="23">
        <v>1129</v>
      </c>
      <c r="E3025" s="23" t="s">
        <v>6173</v>
      </c>
      <c r="F3025" s="23" t="s">
        <v>6174</v>
      </c>
      <c r="G3025" s="23">
        <v>2</v>
      </c>
      <c r="K3025" s="41" t="str">
        <f>IF($B3025="","",(VLOOKUP($B3025,所属・種目コード!$L$3:$M$127,2)))</f>
        <v>紫波三中</v>
      </c>
      <c r="L3025" s="38" t="e">
        <f>IF($B3025="","",(VLOOKUP($B3025,所属・種目コード!$I$3:$J$59,2)))</f>
        <v>#N/A</v>
      </c>
    </row>
    <row r="3026" spans="1:12">
      <c r="A3026" s="23">
        <v>3944</v>
      </c>
      <c r="B3026" s="23">
        <v>1169</v>
      </c>
      <c r="C3026" s="23">
        <v>1130</v>
      </c>
      <c r="E3026" s="23" t="s">
        <v>6175</v>
      </c>
      <c r="F3026" s="23" t="s">
        <v>6176</v>
      </c>
      <c r="G3026" s="23">
        <v>2</v>
      </c>
      <c r="K3026" s="41" t="str">
        <f>IF($B3026="","",(VLOOKUP($B3026,所属・種目コード!$L$3:$M$127,2)))</f>
        <v>紫波三中</v>
      </c>
      <c r="L3026" s="38" t="e">
        <f>IF($B3026="","",(VLOOKUP($B3026,所属・種目コード!$I$3:$J$59,2)))</f>
        <v>#N/A</v>
      </c>
    </row>
    <row r="3027" spans="1:12">
      <c r="A3027" s="23">
        <v>3945</v>
      </c>
      <c r="B3027" s="23">
        <v>1169</v>
      </c>
      <c r="C3027" s="23">
        <v>1131</v>
      </c>
      <c r="E3027" s="23" t="s">
        <v>6177</v>
      </c>
      <c r="F3027" s="23" t="s">
        <v>3024</v>
      </c>
      <c r="G3027" s="23">
        <v>2</v>
      </c>
      <c r="K3027" s="41" t="str">
        <f>IF($B3027="","",(VLOOKUP($B3027,所属・種目コード!$L$3:$M$127,2)))</f>
        <v>紫波三中</v>
      </c>
      <c r="L3027" s="38" t="e">
        <f>IF($B3027="","",(VLOOKUP($B3027,所属・種目コード!$I$3:$J$59,2)))</f>
        <v>#N/A</v>
      </c>
    </row>
    <row r="3028" spans="1:12">
      <c r="A3028" s="23">
        <v>3946</v>
      </c>
      <c r="B3028" s="23">
        <v>1169</v>
      </c>
      <c r="C3028" s="23">
        <v>1288</v>
      </c>
      <c r="E3028" s="23" t="s">
        <v>6178</v>
      </c>
      <c r="F3028" s="23" t="s">
        <v>6179</v>
      </c>
      <c r="G3028" s="23">
        <v>1</v>
      </c>
      <c r="K3028" s="41" t="str">
        <f>IF($B3028="","",(VLOOKUP($B3028,所属・種目コード!$L$3:$M$127,2)))</f>
        <v>紫波三中</v>
      </c>
      <c r="L3028" s="38" t="e">
        <f>IF($B3028="","",(VLOOKUP($B3028,所属・種目コード!$I$3:$J$59,2)))</f>
        <v>#N/A</v>
      </c>
    </row>
    <row r="3029" spans="1:12">
      <c r="A3029" s="23">
        <v>3947</v>
      </c>
      <c r="B3029" s="23">
        <v>1169</v>
      </c>
      <c r="C3029" s="23">
        <v>1135</v>
      </c>
      <c r="E3029" s="23" t="s">
        <v>6180</v>
      </c>
      <c r="F3029" s="23" t="s">
        <v>6181</v>
      </c>
      <c r="G3029" s="23">
        <v>2</v>
      </c>
      <c r="K3029" s="41" t="str">
        <f>IF($B3029="","",(VLOOKUP($B3029,所属・種目コード!$L$3:$M$127,2)))</f>
        <v>紫波三中</v>
      </c>
      <c r="L3029" s="38" t="e">
        <f>IF($B3029="","",(VLOOKUP($B3029,所属・種目コード!$I$3:$J$59,2)))</f>
        <v>#N/A</v>
      </c>
    </row>
    <row r="3030" spans="1:12">
      <c r="A3030" s="23">
        <v>3948</v>
      </c>
      <c r="B3030" s="23">
        <v>1169</v>
      </c>
      <c r="C3030" s="23">
        <v>1289</v>
      </c>
      <c r="E3030" s="23" t="s">
        <v>6182</v>
      </c>
      <c r="F3030" s="23" t="s">
        <v>6183</v>
      </c>
      <c r="G3030" s="23">
        <v>1</v>
      </c>
      <c r="K3030" s="41" t="str">
        <f>IF($B3030="","",(VLOOKUP($B3030,所属・種目コード!$L$3:$M$127,2)))</f>
        <v>紫波三中</v>
      </c>
      <c r="L3030" s="38" t="e">
        <f>IF($B3030="","",(VLOOKUP($B3030,所属・種目コード!$I$3:$J$59,2)))</f>
        <v>#N/A</v>
      </c>
    </row>
    <row r="3031" spans="1:12">
      <c r="A3031" s="23">
        <v>3949</v>
      </c>
      <c r="B3031" s="23">
        <v>1169</v>
      </c>
      <c r="C3031" s="23">
        <v>1290</v>
      </c>
      <c r="E3031" s="23" t="s">
        <v>6184</v>
      </c>
      <c r="F3031" s="23" t="s">
        <v>6185</v>
      </c>
      <c r="G3031" s="23">
        <v>1</v>
      </c>
      <c r="K3031" s="41" t="str">
        <f>IF($B3031="","",(VLOOKUP($B3031,所属・種目コード!$L$3:$M$127,2)))</f>
        <v>紫波三中</v>
      </c>
      <c r="L3031" s="38" t="e">
        <f>IF($B3031="","",(VLOOKUP($B3031,所属・種目コード!$I$3:$J$59,2)))</f>
        <v>#N/A</v>
      </c>
    </row>
    <row r="3032" spans="1:12">
      <c r="A3032" s="23">
        <v>3950</v>
      </c>
      <c r="B3032" s="23">
        <v>1169</v>
      </c>
      <c r="C3032" s="23">
        <v>1132</v>
      </c>
      <c r="E3032" s="23" t="s">
        <v>6186</v>
      </c>
      <c r="F3032" s="23" t="s">
        <v>6187</v>
      </c>
      <c r="G3032" s="23">
        <v>2</v>
      </c>
      <c r="K3032" s="41" t="str">
        <f>IF($B3032="","",(VLOOKUP($B3032,所属・種目コード!$L$3:$M$127,2)))</f>
        <v>紫波三中</v>
      </c>
      <c r="L3032" s="38" t="e">
        <f>IF($B3032="","",(VLOOKUP($B3032,所属・種目コード!$I$3:$J$59,2)))</f>
        <v>#N/A</v>
      </c>
    </row>
    <row r="3033" spans="1:12">
      <c r="A3033" s="23">
        <v>3951</v>
      </c>
      <c r="B3033" s="23">
        <v>1169</v>
      </c>
      <c r="C3033" s="23">
        <v>1291</v>
      </c>
      <c r="E3033" s="23" t="s">
        <v>609</v>
      </c>
      <c r="F3033" s="23" t="s">
        <v>610</v>
      </c>
      <c r="G3033" s="23">
        <v>1</v>
      </c>
      <c r="K3033" s="41" t="str">
        <f>IF($B3033="","",(VLOOKUP($B3033,所属・種目コード!$L$3:$M$127,2)))</f>
        <v>紫波三中</v>
      </c>
      <c r="L3033" s="38" t="e">
        <f>IF($B3033="","",(VLOOKUP($B3033,所属・種目コード!$I$3:$J$59,2)))</f>
        <v>#N/A</v>
      </c>
    </row>
    <row r="3034" spans="1:12">
      <c r="A3034" s="23">
        <v>3952</v>
      </c>
      <c r="B3034" s="23">
        <v>1169</v>
      </c>
      <c r="C3034" s="23">
        <v>1292</v>
      </c>
      <c r="E3034" s="23" t="s">
        <v>6188</v>
      </c>
      <c r="F3034" s="23" t="s">
        <v>6189</v>
      </c>
      <c r="G3034" s="23">
        <v>1</v>
      </c>
      <c r="K3034" s="41" t="str">
        <f>IF($B3034="","",(VLOOKUP($B3034,所属・種目コード!$L$3:$M$127,2)))</f>
        <v>紫波三中</v>
      </c>
      <c r="L3034" s="38" t="e">
        <f>IF($B3034="","",(VLOOKUP($B3034,所属・種目コード!$I$3:$J$59,2)))</f>
        <v>#N/A</v>
      </c>
    </row>
    <row r="3035" spans="1:12">
      <c r="A3035" s="23">
        <v>3953</v>
      </c>
      <c r="B3035" s="23">
        <v>1169</v>
      </c>
      <c r="C3035" s="23">
        <v>1133</v>
      </c>
      <c r="E3035" s="23" t="s">
        <v>6190</v>
      </c>
      <c r="F3035" s="23" t="s">
        <v>6191</v>
      </c>
      <c r="G3035" s="23">
        <v>2</v>
      </c>
      <c r="K3035" s="41" t="str">
        <f>IF($B3035="","",(VLOOKUP($B3035,所属・種目コード!$L$3:$M$127,2)))</f>
        <v>紫波三中</v>
      </c>
      <c r="L3035" s="38" t="e">
        <f>IF($B3035="","",(VLOOKUP($B3035,所属・種目コード!$I$3:$J$59,2)))</f>
        <v>#N/A</v>
      </c>
    </row>
    <row r="3036" spans="1:12">
      <c r="A3036" s="23">
        <v>3954</v>
      </c>
      <c r="B3036" s="23">
        <v>1169</v>
      </c>
      <c r="C3036" s="23">
        <v>1134</v>
      </c>
      <c r="E3036" s="23" t="s">
        <v>6192</v>
      </c>
      <c r="F3036" s="23" t="s">
        <v>6193</v>
      </c>
      <c r="G3036" s="23">
        <v>2</v>
      </c>
      <c r="K3036" s="41" t="str">
        <f>IF($B3036="","",(VLOOKUP($B3036,所属・種目コード!$L$3:$M$127,2)))</f>
        <v>紫波三中</v>
      </c>
      <c r="L3036" s="38" t="e">
        <f>IF($B3036="","",(VLOOKUP($B3036,所属・種目コード!$I$3:$J$59,2)))</f>
        <v>#N/A</v>
      </c>
    </row>
    <row r="3037" spans="1:12">
      <c r="A3037" s="23">
        <v>3955</v>
      </c>
      <c r="B3037" s="23">
        <v>1169</v>
      </c>
      <c r="C3037" s="23">
        <v>1136</v>
      </c>
      <c r="E3037" s="23" t="s">
        <v>6194</v>
      </c>
      <c r="F3037" s="23" t="s">
        <v>6195</v>
      </c>
      <c r="G3037" s="23">
        <v>2</v>
      </c>
      <c r="K3037" s="41" t="str">
        <f>IF($B3037="","",(VLOOKUP($B3037,所属・種目コード!$L$3:$M$127,2)))</f>
        <v>紫波三中</v>
      </c>
      <c r="L3037" s="38" t="e">
        <f>IF($B3037="","",(VLOOKUP($B3037,所属・種目コード!$I$3:$J$59,2)))</f>
        <v>#N/A</v>
      </c>
    </row>
    <row r="3038" spans="1:12">
      <c r="A3038" s="23">
        <v>3956</v>
      </c>
      <c r="B3038" s="23">
        <v>1170</v>
      </c>
      <c r="C3038" s="23">
        <v>786</v>
      </c>
      <c r="E3038" s="23" t="s">
        <v>6196</v>
      </c>
      <c r="F3038" s="23" t="s">
        <v>6197</v>
      </c>
      <c r="G3038" s="23">
        <v>1</v>
      </c>
      <c r="K3038" s="41" t="str">
        <f>IF($B3038="","",(VLOOKUP($B3038,所属・種目コード!$L$3:$M$127,2)))</f>
        <v>紫波二中</v>
      </c>
      <c r="L3038" s="38" t="e">
        <f>IF($B3038="","",(VLOOKUP($B3038,所属・種目コード!$I$3:$J$59,2)))</f>
        <v>#N/A</v>
      </c>
    </row>
    <row r="3039" spans="1:12">
      <c r="A3039" s="23">
        <v>3957</v>
      </c>
      <c r="B3039" s="23">
        <v>1170</v>
      </c>
      <c r="C3039" s="23">
        <v>665</v>
      </c>
      <c r="E3039" s="23" t="s">
        <v>6198</v>
      </c>
      <c r="F3039" s="23" t="s">
        <v>6199</v>
      </c>
      <c r="G3039" s="23">
        <v>2</v>
      </c>
      <c r="K3039" s="41" t="str">
        <f>IF($B3039="","",(VLOOKUP($B3039,所属・種目コード!$L$3:$M$127,2)))</f>
        <v>紫波二中</v>
      </c>
      <c r="L3039" s="38" t="e">
        <f>IF($B3039="","",(VLOOKUP($B3039,所属・種目コード!$I$3:$J$59,2)))</f>
        <v>#N/A</v>
      </c>
    </row>
    <row r="3040" spans="1:12">
      <c r="A3040" s="23">
        <v>3958</v>
      </c>
      <c r="B3040" s="23">
        <v>1170</v>
      </c>
      <c r="C3040" s="23">
        <v>787</v>
      </c>
      <c r="E3040" s="23" t="s">
        <v>6200</v>
      </c>
      <c r="F3040" s="23" t="s">
        <v>6201</v>
      </c>
      <c r="G3040" s="23">
        <v>1</v>
      </c>
      <c r="K3040" s="41" t="str">
        <f>IF($B3040="","",(VLOOKUP($B3040,所属・種目コード!$L$3:$M$127,2)))</f>
        <v>紫波二中</v>
      </c>
      <c r="L3040" s="38" t="e">
        <f>IF($B3040="","",(VLOOKUP($B3040,所属・種目コード!$I$3:$J$59,2)))</f>
        <v>#N/A</v>
      </c>
    </row>
    <row r="3041" spans="1:12">
      <c r="A3041" s="23">
        <v>3959</v>
      </c>
      <c r="B3041" s="23">
        <v>1170</v>
      </c>
      <c r="C3041" s="23">
        <v>666</v>
      </c>
      <c r="E3041" s="23" t="s">
        <v>6202</v>
      </c>
      <c r="F3041" s="23" t="s">
        <v>6203</v>
      </c>
      <c r="G3041" s="23">
        <v>2</v>
      </c>
      <c r="K3041" s="41" t="str">
        <f>IF($B3041="","",(VLOOKUP($B3041,所属・種目コード!$L$3:$M$127,2)))</f>
        <v>紫波二中</v>
      </c>
      <c r="L3041" s="38" t="e">
        <f>IF($B3041="","",(VLOOKUP($B3041,所属・種目コード!$I$3:$J$59,2)))</f>
        <v>#N/A</v>
      </c>
    </row>
    <row r="3042" spans="1:12">
      <c r="A3042" s="23">
        <v>3960</v>
      </c>
      <c r="B3042" s="23">
        <v>1170</v>
      </c>
      <c r="C3042" s="23">
        <v>667</v>
      </c>
      <c r="E3042" s="23" t="s">
        <v>6204</v>
      </c>
      <c r="F3042" s="23" t="s">
        <v>6205</v>
      </c>
      <c r="G3042" s="23">
        <v>2</v>
      </c>
      <c r="K3042" s="41" t="str">
        <f>IF($B3042="","",(VLOOKUP($B3042,所属・種目コード!$L$3:$M$127,2)))</f>
        <v>紫波二中</v>
      </c>
      <c r="L3042" s="38" t="e">
        <f>IF($B3042="","",(VLOOKUP($B3042,所属・種目コード!$I$3:$J$59,2)))</f>
        <v>#N/A</v>
      </c>
    </row>
    <row r="3043" spans="1:12">
      <c r="A3043" s="23">
        <v>3961</v>
      </c>
      <c r="B3043" s="23">
        <v>1170</v>
      </c>
      <c r="C3043" s="23">
        <v>788</v>
      </c>
      <c r="E3043" s="23" t="s">
        <v>6206</v>
      </c>
      <c r="F3043" s="23" t="s">
        <v>6207</v>
      </c>
      <c r="G3043" s="23">
        <v>1</v>
      </c>
      <c r="K3043" s="41" t="str">
        <f>IF($B3043="","",(VLOOKUP($B3043,所属・種目コード!$L$3:$M$127,2)))</f>
        <v>紫波二中</v>
      </c>
      <c r="L3043" s="38" t="e">
        <f>IF($B3043="","",(VLOOKUP($B3043,所属・種目コード!$I$3:$J$59,2)))</f>
        <v>#N/A</v>
      </c>
    </row>
    <row r="3044" spans="1:12">
      <c r="A3044" s="23">
        <v>3962</v>
      </c>
      <c r="B3044" s="23">
        <v>1170</v>
      </c>
      <c r="C3044" s="23">
        <v>671</v>
      </c>
      <c r="E3044" s="23" t="s">
        <v>6208</v>
      </c>
      <c r="F3044" s="23" t="s">
        <v>6209</v>
      </c>
      <c r="G3044" s="23">
        <v>2</v>
      </c>
      <c r="K3044" s="41" t="str">
        <f>IF($B3044="","",(VLOOKUP($B3044,所属・種目コード!$L$3:$M$127,2)))</f>
        <v>紫波二中</v>
      </c>
      <c r="L3044" s="38" t="e">
        <f>IF($B3044="","",(VLOOKUP($B3044,所属・種目コード!$I$3:$J$59,2)))</f>
        <v>#N/A</v>
      </c>
    </row>
    <row r="3045" spans="1:12">
      <c r="A3045" s="23">
        <v>3963</v>
      </c>
      <c r="B3045" s="23">
        <v>1170</v>
      </c>
      <c r="C3045" s="23">
        <v>792</v>
      </c>
      <c r="E3045" s="23" t="s">
        <v>6210</v>
      </c>
      <c r="F3045" s="23" t="s">
        <v>6211</v>
      </c>
      <c r="G3045" s="23">
        <v>1</v>
      </c>
      <c r="K3045" s="41" t="str">
        <f>IF($B3045="","",(VLOOKUP($B3045,所属・種目コード!$L$3:$M$127,2)))</f>
        <v>紫波二中</v>
      </c>
      <c r="L3045" s="38" t="e">
        <f>IF($B3045="","",(VLOOKUP($B3045,所属・種目コード!$I$3:$J$59,2)))</f>
        <v>#N/A</v>
      </c>
    </row>
    <row r="3046" spans="1:12">
      <c r="A3046" s="23">
        <v>3964</v>
      </c>
      <c r="B3046" s="23">
        <v>1170</v>
      </c>
      <c r="C3046" s="23">
        <v>672</v>
      </c>
      <c r="E3046" s="23" t="s">
        <v>6212</v>
      </c>
      <c r="F3046" s="23" t="s">
        <v>6213</v>
      </c>
      <c r="G3046" s="23">
        <v>2</v>
      </c>
      <c r="K3046" s="41" t="str">
        <f>IF($B3046="","",(VLOOKUP($B3046,所属・種目コード!$L$3:$M$127,2)))</f>
        <v>紫波二中</v>
      </c>
      <c r="L3046" s="38" t="e">
        <f>IF($B3046="","",(VLOOKUP($B3046,所属・種目コード!$I$3:$J$59,2)))</f>
        <v>#N/A</v>
      </c>
    </row>
    <row r="3047" spans="1:12">
      <c r="A3047" s="23">
        <v>3965</v>
      </c>
      <c r="B3047" s="23">
        <v>1170</v>
      </c>
      <c r="C3047" s="23">
        <v>673</v>
      </c>
      <c r="E3047" s="23" t="s">
        <v>6214</v>
      </c>
      <c r="F3047" s="23" t="s">
        <v>6215</v>
      </c>
      <c r="G3047" s="23">
        <v>2</v>
      </c>
      <c r="K3047" s="41" t="str">
        <f>IF($B3047="","",(VLOOKUP($B3047,所属・種目コード!$L$3:$M$127,2)))</f>
        <v>紫波二中</v>
      </c>
      <c r="L3047" s="38" t="e">
        <f>IF($B3047="","",(VLOOKUP($B3047,所属・種目コード!$I$3:$J$59,2)))</f>
        <v>#N/A</v>
      </c>
    </row>
    <row r="3048" spans="1:12">
      <c r="A3048" s="23">
        <v>3966</v>
      </c>
      <c r="B3048" s="23">
        <v>1170</v>
      </c>
      <c r="C3048" s="23">
        <v>789</v>
      </c>
      <c r="E3048" s="23" t="s">
        <v>6216</v>
      </c>
      <c r="F3048" s="23" t="s">
        <v>6217</v>
      </c>
      <c r="G3048" s="23">
        <v>1</v>
      </c>
      <c r="K3048" s="41" t="str">
        <f>IF($B3048="","",(VLOOKUP($B3048,所属・種目コード!$L$3:$M$127,2)))</f>
        <v>紫波二中</v>
      </c>
      <c r="L3048" s="38" t="e">
        <f>IF($B3048="","",(VLOOKUP($B3048,所属・種目コード!$I$3:$J$59,2)))</f>
        <v>#N/A</v>
      </c>
    </row>
    <row r="3049" spans="1:12">
      <c r="A3049" s="23">
        <v>3967</v>
      </c>
      <c r="B3049" s="23">
        <v>1170</v>
      </c>
      <c r="C3049" s="23">
        <v>793</v>
      </c>
      <c r="E3049" s="23" t="s">
        <v>5562</v>
      </c>
      <c r="F3049" s="23" t="s">
        <v>5563</v>
      </c>
      <c r="G3049" s="23">
        <v>1</v>
      </c>
      <c r="K3049" s="41" t="str">
        <f>IF($B3049="","",(VLOOKUP($B3049,所属・種目コード!$L$3:$M$127,2)))</f>
        <v>紫波二中</v>
      </c>
      <c r="L3049" s="38" t="e">
        <f>IF($B3049="","",(VLOOKUP($B3049,所属・種目コード!$I$3:$J$59,2)))</f>
        <v>#N/A</v>
      </c>
    </row>
    <row r="3050" spans="1:12">
      <c r="A3050" s="23">
        <v>3968</v>
      </c>
      <c r="B3050" s="23">
        <v>1170</v>
      </c>
      <c r="C3050" s="23">
        <v>668</v>
      </c>
      <c r="E3050" s="23" t="s">
        <v>6218</v>
      </c>
      <c r="F3050" s="23" t="s">
        <v>6219</v>
      </c>
      <c r="G3050" s="23">
        <v>2</v>
      </c>
      <c r="K3050" s="41" t="str">
        <f>IF($B3050="","",(VLOOKUP($B3050,所属・種目コード!$L$3:$M$127,2)))</f>
        <v>紫波二中</v>
      </c>
      <c r="L3050" s="38" t="e">
        <f>IF($B3050="","",(VLOOKUP($B3050,所属・種目コード!$I$3:$J$59,2)))</f>
        <v>#N/A</v>
      </c>
    </row>
    <row r="3051" spans="1:12">
      <c r="A3051" s="23">
        <v>3969</v>
      </c>
      <c r="B3051" s="23">
        <v>1170</v>
      </c>
      <c r="C3051" s="23">
        <v>790</v>
      </c>
      <c r="E3051" s="23" t="s">
        <v>6220</v>
      </c>
      <c r="F3051" s="23" t="s">
        <v>6221</v>
      </c>
      <c r="G3051" s="23">
        <v>1</v>
      </c>
      <c r="K3051" s="41" t="str">
        <f>IF($B3051="","",(VLOOKUP($B3051,所属・種目コード!$L$3:$M$127,2)))</f>
        <v>紫波二中</v>
      </c>
      <c r="L3051" s="38" t="e">
        <f>IF($B3051="","",(VLOOKUP($B3051,所属・種目コード!$I$3:$J$59,2)))</f>
        <v>#N/A</v>
      </c>
    </row>
    <row r="3052" spans="1:12">
      <c r="A3052" s="23">
        <v>3970</v>
      </c>
      <c r="B3052" s="23">
        <v>1170</v>
      </c>
      <c r="C3052" s="23">
        <v>669</v>
      </c>
      <c r="E3052" s="23" t="s">
        <v>6222</v>
      </c>
      <c r="F3052" s="23" t="s">
        <v>6223</v>
      </c>
      <c r="G3052" s="23">
        <v>2</v>
      </c>
      <c r="K3052" s="41" t="str">
        <f>IF($B3052="","",(VLOOKUP($B3052,所属・種目コード!$L$3:$M$127,2)))</f>
        <v>紫波二中</v>
      </c>
      <c r="L3052" s="38" t="e">
        <f>IF($B3052="","",(VLOOKUP($B3052,所属・種目コード!$I$3:$J$59,2)))</f>
        <v>#N/A</v>
      </c>
    </row>
    <row r="3053" spans="1:12">
      <c r="A3053" s="23">
        <v>3971</v>
      </c>
      <c r="B3053" s="23">
        <v>1170</v>
      </c>
      <c r="C3053" s="23">
        <v>791</v>
      </c>
      <c r="E3053" s="23" t="s">
        <v>6224</v>
      </c>
      <c r="F3053" s="23" t="s">
        <v>6225</v>
      </c>
      <c r="G3053" s="23">
        <v>1</v>
      </c>
      <c r="K3053" s="41" t="str">
        <f>IF($B3053="","",(VLOOKUP($B3053,所属・種目コード!$L$3:$M$127,2)))</f>
        <v>紫波二中</v>
      </c>
      <c r="L3053" s="38" t="e">
        <f>IF($B3053="","",(VLOOKUP($B3053,所属・種目コード!$I$3:$J$59,2)))</f>
        <v>#N/A</v>
      </c>
    </row>
    <row r="3054" spans="1:12">
      <c r="A3054" s="23">
        <v>3972</v>
      </c>
      <c r="B3054" s="23">
        <v>1170</v>
      </c>
      <c r="C3054" s="23">
        <v>674</v>
      </c>
      <c r="E3054" s="23" t="s">
        <v>6226</v>
      </c>
      <c r="F3054" s="23" t="s">
        <v>6227</v>
      </c>
      <c r="G3054" s="23">
        <v>2</v>
      </c>
      <c r="K3054" s="41" t="str">
        <f>IF($B3054="","",(VLOOKUP($B3054,所属・種目コード!$L$3:$M$127,2)))</f>
        <v>紫波二中</v>
      </c>
      <c r="L3054" s="38" t="e">
        <f>IF($B3054="","",(VLOOKUP($B3054,所属・種目コード!$I$3:$J$59,2)))</f>
        <v>#N/A</v>
      </c>
    </row>
    <row r="3055" spans="1:12">
      <c r="A3055" s="23">
        <v>3973</v>
      </c>
      <c r="B3055" s="23">
        <v>1170</v>
      </c>
      <c r="C3055" s="23">
        <v>670</v>
      </c>
      <c r="E3055" s="23" t="s">
        <v>6228</v>
      </c>
      <c r="F3055" s="23" t="s">
        <v>6229</v>
      </c>
      <c r="G3055" s="23">
        <v>2</v>
      </c>
      <c r="K3055" s="41" t="str">
        <f>IF($B3055="","",(VLOOKUP($B3055,所属・種目コード!$L$3:$M$127,2)))</f>
        <v>紫波二中</v>
      </c>
      <c r="L3055" s="38" t="e">
        <f>IF($B3055="","",(VLOOKUP($B3055,所属・種目コード!$I$3:$J$59,2)))</f>
        <v>#N/A</v>
      </c>
    </row>
    <row r="3056" spans="1:12">
      <c r="A3056" s="23">
        <v>3974</v>
      </c>
      <c r="B3056" s="23">
        <v>1170</v>
      </c>
      <c r="C3056" s="23">
        <v>675</v>
      </c>
      <c r="E3056" s="23" t="s">
        <v>6230</v>
      </c>
      <c r="F3056" s="23" t="s">
        <v>6231</v>
      </c>
      <c r="G3056" s="23">
        <v>2</v>
      </c>
      <c r="K3056" s="41" t="str">
        <f>IF($B3056="","",(VLOOKUP($B3056,所属・種目コード!$L$3:$M$127,2)))</f>
        <v>紫波二中</v>
      </c>
      <c r="L3056" s="38" t="e">
        <f>IF($B3056="","",(VLOOKUP($B3056,所属・種目コード!$I$3:$J$59,2)))</f>
        <v>#N/A</v>
      </c>
    </row>
    <row r="3057" spans="1:12">
      <c r="A3057" s="23">
        <v>3975</v>
      </c>
      <c r="B3057" s="23">
        <v>1170</v>
      </c>
      <c r="C3057" s="23">
        <v>676</v>
      </c>
      <c r="E3057" s="23" t="s">
        <v>6232</v>
      </c>
      <c r="F3057" s="23" t="s">
        <v>6233</v>
      </c>
      <c r="G3057" s="23">
        <v>2</v>
      </c>
      <c r="K3057" s="41" t="str">
        <f>IF($B3057="","",(VLOOKUP($B3057,所属・種目コード!$L$3:$M$127,2)))</f>
        <v>紫波二中</v>
      </c>
      <c r="L3057" s="38" t="e">
        <f>IF($B3057="","",(VLOOKUP($B3057,所属・種目コード!$I$3:$J$59,2)))</f>
        <v>#N/A</v>
      </c>
    </row>
    <row r="3058" spans="1:12">
      <c r="A3058" s="23">
        <v>3976</v>
      </c>
      <c r="B3058" s="23">
        <v>1171</v>
      </c>
      <c r="C3058" s="23">
        <v>153</v>
      </c>
      <c r="E3058" s="23" t="s">
        <v>6234</v>
      </c>
      <c r="F3058" s="23" t="s">
        <v>6235</v>
      </c>
      <c r="G3058" s="23">
        <v>2</v>
      </c>
      <c r="K3058" s="41" t="str">
        <f>IF($B3058="","",(VLOOKUP($B3058,所属・種目コード!$L$3:$M$127,2)))</f>
        <v>住田有住中</v>
      </c>
      <c r="L3058" s="38" t="e">
        <f>IF($B3058="","",(VLOOKUP($B3058,所属・種目コード!$I$3:$J$59,2)))</f>
        <v>#N/A</v>
      </c>
    </row>
    <row r="3059" spans="1:12">
      <c r="A3059" s="23">
        <v>3977</v>
      </c>
      <c r="B3059" s="23">
        <v>1171</v>
      </c>
      <c r="C3059" s="23">
        <v>145</v>
      </c>
      <c r="E3059" s="23" t="s">
        <v>6236</v>
      </c>
      <c r="F3059" s="23" t="s">
        <v>6237</v>
      </c>
      <c r="G3059" s="23">
        <v>1</v>
      </c>
      <c r="K3059" s="41" t="str">
        <f>IF($B3059="","",(VLOOKUP($B3059,所属・種目コード!$L$3:$M$127,2)))</f>
        <v>住田有住中</v>
      </c>
      <c r="L3059" s="38" t="e">
        <f>IF($B3059="","",(VLOOKUP($B3059,所属・種目コード!$I$3:$J$59,2)))</f>
        <v>#N/A</v>
      </c>
    </row>
    <row r="3060" spans="1:12">
      <c r="A3060" s="23">
        <v>3978</v>
      </c>
      <c r="B3060" s="23">
        <v>1171</v>
      </c>
      <c r="C3060" s="23">
        <v>156</v>
      </c>
      <c r="E3060" s="23" t="s">
        <v>6238</v>
      </c>
      <c r="F3060" s="23" t="s">
        <v>6239</v>
      </c>
      <c r="G3060" s="23">
        <v>2</v>
      </c>
      <c r="K3060" s="41" t="str">
        <f>IF($B3060="","",(VLOOKUP($B3060,所属・種目コード!$L$3:$M$127,2)))</f>
        <v>住田有住中</v>
      </c>
      <c r="L3060" s="38" t="e">
        <f>IF($B3060="","",(VLOOKUP($B3060,所属・種目コード!$I$3:$J$59,2)))</f>
        <v>#N/A</v>
      </c>
    </row>
    <row r="3061" spans="1:12">
      <c r="A3061" s="23">
        <v>3979</v>
      </c>
      <c r="B3061" s="23">
        <v>1171</v>
      </c>
      <c r="C3061" s="23">
        <v>148</v>
      </c>
      <c r="E3061" s="23" t="s">
        <v>6240</v>
      </c>
      <c r="F3061" s="23" t="s">
        <v>6241</v>
      </c>
      <c r="G3061" s="23">
        <v>1</v>
      </c>
      <c r="K3061" s="41" t="str">
        <f>IF($B3061="","",(VLOOKUP($B3061,所属・種目コード!$L$3:$M$127,2)))</f>
        <v>住田有住中</v>
      </c>
      <c r="L3061" s="38" t="e">
        <f>IF($B3061="","",(VLOOKUP($B3061,所属・種目コード!$I$3:$J$59,2)))</f>
        <v>#N/A</v>
      </c>
    </row>
    <row r="3062" spans="1:12">
      <c r="A3062" s="23">
        <v>3980</v>
      </c>
      <c r="B3062" s="23">
        <v>1171</v>
      </c>
      <c r="C3062" s="23">
        <v>157</v>
      </c>
      <c r="E3062" s="23" t="s">
        <v>6242</v>
      </c>
      <c r="F3062" s="23" t="s">
        <v>6243</v>
      </c>
      <c r="G3062" s="23">
        <v>2</v>
      </c>
      <c r="K3062" s="41" t="str">
        <f>IF($B3062="","",(VLOOKUP($B3062,所属・種目コード!$L$3:$M$127,2)))</f>
        <v>住田有住中</v>
      </c>
      <c r="L3062" s="38" t="e">
        <f>IF($B3062="","",(VLOOKUP($B3062,所属・種目コード!$I$3:$J$59,2)))</f>
        <v>#N/A</v>
      </c>
    </row>
    <row r="3063" spans="1:12">
      <c r="A3063" s="23">
        <v>3981</v>
      </c>
      <c r="B3063" s="23">
        <v>1171</v>
      </c>
      <c r="C3063" s="23">
        <v>149</v>
      </c>
      <c r="E3063" s="23" t="s">
        <v>6244</v>
      </c>
      <c r="F3063" s="23" t="s">
        <v>1838</v>
      </c>
      <c r="G3063" s="23">
        <v>1</v>
      </c>
      <c r="K3063" s="41" t="str">
        <f>IF($B3063="","",(VLOOKUP($B3063,所属・種目コード!$L$3:$M$127,2)))</f>
        <v>住田有住中</v>
      </c>
      <c r="L3063" s="38" t="e">
        <f>IF($B3063="","",(VLOOKUP($B3063,所属・種目コード!$I$3:$J$59,2)))</f>
        <v>#N/A</v>
      </c>
    </row>
    <row r="3064" spans="1:12">
      <c r="A3064" s="23">
        <v>3982</v>
      </c>
      <c r="B3064" s="23">
        <v>1171</v>
      </c>
      <c r="C3064" s="23">
        <v>154</v>
      </c>
      <c r="E3064" s="23" t="s">
        <v>6245</v>
      </c>
      <c r="F3064" s="23" t="s">
        <v>3536</v>
      </c>
      <c r="G3064" s="23">
        <v>2</v>
      </c>
      <c r="K3064" s="41" t="str">
        <f>IF($B3064="","",(VLOOKUP($B3064,所属・種目コード!$L$3:$M$127,2)))</f>
        <v>住田有住中</v>
      </c>
      <c r="L3064" s="38" t="e">
        <f>IF($B3064="","",(VLOOKUP($B3064,所属・種目コード!$I$3:$J$59,2)))</f>
        <v>#N/A</v>
      </c>
    </row>
    <row r="3065" spans="1:12">
      <c r="A3065" s="23">
        <v>3983</v>
      </c>
      <c r="B3065" s="23">
        <v>1171</v>
      </c>
      <c r="C3065" s="23">
        <v>150</v>
      </c>
      <c r="E3065" s="23" t="s">
        <v>2366</v>
      </c>
      <c r="F3065" s="23" t="s">
        <v>6246</v>
      </c>
      <c r="G3065" s="23">
        <v>1</v>
      </c>
      <c r="K3065" s="41" t="str">
        <f>IF($B3065="","",(VLOOKUP($B3065,所属・種目コード!$L$3:$M$127,2)))</f>
        <v>住田有住中</v>
      </c>
      <c r="L3065" s="38" t="e">
        <f>IF($B3065="","",(VLOOKUP($B3065,所属・種目コード!$I$3:$J$59,2)))</f>
        <v>#N/A</v>
      </c>
    </row>
    <row r="3066" spans="1:12">
      <c r="A3066" s="23">
        <v>3984</v>
      </c>
      <c r="B3066" s="23">
        <v>1171</v>
      </c>
      <c r="C3066" s="23">
        <v>146</v>
      </c>
      <c r="E3066" s="23" t="s">
        <v>6247</v>
      </c>
      <c r="F3066" s="23" t="s">
        <v>6248</v>
      </c>
      <c r="G3066" s="23">
        <v>1</v>
      </c>
      <c r="K3066" s="41" t="str">
        <f>IF($B3066="","",(VLOOKUP($B3066,所属・種目コード!$L$3:$M$127,2)))</f>
        <v>住田有住中</v>
      </c>
      <c r="L3066" s="38" t="e">
        <f>IF($B3066="","",(VLOOKUP($B3066,所属・種目コード!$I$3:$J$59,2)))</f>
        <v>#N/A</v>
      </c>
    </row>
    <row r="3067" spans="1:12">
      <c r="A3067" s="23">
        <v>3985</v>
      </c>
      <c r="B3067" s="23">
        <v>1171</v>
      </c>
      <c r="C3067" s="23">
        <v>155</v>
      </c>
      <c r="E3067" s="23" t="s">
        <v>6249</v>
      </c>
      <c r="F3067" s="23" t="s">
        <v>6250</v>
      </c>
      <c r="G3067" s="23">
        <v>2</v>
      </c>
      <c r="K3067" s="41" t="str">
        <f>IF($B3067="","",(VLOOKUP($B3067,所属・種目コード!$L$3:$M$127,2)))</f>
        <v>住田有住中</v>
      </c>
      <c r="L3067" s="38" t="e">
        <f>IF($B3067="","",(VLOOKUP($B3067,所属・種目コード!$I$3:$J$59,2)))</f>
        <v>#N/A</v>
      </c>
    </row>
    <row r="3068" spans="1:12">
      <c r="A3068" s="23">
        <v>3986</v>
      </c>
      <c r="B3068" s="23">
        <v>1171</v>
      </c>
      <c r="C3068" s="23">
        <v>151</v>
      </c>
      <c r="E3068" s="23" t="s">
        <v>6251</v>
      </c>
      <c r="F3068" s="23" t="s">
        <v>6252</v>
      </c>
      <c r="G3068" s="23">
        <v>1</v>
      </c>
      <c r="K3068" s="41" t="str">
        <f>IF($B3068="","",(VLOOKUP($B3068,所属・種目コード!$L$3:$M$127,2)))</f>
        <v>住田有住中</v>
      </c>
      <c r="L3068" s="38" t="e">
        <f>IF($B3068="","",(VLOOKUP($B3068,所属・種目コード!$I$3:$J$59,2)))</f>
        <v>#N/A</v>
      </c>
    </row>
    <row r="3069" spans="1:12">
      <c r="A3069" s="23">
        <v>3987</v>
      </c>
      <c r="B3069" s="23">
        <v>1171</v>
      </c>
      <c r="C3069" s="23">
        <v>158</v>
      </c>
      <c r="E3069" s="23" t="s">
        <v>6253</v>
      </c>
      <c r="F3069" s="23" t="s">
        <v>6254</v>
      </c>
      <c r="G3069" s="23">
        <v>2</v>
      </c>
      <c r="K3069" s="41" t="str">
        <f>IF($B3069="","",(VLOOKUP($B3069,所属・種目コード!$L$3:$M$127,2)))</f>
        <v>住田有住中</v>
      </c>
      <c r="L3069" s="38" t="e">
        <f>IF($B3069="","",(VLOOKUP($B3069,所属・種目コード!$I$3:$J$59,2)))</f>
        <v>#N/A</v>
      </c>
    </row>
    <row r="3070" spans="1:12">
      <c r="A3070" s="23">
        <v>3988</v>
      </c>
      <c r="B3070" s="23">
        <v>1171</v>
      </c>
      <c r="C3070" s="23">
        <v>147</v>
      </c>
      <c r="E3070" s="23" t="s">
        <v>6255</v>
      </c>
      <c r="F3070" s="23" t="s">
        <v>6256</v>
      </c>
      <c r="G3070" s="23">
        <v>1</v>
      </c>
      <c r="K3070" s="41" t="str">
        <f>IF($B3070="","",(VLOOKUP($B3070,所属・種目コード!$L$3:$M$127,2)))</f>
        <v>住田有住中</v>
      </c>
      <c r="L3070" s="38" t="e">
        <f>IF($B3070="","",(VLOOKUP($B3070,所属・種目コード!$I$3:$J$59,2)))</f>
        <v>#N/A</v>
      </c>
    </row>
    <row r="3071" spans="1:12">
      <c r="A3071" s="23">
        <v>3989</v>
      </c>
      <c r="B3071" s="23">
        <v>1171</v>
      </c>
      <c r="C3071" s="23">
        <v>159</v>
      </c>
      <c r="E3071" s="23" t="s">
        <v>6257</v>
      </c>
      <c r="F3071" s="23" t="s">
        <v>6258</v>
      </c>
      <c r="G3071" s="23">
        <v>2</v>
      </c>
      <c r="K3071" s="41" t="str">
        <f>IF($B3071="","",(VLOOKUP($B3071,所属・種目コード!$L$3:$M$127,2)))</f>
        <v>住田有住中</v>
      </c>
      <c r="L3071" s="38" t="e">
        <f>IF($B3071="","",(VLOOKUP($B3071,所属・種目コード!$I$3:$J$59,2)))</f>
        <v>#N/A</v>
      </c>
    </row>
    <row r="3072" spans="1:12">
      <c r="A3072" s="23">
        <v>3990</v>
      </c>
      <c r="B3072" s="23">
        <v>1171</v>
      </c>
      <c r="C3072" s="23">
        <v>152</v>
      </c>
      <c r="E3072" s="23" t="s">
        <v>6259</v>
      </c>
      <c r="F3072" s="23" t="s">
        <v>6260</v>
      </c>
      <c r="G3072" s="23">
        <v>1</v>
      </c>
      <c r="K3072" s="41" t="str">
        <f>IF($B3072="","",(VLOOKUP($B3072,所属・種目コード!$L$3:$M$127,2)))</f>
        <v>住田有住中</v>
      </c>
      <c r="L3072" s="38" t="e">
        <f>IF($B3072="","",(VLOOKUP($B3072,所属・種目コード!$I$3:$J$59,2)))</f>
        <v>#N/A</v>
      </c>
    </row>
    <row r="3073" spans="1:12">
      <c r="A3073" s="23">
        <v>3991</v>
      </c>
      <c r="B3073" s="23">
        <v>1173</v>
      </c>
      <c r="C3073" s="23">
        <v>16</v>
      </c>
      <c r="E3073" s="23" t="s">
        <v>6261</v>
      </c>
      <c r="F3073" s="23" t="s">
        <v>6262</v>
      </c>
      <c r="G3073" s="23">
        <v>1</v>
      </c>
      <c r="K3073" s="41" t="str">
        <f>IF($B3073="","",(VLOOKUP($B3073,所属・種目コード!$L$3:$M$127,2)))</f>
        <v>滝沢二中</v>
      </c>
      <c r="L3073" s="38" t="e">
        <f>IF($B3073="","",(VLOOKUP($B3073,所属・種目コード!$I$3:$J$59,2)))</f>
        <v>#N/A</v>
      </c>
    </row>
    <row r="3074" spans="1:12">
      <c r="A3074" s="23">
        <v>3992</v>
      </c>
      <c r="B3074" s="23">
        <v>1173</v>
      </c>
      <c r="C3074" s="23">
        <v>10</v>
      </c>
      <c r="E3074" s="23" t="s">
        <v>6263</v>
      </c>
      <c r="F3074" s="23" t="s">
        <v>6264</v>
      </c>
      <c r="G3074" s="23">
        <v>2</v>
      </c>
      <c r="K3074" s="41" t="str">
        <f>IF($B3074="","",(VLOOKUP($B3074,所属・種目コード!$L$3:$M$127,2)))</f>
        <v>滝沢二中</v>
      </c>
      <c r="L3074" s="38" t="e">
        <f>IF($B3074="","",(VLOOKUP($B3074,所属・種目コード!$I$3:$J$59,2)))</f>
        <v>#N/A</v>
      </c>
    </row>
    <row r="3075" spans="1:12">
      <c r="A3075" s="23">
        <v>3993</v>
      </c>
      <c r="B3075" s="23">
        <v>1173</v>
      </c>
      <c r="C3075" s="23">
        <v>17</v>
      </c>
      <c r="E3075" s="23" t="s">
        <v>6265</v>
      </c>
      <c r="F3075" s="23" t="s">
        <v>6266</v>
      </c>
      <c r="G3075" s="23">
        <v>2</v>
      </c>
      <c r="K3075" s="41" t="str">
        <f>IF($B3075="","",(VLOOKUP($B3075,所属・種目コード!$L$3:$M$127,2)))</f>
        <v>滝沢二中</v>
      </c>
      <c r="L3075" s="38" t="e">
        <f>IF($B3075="","",(VLOOKUP($B3075,所属・種目コード!$I$3:$J$59,2)))</f>
        <v>#N/A</v>
      </c>
    </row>
    <row r="3076" spans="1:12">
      <c r="A3076" s="23">
        <v>3994</v>
      </c>
      <c r="B3076" s="23">
        <v>1173</v>
      </c>
      <c r="C3076" s="23">
        <v>18</v>
      </c>
      <c r="E3076" s="23" t="s">
        <v>6267</v>
      </c>
      <c r="F3076" s="23" t="s">
        <v>6268</v>
      </c>
      <c r="G3076" s="23">
        <v>2</v>
      </c>
      <c r="K3076" s="41" t="str">
        <f>IF($B3076="","",(VLOOKUP($B3076,所属・種目コード!$L$3:$M$127,2)))</f>
        <v>滝沢二中</v>
      </c>
      <c r="L3076" s="38" t="e">
        <f>IF($B3076="","",(VLOOKUP($B3076,所属・種目コード!$I$3:$J$59,2)))</f>
        <v>#N/A</v>
      </c>
    </row>
    <row r="3077" spans="1:12">
      <c r="A3077" s="23">
        <v>3995</v>
      </c>
      <c r="B3077" s="23">
        <v>1173</v>
      </c>
      <c r="C3077" s="23">
        <v>19</v>
      </c>
      <c r="E3077" s="23" t="s">
        <v>6269</v>
      </c>
      <c r="F3077" s="23" t="s">
        <v>6270</v>
      </c>
      <c r="G3077" s="23">
        <v>2</v>
      </c>
      <c r="K3077" s="41" t="str">
        <f>IF($B3077="","",(VLOOKUP($B3077,所属・種目コード!$L$3:$M$127,2)))</f>
        <v>滝沢二中</v>
      </c>
      <c r="L3077" s="38" t="e">
        <f>IF($B3077="","",(VLOOKUP($B3077,所属・種目コード!$I$3:$J$59,2)))</f>
        <v>#N/A</v>
      </c>
    </row>
    <row r="3078" spans="1:12">
      <c r="A3078" s="23">
        <v>3996</v>
      </c>
      <c r="B3078" s="23">
        <v>1173</v>
      </c>
      <c r="C3078" s="23">
        <v>20</v>
      </c>
      <c r="E3078" s="23" t="s">
        <v>6271</v>
      </c>
      <c r="F3078" s="23" t="s">
        <v>6272</v>
      </c>
      <c r="G3078" s="23">
        <v>2</v>
      </c>
      <c r="K3078" s="41" t="str">
        <f>IF($B3078="","",(VLOOKUP($B3078,所属・種目コード!$L$3:$M$127,2)))</f>
        <v>滝沢二中</v>
      </c>
      <c r="L3078" s="38" t="e">
        <f>IF($B3078="","",(VLOOKUP($B3078,所属・種目コード!$I$3:$J$59,2)))</f>
        <v>#N/A</v>
      </c>
    </row>
    <row r="3079" spans="1:12">
      <c r="A3079" s="23">
        <v>3997</v>
      </c>
      <c r="B3079" s="23">
        <v>1173</v>
      </c>
      <c r="C3079" s="23">
        <v>17</v>
      </c>
      <c r="E3079" s="23" t="s">
        <v>6273</v>
      </c>
      <c r="F3079" s="23" t="s">
        <v>6274</v>
      </c>
      <c r="G3079" s="23">
        <v>1</v>
      </c>
      <c r="K3079" s="41" t="str">
        <f>IF($B3079="","",(VLOOKUP($B3079,所属・種目コード!$L$3:$M$127,2)))</f>
        <v>滝沢二中</v>
      </c>
      <c r="L3079" s="38" t="e">
        <f>IF($B3079="","",(VLOOKUP($B3079,所属・種目コード!$I$3:$J$59,2)))</f>
        <v>#N/A</v>
      </c>
    </row>
    <row r="3080" spans="1:12">
      <c r="A3080" s="23">
        <v>3998</v>
      </c>
      <c r="B3080" s="23">
        <v>1173</v>
      </c>
      <c r="C3080" s="23">
        <v>12</v>
      </c>
      <c r="E3080" s="23" t="s">
        <v>6275</v>
      </c>
      <c r="F3080" s="23" t="s">
        <v>6276</v>
      </c>
      <c r="G3080" s="23">
        <v>2</v>
      </c>
      <c r="K3080" s="41" t="str">
        <f>IF($B3080="","",(VLOOKUP($B3080,所属・種目コード!$L$3:$M$127,2)))</f>
        <v>滝沢二中</v>
      </c>
      <c r="L3080" s="38" t="e">
        <f>IF($B3080="","",(VLOOKUP($B3080,所属・種目コード!$I$3:$J$59,2)))</f>
        <v>#N/A</v>
      </c>
    </row>
    <row r="3081" spans="1:12">
      <c r="A3081" s="23">
        <v>3999</v>
      </c>
      <c r="B3081" s="23">
        <v>1173</v>
      </c>
      <c r="C3081" s="23">
        <v>18</v>
      </c>
      <c r="E3081" s="23" t="s">
        <v>6277</v>
      </c>
      <c r="F3081" s="23" t="s">
        <v>6278</v>
      </c>
      <c r="G3081" s="23">
        <v>1</v>
      </c>
      <c r="K3081" s="41" t="str">
        <f>IF($B3081="","",(VLOOKUP($B3081,所属・種目コード!$L$3:$M$127,2)))</f>
        <v>滝沢二中</v>
      </c>
      <c r="L3081" s="38" t="e">
        <f>IF($B3081="","",(VLOOKUP($B3081,所属・種目コード!$I$3:$J$59,2)))</f>
        <v>#N/A</v>
      </c>
    </row>
    <row r="3082" spans="1:12">
      <c r="A3082" s="23">
        <v>4000</v>
      </c>
      <c r="B3082" s="23">
        <v>1173</v>
      </c>
      <c r="C3082" s="23">
        <v>19</v>
      </c>
      <c r="E3082" s="23" t="s">
        <v>6279</v>
      </c>
      <c r="F3082" s="23" t="s">
        <v>1100</v>
      </c>
      <c r="G3082" s="23">
        <v>1</v>
      </c>
      <c r="K3082" s="41" t="str">
        <f>IF($B3082="","",(VLOOKUP($B3082,所属・種目コード!$L$3:$M$127,2)))</f>
        <v>滝沢二中</v>
      </c>
      <c r="L3082" s="38" t="e">
        <f>IF($B3082="","",(VLOOKUP($B3082,所属・種目コード!$I$3:$J$59,2)))</f>
        <v>#N/A</v>
      </c>
    </row>
    <row r="3083" spans="1:12">
      <c r="A3083" s="23">
        <v>4001</v>
      </c>
      <c r="B3083" s="23">
        <v>1173</v>
      </c>
      <c r="C3083" s="23">
        <v>21</v>
      </c>
      <c r="E3083" s="23" t="s">
        <v>4742</v>
      </c>
      <c r="F3083" s="23" t="s">
        <v>4047</v>
      </c>
      <c r="G3083" s="23">
        <v>1</v>
      </c>
      <c r="K3083" s="41" t="str">
        <f>IF($B3083="","",(VLOOKUP($B3083,所属・種目コード!$L$3:$M$127,2)))</f>
        <v>滝沢二中</v>
      </c>
      <c r="L3083" s="38" t="e">
        <f>IF($B3083="","",(VLOOKUP($B3083,所属・種目コード!$I$3:$J$59,2)))</f>
        <v>#N/A</v>
      </c>
    </row>
    <row r="3084" spans="1:12">
      <c r="A3084" s="23">
        <v>4002</v>
      </c>
      <c r="B3084" s="23">
        <v>1173</v>
      </c>
      <c r="C3084" s="23">
        <v>13</v>
      </c>
      <c r="E3084" s="23" t="s">
        <v>6280</v>
      </c>
      <c r="F3084" s="23" t="s">
        <v>6281</v>
      </c>
      <c r="G3084" s="23">
        <v>2</v>
      </c>
      <c r="K3084" s="41" t="str">
        <f>IF($B3084="","",(VLOOKUP($B3084,所属・種目コード!$L$3:$M$127,2)))</f>
        <v>滝沢二中</v>
      </c>
      <c r="L3084" s="38" t="e">
        <f>IF($B3084="","",(VLOOKUP($B3084,所属・種目コード!$I$3:$J$59,2)))</f>
        <v>#N/A</v>
      </c>
    </row>
    <row r="3085" spans="1:12">
      <c r="A3085" s="23">
        <v>4003</v>
      </c>
      <c r="B3085" s="23">
        <v>1173</v>
      </c>
      <c r="C3085" s="23">
        <v>14</v>
      </c>
      <c r="E3085" s="23" t="s">
        <v>6282</v>
      </c>
      <c r="F3085" s="23" t="s">
        <v>6283</v>
      </c>
      <c r="G3085" s="23">
        <v>2</v>
      </c>
      <c r="K3085" s="41" t="str">
        <f>IF($B3085="","",(VLOOKUP($B3085,所属・種目コード!$L$3:$M$127,2)))</f>
        <v>滝沢二中</v>
      </c>
      <c r="L3085" s="38" t="e">
        <f>IF($B3085="","",(VLOOKUP($B3085,所属・種目コード!$I$3:$J$59,2)))</f>
        <v>#N/A</v>
      </c>
    </row>
    <row r="3086" spans="1:12">
      <c r="A3086" s="23">
        <v>4004</v>
      </c>
      <c r="B3086" s="23">
        <v>1173</v>
      </c>
      <c r="C3086" s="23">
        <v>15</v>
      </c>
      <c r="E3086" s="23" t="s">
        <v>6284</v>
      </c>
      <c r="F3086" s="23" t="s">
        <v>6285</v>
      </c>
      <c r="G3086" s="23">
        <v>2</v>
      </c>
      <c r="K3086" s="41" t="str">
        <f>IF($B3086="","",(VLOOKUP($B3086,所属・種目コード!$L$3:$M$127,2)))</f>
        <v>滝沢二中</v>
      </c>
      <c r="L3086" s="38" t="e">
        <f>IF($B3086="","",(VLOOKUP($B3086,所属・種目コード!$I$3:$J$59,2)))</f>
        <v>#N/A</v>
      </c>
    </row>
    <row r="3087" spans="1:12">
      <c r="A3087" s="23">
        <v>4005</v>
      </c>
      <c r="B3087" s="23">
        <v>1173</v>
      </c>
      <c r="C3087" s="23">
        <v>16</v>
      </c>
      <c r="E3087" s="23" t="s">
        <v>6286</v>
      </c>
      <c r="F3087" s="23" t="s">
        <v>6287</v>
      </c>
      <c r="G3087" s="23">
        <v>2</v>
      </c>
      <c r="K3087" s="41" t="str">
        <f>IF($B3087="","",(VLOOKUP($B3087,所属・種目コード!$L$3:$M$127,2)))</f>
        <v>滝沢二中</v>
      </c>
      <c r="L3087" s="38" t="e">
        <f>IF($B3087="","",(VLOOKUP($B3087,所属・種目コード!$I$3:$J$59,2)))</f>
        <v>#N/A</v>
      </c>
    </row>
    <row r="3088" spans="1:12">
      <c r="A3088" s="23">
        <v>4006</v>
      </c>
      <c r="B3088" s="23">
        <v>1173</v>
      </c>
      <c r="C3088" s="23">
        <v>22</v>
      </c>
      <c r="E3088" s="23" t="s">
        <v>6288</v>
      </c>
      <c r="F3088" s="23" t="s">
        <v>6289</v>
      </c>
      <c r="G3088" s="23">
        <v>1</v>
      </c>
      <c r="K3088" s="41" t="str">
        <f>IF($B3088="","",(VLOOKUP($B3088,所属・種目コード!$L$3:$M$127,2)))</f>
        <v>滝沢二中</v>
      </c>
      <c r="L3088" s="38" t="e">
        <f>IF($B3088="","",(VLOOKUP($B3088,所属・種目コード!$I$3:$J$59,2)))</f>
        <v>#N/A</v>
      </c>
    </row>
    <row r="3089" spans="1:12">
      <c r="A3089" s="23">
        <v>4007</v>
      </c>
      <c r="B3089" s="23">
        <v>1173</v>
      </c>
      <c r="C3089" s="23">
        <v>22</v>
      </c>
      <c r="E3089" s="23" t="s">
        <v>6290</v>
      </c>
      <c r="F3089" s="23" t="s">
        <v>6291</v>
      </c>
      <c r="G3089" s="23">
        <v>2</v>
      </c>
      <c r="K3089" s="41" t="str">
        <f>IF($B3089="","",(VLOOKUP($B3089,所属・種目コード!$L$3:$M$127,2)))</f>
        <v>滝沢二中</v>
      </c>
      <c r="L3089" s="38" t="e">
        <f>IF($B3089="","",(VLOOKUP($B3089,所属・種目コード!$I$3:$J$59,2)))</f>
        <v>#N/A</v>
      </c>
    </row>
    <row r="3090" spans="1:12">
      <c r="A3090" s="23">
        <v>4008</v>
      </c>
      <c r="B3090" s="23">
        <v>1173</v>
      </c>
      <c r="C3090" s="23">
        <v>15</v>
      </c>
      <c r="E3090" s="23" t="s">
        <v>6292</v>
      </c>
      <c r="F3090" s="23" t="s">
        <v>6293</v>
      </c>
      <c r="G3090" s="23">
        <v>1</v>
      </c>
      <c r="K3090" s="41" t="str">
        <f>IF($B3090="","",(VLOOKUP($B3090,所属・種目コード!$L$3:$M$127,2)))</f>
        <v>滝沢二中</v>
      </c>
      <c r="L3090" s="38" t="e">
        <f>IF($B3090="","",(VLOOKUP($B3090,所属・種目コード!$I$3:$J$59,2)))</f>
        <v>#N/A</v>
      </c>
    </row>
    <row r="3091" spans="1:12">
      <c r="A3091" s="23">
        <v>4009</v>
      </c>
      <c r="B3091" s="23">
        <v>1173</v>
      </c>
      <c r="C3091" s="23">
        <v>23</v>
      </c>
      <c r="E3091" s="23" t="s">
        <v>6294</v>
      </c>
      <c r="F3091" s="23" t="s">
        <v>6295</v>
      </c>
      <c r="G3091" s="23">
        <v>1</v>
      </c>
      <c r="K3091" s="41" t="str">
        <f>IF($B3091="","",(VLOOKUP($B3091,所属・種目コード!$L$3:$M$127,2)))</f>
        <v>滝沢二中</v>
      </c>
      <c r="L3091" s="38" t="e">
        <f>IF($B3091="","",(VLOOKUP($B3091,所属・種目コード!$I$3:$J$59,2)))</f>
        <v>#N/A</v>
      </c>
    </row>
    <row r="3092" spans="1:12">
      <c r="A3092" s="23">
        <v>4010</v>
      </c>
      <c r="B3092" s="23">
        <v>1175</v>
      </c>
      <c r="C3092" s="23">
        <v>408</v>
      </c>
      <c r="E3092" s="23" t="s">
        <v>6296</v>
      </c>
      <c r="F3092" s="23" t="s">
        <v>6297</v>
      </c>
      <c r="G3092" s="23">
        <v>1</v>
      </c>
      <c r="K3092" s="41" t="str">
        <f>IF($B3092="","",(VLOOKUP($B3092,所属・種目コード!$L$3:$M$127,2)))</f>
        <v>滝沢南中</v>
      </c>
      <c r="L3092" s="38" t="e">
        <f>IF($B3092="","",(VLOOKUP($B3092,所属・種目コード!$I$3:$J$59,2)))</f>
        <v>#N/A</v>
      </c>
    </row>
    <row r="3093" spans="1:12">
      <c r="A3093" s="23">
        <v>4011</v>
      </c>
      <c r="B3093" s="23">
        <v>1175</v>
      </c>
      <c r="C3093" s="23">
        <v>426</v>
      </c>
      <c r="E3093" s="23" t="s">
        <v>6298</v>
      </c>
      <c r="F3093" s="23" t="s">
        <v>6299</v>
      </c>
      <c r="G3093" s="23">
        <v>1</v>
      </c>
      <c r="K3093" s="41" t="str">
        <f>IF($B3093="","",(VLOOKUP($B3093,所属・種目コード!$L$3:$M$127,2)))</f>
        <v>滝沢南中</v>
      </c>
      <c r="L3093" s="38" t="e">
        <f>IF($B3093="","",(VLOOKUP($B3093,所属・種目コード!$I$3:$J$59,2)))</f>
        <v>#N/A</v>
      </c>
    </row>
    <row r="3094" spans="1:12">
      <c r="A3094" s="23">
        <v>4012</v>
      </c>
      <c r="B3094" s="23">
        <v>1175</v>
      </c>
      <c r="C3094" s="23">
        <v>352</v>
      </c>
      <c r="E3094" s="23" t="s">
        <v>6300</v>
      </c>
      <c r="F3094" s="23" t="s">
        <v>6301</v>
      </c>
      <c r="G3094" s="23">
        <v>2</v>
      </c>
      <c r="K3094" s="41" t="str">
        <f>IF($B3094="","",(VLOOKUP($B3094,所属・種目コード!$L$3:$M$127,2)))</f>
        <v>滝沢南中</v>
      </c>
      <c r="L3094" s="38" t="e">
        <f>IF($B3094="","",(VLOOKUP($B3094,所属・種目コード!$I$3:$J$59,2)))</f>
        <v>#N/A</v>
      </c>
    </row>
    <row r="3095" spans="1:12">
      <c r="A3095" s="23">
        <v>4013</v>
      </c>
      <c r="B3095" s="23">
        <v>1175</v>
      </c>
      <c r="C3095" s="23">
        <v>368</v>
      </c>
      <c r="E3095" s="23" t="s">
        <v>6302</v>
      </c>
      <c r="F3095" s="23" t="s">
        <v>6303</v>
      </c>
      <c r="G3095" s="23">
        <v>2</v>
      </c>
      <c r="K3095" s="41" t="str">
        <f>IF($B3095="","",(VLOOKUP($B3095,所属・種目コード!$L$3:$M$127,2)))</f>
        <v>滝沢南中</v>
      </c>
      <c r="L3095" s="38" t="e">
        <f>IF($B3095="","",(VLOOKUP($B3095,所属・種目コード!$I$3:$J$59,2)))</f>
        <v>#N/A</v>
      </c>
    </row>
    <row r="3096" spans="1:12">
      <c r="A3096" s="23">
        <v>4014</v>
      </c>
      <c r="B3096" s="23">
        <v>1175</v>
      </c>
      <c r="C3096" s="23">
        <v>409</v>
      </c>
      <c r="E3096" s="23" t="s">
        <v>6304</v>
      </c>
      <c r="F3096" s="23" t="s">
        <v>6305</v>
      </c>
      <c r="G3096" s="23">
        <v>1</v>
      </c>
      <c r="K3096" s="41" t="str">
        <f>IF($B3096="","",(VLOOKUP($B3096,所属・種目コード!$L$3:$M$127,2)))</f>
        <v>滝沢南中</v>
      </c>
      <c r="L3096" s="38" t="e">
        <f>IF($B3096="","",(VLOOKUP($B3096,所属・種目コード!$I$3:$J$59,2)))</f>
        <v>#N/A</v>
      </c>
    </row>
    <row r="3097" spans="1:12">
      <c r="A3097" s="23">
        <v>4015</v>
      </c>
      <c r="B3097" s="23">
        <v>1175</v>
      </c>
      <c r="C3097" s="23">
        <v>369</v>
      </c>
      <c r="E3097" s="23" t="s">
        <v>6306</v>
      </c>
      <c r="F3097" s="23" t="s">
        <v>6307</v>
      </c>
      <c r="G3097" s="23">
        <v>2</v>
      </c>
      <c r="K3097" s="41" t="str">
        <f>IF($B3097="","",(VLOOKUP($B3097,所属・種目コード!$L$3:$M$127,2)))</f>
        <v>滝沢南中</v>
      </c>
      <c r="L3097" s="38" t="e">
        <f>IF($B3097="","",(VLOOKUP($B3097,所属・種目コード!$I$3:$J$59,2)))</f>
        <v>#N/A</v>
      </c>
    </row>
    <row r="3098" spans="1:12">
      <c r="A3098" s="23">
        <v>4016</v>
      </c>
      <c r="B3098" s="23">
        <v>1175</v>
      </c>
      <c r="C3098" s="23">
        <v>370</v>
      </c>
      <c r="E3098" s="23" t="s">
        <v>6308</v>
      </c>
      <c r="F3098" s="23" t="s">
        <v>6309</v>
      </c>
      <c r="G3098" s="23">
        <v>2</v>
      </c>
      <c r="K3098" s="41" t="str">
        <f>IF($B3098="","",(VLOOKUP($B3098,所属・種目コード!$L$3:$M$127,2)))</f>
        <v>滝沢南中</v>
      </c>
      <c r="L3098" s="38" t="e">
        <f>IF($B3098="","",(VLOOKUP($B3098,所属・種目コード!$I$3:$J$59,2)))</f>
        <v>#N/A</v>
      </c>
    </row>
    <row r="3099" spans="1:12">
      <c r="A3099" s="23">
        <v>4017</v>
      </c>
      <c r="B3099" s="23">
        <v>1175</v>
      </c>
      <c r="C3099" s="23">
        <v>410</v>
      </c>
      <c r="E3099" s="23" t="s">
        <v>6310</v>
      </c>
      <c r="F3099" s="23" t="s">
        <v>6311</v>
      </c>
      <c r="G3099" s="23">
        <v>1</v>
      </c>
      <c r="K3099" s="41" t="str">
        <f>IF($B3099="","",(VLOOKUP($B3099,所属・種目コード!$L$3:$M$127,2)))</f>
        <v>滝沢南中</v>
      </c>
      <c r="L3099" s="38" t="e">
        <f>IF($B3099="","",(VLOOKUP($B3099,所属・種目コード!$I$3:$J$59,2)))</f>
        <v>#N/A</v>
      </c>
    </row>
    <row r="3100" spans="1:12">
      <c r="A3100" s="23">
        <v>4018</v>
      </c>
      <c r="B3100" s="23">
        <v>1175</v>
      </c>
      <c r="C3100" s="23">
        <v>427</v>
      </c>
      <c r="E3100" s="23" t="s">
        <v>6312</v>
      </c>
      <c r="F3100" s="23" t="s">
        <v>6313</v>
      </c>
      <c r="G3100" s="23">
        <v>1</v>
      </c>
      <c r="K3100" s="41" t="str">
        <f>IF($B3100="","",(VLOOKUP($B3100,所属・種目コード!$L$3:$M$127,2)))</f>
        <v>滝沢南中</v>
      </c>
      <c r="L3100" s="38" t="e">
        <f>IF($B3100="","",(VLOOKUP($B3100,所属・種目コード!$I$3:$J$59,2)))</f>
        <v>#N/A</v>
      </c>
    </row>
    <row r="3101" spans="1:12">
      <c r="A3101" s="23">
        <v>4019</v>
      </c>
      <c r="B3101" s="23">
        <v>1175</v>
      </c>
      <c r="C3101" s="23">
        <v>371</v>
      </c>
      <c r="E3101" s="23" t="s">
        <v>6314</v>
      </c>
      <c r="F3101" s="23" t="s">
        <v>6315</v>
      </c>
      <c r="G3101" s="23">
        <v>2</v>
      </c>
      <c r="K3101" s="41" t="str">
        <f>IF($B3101="","",(VLOOKUP($B3101,所属・種目コード!$L$3:$M$127,2)))</f>
        <v>滝沢南中</v>
      </c>
      <c r="L3101" s="38" t="e">
        <f>IF($B3101="","",(VLOOKUP($B3101,所属・種目コード!$I$3:$J$59,2)))</f>
        <v>#N/A</v>
      </c>
    </row>
    <row r="3102" spans="1:12">
      <c r="A3102" s="23">
        <v>4020</v>
      </c>
      <c r="B3102" s="23">
        <v>1175</v>
      </c>
      <c r="C3102" s="23">
        <v>353</v>
      </c>
      <c r="E3102" s="23" t="s">
        <v>6316</v>
      </c>
      <c r="F3102" s="23" t="s">
        <v>6317</v>
      </c>
      <c r="G3102" s="23">
        <v>2</v>
      </c>
      <c r="K3102" s="41" t="str">
        <f>IF($B3102="","",(VLOOKUP($B3102,所属・種目コード!$L$3:$M$127,2)))</f>
        <v>滝沢南中</v>
      </c>
      <c r="L3102" s="38" t="e">
        <f>IF($B3102="","",(VLOOKUP($B3102,所属・種目コード!$I$3:$J$59,2)))</f>
        <v>#N/A</v>
      </c>
    </row>
    <row r="3103" spans="1:12">
      <c r="A3103" s="23">
        <v>4021</v>
      </c>
      <c r="B3103" s="23">
        <v>1175</v>
      </c>
      <c r="C3103" s="23">
        <v>354</v>
      </c>
      <c r="E3103" s="23" t="s">
        <v>6318</v>
      </c>
      <c r="F3103" s="23" t="s">
        <v>6319</v>
      </c>
      <c r="G3103" s="23">
        <v>2</v>
      </c>
      <c r="K3103" s="41" t="str">
        <f>IF($B3103="","",(VLOOKUP($B3103,所属・種目コード!$L$3:$M$127,2)))</f>
        <v>滝沢南中</v>
      </c>
      <c r="L3103" s="38" t="e">
        <f>IF($B3103="","",(VLOOKUP($B3103,所属・種目コード!$I$3:$J$59,2)))</f>
        <v>#N/A</v>
      </c>
    </row>
    <row r="3104" spans="1:12">
      <c r="A3104" s="23">
        <v>4022</v>
      </c>
      <c r="B3104" s="23">
        <v>1175</v>
      </c>
      <c r="C3104" s="23">
        <v>411</v>
      </c>
      <c r="E3104" s="23" t="s">
        <v>6320</v>
      </c>
      <c r="F3104" s="23" t="s">
        <v>6321</v>
      </c>
      <c r="G3104" s="23">
        <v>1</v>
      </c>
      <c r="K3104" s="41" t="str">
        <f>IF($B3104="","",(VLOOKUP($B3104,所属・種目コード!$L$3:$M$127,2)))</f>
        <v>滝沢南中</v>
      </c>
      <c r="L3104" s="38" t="e">
        <f>IF($B3104="","",(VLOOKUP($B3104,所属・種目コード!$I$3:$J$59,2)))</f>
        <v>#N/A</v>
      </c>
    </row>
    <row r="3105" spans="1:12">
      <c r="A3105" s="23">
        <v>4023</v>
      </c>
      <c r="B3105" s="23">
        <v>1175</v>
      </c>
      <c r="C3105" s="23">
        <v>428</v>
      </c>
      <c r="E3105" s="23" t="s">
        <v>6322</v>
      </c>
      <c r="F3105" s="23" t="s">
        <v>6323</v>
      </c>
      <c r="G3105" s="23">
        <v>1</v>
      </c>
      <c r="K3105" s="41" t="str">
        <f>IF($B3105="","",(VLOOKUP($B3105,所属・種目コード!$L$3:$M$127,2)))</f>
        <v>滝沢南中</v>
      </c>
      <c r="L3105" s="38" t="e">
        <f>IF($B3105="","",(VLOOKUP($B3105,所属・種目コード!$I$3:$J$59,2)))</f>
        <v>#N/A</v>
      </c>
    </row>
    <row r="3106" spans="1:12">
      <c r="A3106" s="23">
        <v>4024</v>
      </c>
      <c r="B3106" s="23">
        <v>1175</v>
      </c>
      <c r="C3106" s="23">
        <v>355</v>
      </c>
      <c r="E3106" s="23" t="s">
        <v>6324</v>
      </c>
      <c r="F3106" s="23" t="s">
        <v>6325</v>
      </c>
      <c r="G3106" s="23">
        <v>2</v>
      </c>
      <c r="K3106" s="41" t="str">
        <f>IF($B3106="","",(VLOOKUP($B3106,所属・種目コード!$L$3:$M$127,2)))</f>
        <v>滝沢南中</v>
      </c>
      <c r="L3106" s="38" t="e">
        <f>IF($B3106="","",(VLOOKUP($B3106,所属・種目コード!$I$3:$J$59,2)))</f>
        <v>#N/A</v>
      </c>
    </row>
    <row r="3107" spans="1:12">
      <c r="A3107" s="23">
        <v>4025</v>
      </c>
      <c r="B3107" s="23">
        <v>1175</v>
      </c>
      <c r="C3107" s="23">
        <v>372</v>
      </c>
      <c r="E3107" s="23" t="s">
        <v>6326</v>
      </c>
      <c r="F3107" s="23" t="s">
        <v>6327</v>
      </c>
      <c r="G3107" s="23">
        <v>2</v>
      </c>
      <c r="K3107" s="41" t="str">
        <f>IF($B3107="","",(VLOOKUP($B3107,所属・種目コード!$L$3:$M$127,2)))</f>
        <v>滝沢南中</v>
      </c>
      <c r="L3107" s="38" t="e">
        <f>IF($B3107="","",(VLOOKUP($B3107,所属・種目コード!$I$3:$J$59,2)))</f>
        <v>#N/A</v>
      </c>
    </row>
    <row r="3108" spans="1:12">
      <c r="A3108" s="23">
        <v>4026</v>
      </c>
      <c r="B3108" s="23">
        <v>1175</v>
      </c>
      <c r="C3108" s="23">
        <v>356</v>
      </c>
      <c r="E3108" s="23" t="s">
        <v>6328</v>
      </c>
      <c r="F3108" s="23" t="s">
        <v>6329</v>
      </c>
      <c r="G3108" s="23">
        <v>2</v>
      </c>
      <c r="K3108" s="41" t="str">
        <f>IF($B3108="","",(VLOOKUP($B3108,所属・種目コード!$L$3:$M$127,2)))</f>
        <v>滝沢南中</v>
      </c>
      <c r="L3108" s="38" t="e">
        <f>IF($B3108="","",(VLOOKUP($B3108,所属・種目コード!$I$3:$J$59,2)))</f>
        <v>#N/A</v>
      </c>
    </row>
    <row r="3109" spans="1:12">
      <c r="A3109" s="23">
        <v>4027</v>
      </c>
      <c r="B3109" s="23">
        <v>1175</v>
      </c>
      <c r="C3109" s="23">
        <v>357</v>
      </c>
      <c r="E3109" s="23" t="s">
        <v>6330</v>
      </c>
      <c r="F3109" s="23" t="s">
        <v>6331</v>
      </c>
      <c r="G3109" s="23">
        <v>2</v>
      </c>
      <c r="K3109" s="41" t="str">
        <f>IF($B3109="","",(VLOOKUP($B3109,所属・種目コード!$L$3:$M$127,2)))</f>
        <v>滝沢南中</v>
      </c>
      <c r="L3109" s="38" t="e">
        <f>IF($B3109="","",(VLOOKUP($B3109,所属・種目コード!$I$3:$J$59,2)))</f>
        <v>#N/A</v>
      </c>
    </row>
    <row r="3110" spans="1:12">
      <c r="A3110" s="23">
        <v>4028</v>
      </c>
      <c r="B3110" s="23">
        <v>1175</v>
      </c>
      <c r="C3110" s="23">
        <v>358</v>
      </c>
      <c r="E3110" s="23" t="s">
        <v>6332</v>
      </c>
      <c r="F3110" s="23" t="s">
        <v>3949</v>
      </c>
      <c r="G3110" s="23">
        <v>2</v>
      </c>
      <c r="K3110" s="41" t="str">
        <f>IF($B3110="","",(VLOOKUP($B3110,所属・種目コード!$L$3:$M$127,2)))</f>
        <v>滝沢南中</v>
      </c>
      <c r="L3110" s="38" t="e">
        <f>IF($B3110="","",(VLOOKUP($B3110,所属・種目コード!$I$3:$J$59,2)))</f>
        <v>#N/A</v>
      </c>
    </row>
    <row r="3111" spans="1:12">
      <c r="A3111" s="23">
        <v>4029</v>
      </c>
      <c r="B3111" s="23">
        <v>1175</v>
      </c>
      <c r="C3111" s="23">
        <v>373</v>
      </c>
      <c r="E3111" s="23" t="s">
        <v>6333</v>
      </c>
      <c r="F3111" s="23" t="s">
        <v>6334</v>
      </c>
      <c r="G3111" s="23">
        <v>2</v>
      </c>
      <c r="K3111" s="41" t="str">
        <f>IF($B3111="","",(VLOOKUP($B3111,所属・種目コード!$L$3:$M$127,2)))</f>
        <v>滝沢南中</v>
      </c>
      <c r="L3111" s="38" t="e">
        <f>IF($B3111="","",(VLOOKUP($B3111,所属・種目コード!$I$3:$J$59,2)))</f>
        <v>#N/A</v>
      </c>
    </row>
    <row r="3112" spans="1:12">
      <c r="A3112" s="23">
        <v>4030</v>
      </c>
      <c r="B3112" s="23">
        <v>1175</v>
      </c>
      <c r="C3112" s="23">
        <v>412</v>
      </c>
      <c r="E3112" s="23" t="s">
        <v>6335</v>
      </c>
      <c r="F3112" s="23" t="s">
        <v>6336</v>
      </c>
      <c r="G3112" s="23">
        <v>1</v>
      </c>
      <c r="K3112" s="41" t="str">
        <f>IF($B3112="","",(VLOOKUP($B3112,所属・種目コード!$L$3:$M$127,2)))</f>
        <v>滝沢南中</v>
      </c>
      <c r="L3112" s="38" t="e">
        <f>IF($B3112="","",(VLOOKUP($B3112,所属・種目コード!$I$3:$J$59,2)))</f>
        <v>#N/A</v>
      </c>
    </row>
    <row r="3113" spans="1:12">
      <c r="A3113" s="23">
        <v>4031</v>
      </c>
      <c r="B3113" s="23">
        <v>1175</v>
      </c>
      <c r="C3113" s="23">
        <v>413</v>
      </c>
      <c r="E3113" s="23" t="s">
        <v>6337</v>
      </c>
      <c r="F3113" s="23" t="s">
        <v>6338</v>
      </c>
      <c r="G3113" s="23">
        <v>1</v>
      </c>
      <c r="K3113" s="41" t="str">
        <f>IF($B3113="","",(VLOOKUP($B3113,所属・種目コード!$L$3:$M$127,2)))</f>
        <v>滝沢南中</v>
      </c>
      <c r="L3113" s="38" t="e">
        <f>IF($B3113="","",(VLOOKUP($B3113,所属・種目コード!$I$3:$J$59,2)))</f>
        <v>#N/A</v>
      </c>
    </row>
    <row r="3114" spans="1:12">
      <c r="A3114" s="23">
        <v>4032</v>
      </c>
      <c r="B3114" s="23">
        <v>1175</v>
      </c>
      <c r="C3114" s="23">
        <v>374</v>
      </c>
      <c r="E3114" s="23" t="s">
        <v>6339</v>
      </c>
      <c r="F3114" s="23" t="s">
        <v>6340</v>
      </c>
      <c r="G3114" s="23">
        <v>2</v>
      </c>
      <c r="K3114" s="41" t="str">
        <f>IF($B3114="","",(VLOOKUP($B3114,所属・種目コード!$L$3:$M$127,2)))</f>
        <v>滝沢南中</v>
      </c>
      <c r="L3114" s="38" t="e">
        <f>IF($B3114="","",(VLOOKUP($B3114,所属・種目コード!$I$3:$J$59,2)))</f>
        <v>#N/A</v>
      </c>
    </row>
    <row r="3115" spans="1:12">
      <c r="A3115" s="23">
        <v>4033</v>
      </c>
      <c r="B3115" s="23">
        <v>1175</v>
      </c>
      <c r="C3115" s="23">
        <v>375</v>
      </c>
      <c r="E3115" s="23" t="s">
        <v>6341</v>
      </c>
      <c r="F3115" s="23" t="s">
        <v>6342</v>
      </c>
      <c r="G3115" s="23">
        <v>2</v>
      </c>
      <c r="K3115" s="41" t="str">
        <f>IF($B3115="","",(VLOOKUP($B3115,所属・種目コード!$L$3:$M$127,2)))</f>
        <v>滝沢南中</v>
      </c>
      <c r="L3115" s="38" t="e">
        <f>IF($B3115="","",(VLOOKUP($B3115,所属・種目コード!$I$3:$J$59,2)))</f>
        <v>#N/A</v>
      </c>
    </row>
    <row r="3116" spans="1:12">
      <c r="A3116" s="23">
        <v>4034</v>
      </c>
      <c r="B3116" s="23">
        <v>1175</v>
      </c>
      <c r="C3116" s="23">
        <v>414</v>
      </c>
      <c r="E3116" s="23" t="s">
        <v>6343</v>
      </c>
      <c r="F3116" s="23" t="s">
        <v>6344</v>
      </c>
      <c r="G3116" s="23">
        <v>1</v>
      </c>
      <c r="K3116" s="41" t="str">
        <f>IF($B3116="","",(VLOOKUP($B3116,所属・種目コード!$L$3:$M$127,2)))</f>
        <v>滝沢南中</v>
      </c>
      <c r="L3116" s="38" t="e">
        <f>IF($B3116="","",(VLOOKUP($B3116,所属・種目コード!$I$3:$J$59,2)))</f>
        <v>#N/A</v>
      </c>
    </row>
    <row r="3117" spans="1:12">
      <c r="A3117" s="23">
        <v>4035</v>
      </c>
      <c r="B3117" s="23">
        <v>1175</v>
      </c>
      <c r="C3117" s="23">
        <v>415</v>
      </c>
      <c r="E3117" s="23" t="s">
        <v>6345</v>
      </c>
      <c r="F3117" s="23" t="s">
        <v>6346</v>
      </c>
      <c r="G3117" s="23">
        <v>1</v>
      </c>
      <c r="K3117" s="41" t="str">
        <f>IF($B3117="","",(VLOOKUP($B3117,所属・種目コード!$L$3:$M$127,2)))</f>
        <v>滝沢南中</v>
      </c>
      <c r="L3117" s="38" t="e">
        <f>IF($B3117="","",(VLOOKUP($B3117,所属・種目コード!$I$3:$J$59,2)))</f>
        <v>#N/A</v>
      </c>
    </row>
    <row r="3118" spans="1:12">
      <c r="A3118" s="23">
        <v>4036</v>
      </c>
      <c r="B3118" s="23">
        <v>1175</v>
      </c>
      <c r="C3118" s="23">
        <v>376</v>
      </c>
      <c r="E3118" s="23" t="s">
        <v>6347</v>
      </c>
      <c r="F3118" s="23" t="s">
        <v>6348</v>
      </c>
      <c r="G3118" s="23">
        <v>2</v>
      </c>
      <c r="K3118" s="41" t="str">
        <f>IF($B3118="","",(VLOOKUP($B3118,所属・種目コード!$L$3:$M$127,2)))</f>
        <v>滝沢南中</v>
      </c>
      <c r="L3118" s="38" t="e">
        <f>IF($B3118="","",(VLOOKUP($B3118,所属・種目コード!$I$3:$J$59,2)))</f>
        <v>#N/A</v>
      </c>
    </row>
    <row r="3119" spans="1:12">
      <c r="A3119" s="23">
        <v>4037</v>
      </c>
      <c r="B3119" s="23">
        <v>1175</v>
      </c>
      <c r="C3119" s="23">
        <v>429</v>
      </c>
      <c r="E3119" s="23" t="s">
        <v>6349</v>
      </c>
      <c r="F3119" s="23" t="s">
        <v>6350</v>
      </c>
      <c r="G3119" s="23">
        <v>1</v>
      </c>
      <c r="K3119" s="41" t="str">
        <f>IF($B3119="","",(VLOOKUP($B3119,所属・種目コード!$L$3:$M$127,2)))</f>
        <v>滝沢南中</v>
      </c>
      <c r="L3119" s="38" t="e">
        <f>IF($B3119="","",(VLOOKUP($B3119,所属・種目コード!$I$3:$J$59,2)))</f>
        <v>#N/A</v>
      </c>
    </row>
    <row r="3120" spans="1:12">
      <c r="A3120" s="23">
        <v>4038</v>
      </c>
      <c r="B3120" s="23">
        <v>1175</v>
      </c>
      <c r="C3120" s="23">
        <v>416</v>
      </c>
      <c r="E3120" s="23" t="s">
        <v>6351</v>
      </c>
      <c r="F3120" s="23" t="s">
        <v>6352</v>
      </c>
      <c r="G3120" s="23">
        <v>1</v>
      </c>
      <c r="K3120" s="41" t="str">
        <f>IF($B3120="","",(VLOOKUP($B3120,所属・種目コード!$L$3:$M$127,2)))</f>
        <v>滝沢南中</v>
      </c>
      <c r="L3120" s="38" t="e">
        <f>IF($B3120="","",(VLOOKUP($B3120,所属・種目コード!$I$3:$J$59,2)))</f>
        <v>#N/A</v>
      </c>
    </row>
    <row r="3121" spans="1:12">
      <c r="A3121" s="23">
        <v>4039</v>
      </c>
      <c r="B3121" s="23">
        <v>1175</v>
      </c>
      <c r="C3121" s="23">
        <v>359</v>
      </c>
      <c r="E3121" s="23" t="s">
        <v>6353</v>
      </c>
      <c r="F3121" s="23" t="s">
        <v>6354</v>
      </c>
      <c r="G3121" s="23">
        <v>2</v>
      </c>
      <c r="K3121" s="41" t="str">
        <f>IF($B3121="","",(VLOOKUP($B3121,所属・種目コード!$L$3:$M$127,2)))</f>
        <v>滝沢南中</v>
      </c>
      <c r="L3121" s="38" t="e">
        <f>IF($B3121="","",(VLOOKUP($B3121,所属・種目コード!$I$3:$J$59,2)))</f>
        <v>#N/A</v>
      </c>
    </row>
    <row r="3122" spans="1:12">
      <c r="A3122" s="23">
        <v>4040</v>
      </c>
      <c r="B3122" s="23">
        <v>1175</v>
      </c>
      <c r="C3122" s="23">
        <v>417</v>
      </c>
      <c r="E3122" s="23" t="s">
        <v>6355</v>
      </c>
      <c r="F3122" s="23" t="s">
        <v>6356</v>
      </c>
      <c r="G3122" s="23">
        <v>1</v>
      </c>
      <c r="K3122" s="41" t="str">
        <f>IF($B3122="","",(VLOOKUP($B3122,所属・種目コード!$L$3:$M$127,2)))</f>
        <v>滝沢南中</v>
      </c>
      <c r="L3122" s="38" t="e">
        <f>IF($B3122="","",(VLOOKUP($B3122,所属・種目コード!$I$3:$J$59,2)))</f>
        <v>#N/A</v>
      </c>
    </row>
    <row r="3123" spans="1:12">
      <c r="A3123" s="23">
        <v>4041</v>
      </c>
      <c r="B3123" s="23">
        <v>1175</v>
      </c>
      <c r="C3123" s="23">
        <v>430</v>
      </c>
      <c r="E3123" s="23" t="s">
        <v>6357</v>
      </c>
      <c r="F3123" s="23" t="s">
        <v>6358</v>
      </c>
      <c r="G3123" s="23">
        <v>1</v>
      </c>
      <c r="K3123" s="41" t="str">
        <f>IF($B3123="","",(VLOOKUP($B3123,所属・種目コード!$L$3:$M$127,2)))</f>
        <v>滝沢南中</v>
      </c>
      <c r="L3123" s="38" t="e">
        <f>IF($B3123="","",(VLOOKUP($B3123,所属・種目コード!$I$3:$J$59,2)))</f>
        <v>#N/A</v>
      </c>
    </row>
    <row r="3124" spans="1:12">
      <c r="A3124" s="23">
        <v>4042</v>
      </c>
      <c r="B3124" s="23">
        <v>1175</v>
      </c>
      <c r="C3124" s="23">
        <v>360</v>
      </c>
      <c r="E3124" s="23" t="s">
        <v>6359</v>
      </c>
      <c r="F3124" s="23" t="s">
        <v>6360</v>
      </c>
      <c r="G3124" s="23">
        <v>2</v>
      </c>
      <c r="K3124" s="41" t="str">
        <f>IF($B3124="","",(VLOOKUP($B3124,所属・種目コード!$L$3:$M$127,2)))</f>
        <v>滝沢南中</v>
      </c>
      <c r="L3124" s="38" t="e">
        <f>IF($B3124="","",(VLOOKUP($B3124,所属・種目コード!$I$3:$J$59,2)))</f>
        <v>#N/A</v>
      </c>
    </row>
    <row r="3125" spans="1:12">
      <c r="A3125" s="23">
        <v>4043</v>
      </c>
      <c r="B3125" s="23">
        <v>1175</v>
      </c>
      <c r="C3125" s="23">
        <v>418</v>
      </c>
      <c r="E3125" s="23" t="s">
        <v>6361</v>
      </c>
      <c r="F3125" s="23" t="s">
        <v>6362</v>
      </c>
      <c r="G3125" s="23">
        <v>1</v>
      </c>
      <c r="K3125" s="41" t="str">
        <f>IF($B3125="","",(VLOOKUP($B3125,所属・種目コード!$L$3:$M$127,2)))</f>
        <v>滝沢南中</v>
      </c>
      <c r="L3125" s="38" t="e">
        <f>IF($B3125="","",(VLOOKUP($B3125,所属・種目コード!$I$3:$J$59,2)))</f>
        <v>#N/A</v>
      </c>
    </row>
    <row r="3126" spans="1:12">
      <c r="A3126" s="23">
        <v>4044</v>
      </c>
      <c r="B3126" s="23">
        <v>1175</v>
      </c>
      <c r="C3126" s="23">
        <v>431</v>
      </c>
      <c r="E3126" s="23" t="s">
        <v>6363</v>
      </c>
      <c r="F3126" s="23" t="s">
        <v>6364</v>
      </c>
      <c r="G3126" s="23">
        <v>1</v>
      </c>
      <c r="K3126" s="41" t="str">
        <f>IF($B3126="","",(VLOOKUP($B3126,所属・種目コード!$L$3:$M$127,2)))</f>
        <v>滝沢南中</v>
      </c>
      <c r="L3126" s="38" t="e">
        <f>IF($B3126="","",(VLOOKUP($B3126,所属・種目コード!$I$3:$J$59,2)))</f>
        <v>#N/A</v>
      </c>
    </row>
    <row r="3127" spans="1:12">
      <c r="A3127" s="23">
        <v>4045</v>
      </c>
      <c r="B3127" s="23">
        <v>1175</v>
      </c>
      <c r="C3127" s="23">
        <v>377</v>
      </c>
      <c r="E3127" s="23" t="s">
        <v>6365</v>
      </c>
      <c r="F3127" s="23" t="s">
        <v>6366</v>
      </c>
      <c r="G3127" s="23">
        <v>2</v>
      </c>
      <c r="K3127" s="41" t="str">
        <f>IF($B3127="","",(VLOOKUP($B3127,所属・種目コード!$L$3:$M$127,2)))</f>
        <v>滝沢南中</v>
      </c>
      <c r="L3127" s="38" t="e">
        <f>IF($B3127="","",(VLOOKUP($B3127,所属・種目コード!$I$3:$J$59,2)))</f>
        <v>#N/A</v>
      </c>
    </row>
    <row r="3128" spans="1:12">
      <c r="A3128" s="23">
        <v>4046</v>
      </c>
      <c r="B3128" s="23">
        <v>1175</v>
      </c>
      <c r="C3128" s="23">
        <v>419</v>
      </c>
      <c r="E3128" s="23" t="s">
        <v>6367</v>
      </c>
      <c r="F3128" s="23" t="s">
        <v>6368</v>
      </c>
      <c r="G3128" s="23">
        <v>1</v>
      </c>
      <c r="K3128" s="41" t="str">
        <f>IF($B3128="","",(VLOOKUP($B3128,所属・種目コード!$L$3:$M$127,2)))</f>
        <v>滝沢南中</v>
      </c>
      <c r="L3128" s="38" t="e">
        <f>IF($B3128="","",(VLOOKUP($B3128,所属・種目コード!$I$3:$J$59,2)))</f>
        <v>#N/A</v>
      </c>
    </row>
    <row r="3129" spans="1:12">
      <c r="A3129" s="23">
        <v>4047</v>
      </c>
      <c r="B3129" s="23">
        <v>1175</v>
      </c>
      <c r="C3129" s="23">
        <v>420</v>
      </c>
      <c r="E3129" s="23" t="s">
        <v>6369</v>
      </c>
      <c r="F3129" s="23" t="s">
        <v>6370</v>
      </c>
      <c r="G3129" s="23">
        <v>1</v>
      </c>
      <c r="K3129" s="41" t="str">
        <f>IF($B3129="","",(VLOOKUP($B3129,所属・種目コード!$L$3:$M$127,2)))</f>
        <v>滝沢南中</v>
      </c>
      <c r="L3129" s="38" t="e">
        <f>IF($B3129="","",(VLOOKUP($B3129,所属・種目コード!$I$3:$J$59,2)))</f>
        <v>#N/A</v>
      </c>
    </row>
    <row r="3130" spans="1:12">
      <c r="A3130" s="23">
        <v>4048</v>
      </c>
      <c r="B3130" s="23">
        <v>1175</v>
      </c>
      <c r="C3130" s="23">
        <v>378</v>
      </c>
      <c r="E3130" s="23" t="s">
        <v>6371</v>
      </c>
      <c r="F3130" s="23" t="s">
        <v>6372</v>
      </c>
      <c r="G3130" s="23">
        <v>2</v>
      </c>
      <c r="K3130" s="41" t="str">
        <f>IF($B3130="","",(VLOOKUP($B3130,所属・種目コード!$L$3:$M$127,2)))</f>
        <v>滝沢南中</v>
      </c>
      <c r="L3130" s="38" t="e">
        <f>IF($B3130="","",(VLOOKUP($B3130,所属・種目コード!$I$3:$J$59,2)))</f>
        <v>#N/A</v>
      </c>
    </row>
    <row r="3131" spans="1:12">
      <c r="A3131" s="23">
        <v>4049</v>
      </c>
      <c r="B3131" s="23">
        <v>1175</v>
      </c>
      <c r="C3131" s="23">
        <v>361</v>
      </c>
      <c r="E3131" s="23" t="s">
        <v>6373</v>
      </c>
      <c r="F3131" s="23" t="s">
        <v>6374</v>
      </c>
      <c r="G3131" s="23">
        <v>2</v>
      </c>
      <c r="K3131" s="41" t="str">
        <f>IF($B3131="","",(VLOOKUP($B3131,所属・種目コード!$L$3:$M$127,2)))</f>
        <v>滝沢南中</v>
      </c>
      <c r="L3131" s="38" t="e">
        <f>IF($B3131="","",(VLOOKUP($B3131,所属・種目コード!$I$3:$J$59,2)))</f>
        <v>#N/A</v>
      </c>
    </row>
    <row r="3132" spans="1:12">
      <c r="A3132" s="23">
        <v>4050</v>
      </c>
      <c r="B3132" s="23">
        <v>1175</v>
      </c>
      <c r="C3132" s="23">
        <v>421</v>
      </c>
      <c r="E3132" s="23" t="s">
        <v>6375</v>
      </c>
      <c r="F3132" s="23" t="s">
        <v>6376</v>
      </c>
      <c r="G3132" s="23">
        <v>1</v>
      </c>
      <c r="K3132" s="41" t="str">
        <f>IF($B3132="","",(VLOOKUP($B3132,所属・種目コード!$L$3:$M$127,2)))</f>
        <v>滝沢南中</v>
      </c>
      <c r="L3132" s="38" t="e">
        <f>IF($B3132="","",(VLOOKUP($B3132,所属・種目コード!$I$3:$J$59,2)))</f>
        <v>#N/A</v>
      </c>
    </row>
    <row r="3133" spans="1:12">
      <c r="A3133" s="23">
        <v>4051</v>
      </c>
      <c r="B3133" s="23">
        <v>1175</v>
      </c>
      <c r="C3133" s="23">
        <v>432</v>
      </c>
      <c r="E3133" s="23" t="s">
        <v>6377</v>
      </c>
      <c r="F3133" s="23" t="s">
        <v>6378</v>
      </c>
      <c r="G3133" s="23">
        <v>1</v>
      </c>
      <c r="K3133" s="41" t="str">
        <f>IF($B3133="","",(VLOOKUP($B3133,所属・種目コード!$L$3:$M$127,2)))</f>
        <v>滝沢南中</v>
      </c>
      <c r="L3133" s="38" t="e">
        <f>IF($B3133="","",(VLOOKUP($B3133,所属・種目コード!$I$3:$J$59,2)))</f>
        <v>#N/A</v>
      </c>
    </row>
    <row r="3134" spans="1:12">
      <c r="A3134" s="23">
        <v>4052</v>
      </c>
      <c r="B3134" s="23">
        <v>1175</v>
      </c>
      <c r="C3134" s="23">
        <v>422</v>
      </c>
      <c r="E3134" s="23" t="s">
        <v>6379</v>
      </c>
      <c r="F3134" s="23" t="s">
        <v>6380</v>
      </c>
      <c r="G3134" s="23">
        <v>1</v>
      </c>
      <c r="K3134" s="41" t="str">
        <f>IF($B3134="","",(VLOOKUP($B3134,所属・種目コード!$L$3:$M$127,2)))</f>
        <v>滝沢南中</v>
      </c>
      <c r="L3134" s="38" t="e">
        <f>IF($B3134="","",(VLOOKUP($B3134,所属・種目コード!$I$3:$J$59,2)))</f>
        <v>#N/A</v>
      </c>
    </row>
    <row r="3135" spans="1:12">
      <c r="A3135" s="23">
        <v>4053</v>
      </c>
      <c r="B3135" s="23">
        <v>1175</v>
      </c>
      <c r="C3135" s="23">
        <v>433</v>
      </c>
      <c r="E3135" s="23" t="s">
        <v>6381</v>
      </c>
      <c r="F3135" s="23" t="s">
        <v>6382</v>
      </c>
      <c r="G3135" s="23">
        <v>1</v>
      </c>
      <c r="K3135" s="41" t="str">
        <f>IF($B3135="","",(VLOOKUP($B3135,所属・種目コード!$L$3:$M$127,2)))</f>
        <v>滝沢南中</v>
      </c>
      <c r="L3135" s="38" t="e">
        <f>IF($B3135="","",(VLOOKUP($B3135,所属・種目コード!$I$3:$J$59,2)))</f>
        <v>#N/A</v>
      </c>
    </row>
    <row r="3136" spans="1:12">
      <c r="A3136" s="23">
        <v>4054</v>
      </c>
      <c r="B3136" s="23">
        <v>1175</v>
      </c>
      <c r="C3136" s="23">
        <v>423</v>
      </c>
      <c r="E3136" s="23" t="s">
        <v>6383</v>
      </c>
      <c r="F3136" s="23" t="s">
        <v>6384</v>
      </c>
      <c r="G3136" s="23">
        <v>1</v>
      </c>
      <c r="K3136" s="41" t="str">
        <f>IF($B3136="","",(VLOOKUP($B3136,所属・種目コード!$L$3:$M$127,2)))</f>
        <v>滝沢南中</v>
      </c>
      <c r="L3136" s="38" t="e">
        <f>IF($B3136="","",(VLOOKUP($B3136,所属・種目コード!$I$3:$J$59,2)))</f>
        <v>#N/A</v>
      </c>
    </row>
    <row r="3137" spans="1:12">
      <c r="A3137" s="23">
        <v>4055</v>
      </c>
      <c r="B3137" s="23">
        <v>1175</v>
      </c>
      <c r="C3137" s="23">
        <v>362</v>
      </c>
      <c r="E3137" s="23" t="s">
        <v>6385</v>
      </c>
      <c r="F3137" s="23" t="s">
        <v>6386</v>
      </c>
      <c r="G3137" s="23">
        <v>2</v>
      </c>
      <c r="K3137" s="41" t="str">
        <f>IF($B3137="","",(VLOOKUP($B3137,所属・種目コード!$L$3:$M$127,2)))</f>
        <v>滝沢南中</v>
      </c>
      <c r="L3137" s="38" t="e">
        <f>IF($B3137="","",(VLOOKUP($B3137,所属・種目コード!$I$3:$J$59,2)))</f>
        <v>#N/A</v>
      </c>
    </row>
    <row r="3138" spans="1:12">
      <c r="A3138" s="23">
        <v>4056</v>
      </c>
      <c r="B3138" s="23">
        <v>1175</v>
      </c>
      <c r="C3138" s="23">
        <v>434</v>
      </c>
      <c r="E3138" s="23" t="s">
        <v>6387</v>
      </c>
      <c r="F3138" s="23" t="s">
        <v>6388</v>
      </c>
      <c r="G3138" s="23">
        <v>1</v>
      </c>
      <c r="K3138" s="41" t="str">
        <f>IF($B3138="","",(VLOOKUP($B3138,所属・種目コード!$L$3:$M$127,2)))</f>
        <v>滝沢南中</v>
      </c>
      <c r="L3138" s="38" t="e">
        <f>IF($B3138="","",(VLOOKUP($B3138,所属・種目コード!$I$3:$J$59,2)))</f>
        <v>#N/A</v>
      </c>
    </row>
    <row r="3139" spans="1:12">
      <c r="A3139" s="23">
        <v>4057</v>
      </c>
      <c r="B3139" s="23">
        <v>1175</v>
      </c>
      <c r="C3139" s="23">
        <v>435</v>
      </c>
      <c r="E3139" s="23" t="s">
        <v>6389</v>
      </c>
      <c r="F3139" s="23" t="s">
        <v>6390</v>
      </c>
      <c r="G3139" s="23">
        <v>1</v>
      </c>
      <c r="K3139" s="41" t="str">
        <f>IF($B3139="","",(VLOOKUP($B3139,所属・種目コード!$L$3:$M$127,2)))</f>
        <v>滝沢南中</v>
      </c>
      <c r="L3139" s="38" t="e">
        <f>IF($B3139="","",(VLOOKUP($B3139,所属・種目コード!$I$3:$J$59,2)))</f>
        <v>#N/A</v>
      </c>
    </row>
    <row r="3140" spans="1:12">
      <c r="A3140" s="23">
        <v>4058</v>
      </c>
      <c r="B3140" s="23">
        <v>1175</v>
      </c>
      <c r="C3140" s="23">
        <v>363</v>
      </c>
      <c r="E3140" s="23" t="s">
        <v>6391</v>
      </c>
      <c r="F3140" s="23" t="s">
        <v>6392</v>
      </c>
      <c r="G3140" s="23">
        <v>2</v>
      </c>
      <c r="K3140" s="41" t="str">
        <f>IF($B3140="","",(VLOOKUP($B3140,所属・種目コード!$L$3:$M$127,2)))</f>
        <v>滝沢南中</v>
      </c>
      <c r="L3140" s="38" t="e">
        <f>IF($B3140="","",(VLOOKUP($B3140,所属・種目コード!$I$3:$J$59,2)))</f>
        <v>#N/A</v>
      </c>
    </row>
    <row r="3141" spans="1:12">
      <c r="A3141" s="23">
        <v>4059</v>
      </c>
      <c r="B3141" s="23">
        <v>1175</v>
      </c>
      <c r="C3141" s="23">
        <v>436</v>
      </c>
      <c r="E3141" s="23" t="s">
        <v>6393</v>
      </c>
      <c r="F3141" s="23" t="s">
        <v>6394</v>
      </c>
      <c r="G3141" s="23">
        <v>1</v>
      </c>
      <c r="K3141" s="41" t="str">
        <f>IF($B3141="","",(VLOOKUP($B3141,所属・種目コード!$L$3:$M$127,2)))</f>
        <v>滝沢南中</v>
      </c>
      <c r="L3141" s="38" t="e">
        <f>IF($B3141="","",(VLOOKUP($B3141,所属・種目コード!$I$3:$J$59,2)))</f>
        <v>#N/A</v>
      </c>
    </row>
    <row r="3142" spans="1:12">
      <c r="A3142" s="23">
        <v>4060</v>
      </c>
      <c r="B3142" s="23">
        <v>1175</v>
      </c>
      <c r="C3142" s="23">
        <v>424</v>
      </c>
      <c r="E3142" s="23" t="s">
        <v>6395</v>
      </c>
      <c r="F3142" s="23" t="s">
        <v>6396</v>
      </c>
      <c r="G3142" s="23">
        <v>1</v>
      </c>
      <c r="K3142" s="41" t="str">
        <f>IF($B3142="","",(VLOOKUP($B3142,所属・種目コード!$L$3:$M$127,2)))</f>
        <v>滝沢南中</v>
      </c>
      <c r="L3142" s="38" t="e">
        <f>IF($B3142="","",(VLOOKUP($B3142,所属・種目コード!$I$3:$J$59,2)))</f>
        <v>#N/A</v>
      </c>
    </row>
    <row r="3143" spans="1:12">
      <c r="A3143" s="23">
        <v>4061</v>
      </c>
      <c r="B3143" s="23">
        <v>1175</v>
      </c>
      <c r="C3143" s="23">
        <v>379</v>
      </c>
      <c r="E3143" s="23" t="s">
        <v>6397</v>
      </c>
      <c r="F3143" s="23" t="s">
        <v>6398</v>
      </c>
      <c r="G3143" s="23">
        <v>2</v>
      </c>
      <c r="K3143" s="41" t="str">
        <f>IF($B3143="","",(VLOOKUP($B3143,所属・種目コード!$L$3:$M$127,2)))</f>
        <v>滝沢南中</v>
      </c>
      <c r="L3143" s="38" t="e">
        <f>IF($B3143="","",(VLOOKUP($B3143,所属・種目コード!$I$3:$J$59,2)))</f>
        <v>#N/A</v>
      </c>
    </row>
    <row r="3144" spans="1:12">
      <c r="A3144" s="23">
        <v>4062</v>
      </c>
      <c r="B3144" s="23">
        <v>1175</v>
      </c>
      <c r="C3144" s="23">
        <v>380</v>
      </c>
      <c r="E3144" s="23" t="s">
        <v>6399</v>
      </c>
      <c r="F3144" s="23" t="s">
        <v>6400</v>
      </c>
      <c r="G3144" s="23">
        <v>2</v>
      </c>
      <c r="K3144" s="41" t="str">
        <f>IF($B3144="","",(VLOOKUP($B3144,所属・種目コード!$L$3:$M$127,2)))</f>
        <v>滝沢南中</v>
      </c>
      <c r="L3144" s="38" t="e">
        <f>IF($B3144="","",(VLOOKUP($B3144,所属・種目コード!$I$3:$J$59,2)))</f>
        <v>#N/A</v>
      </c>
    </row>
    <row r="3145" spans="1:12">
      <c r="A3145" s="23">
        <v>4063</v>
      </c>
      <c r="B3145" s="23">
        <v>1175</v>
      </c>
      <c r="C3145" s="23">
        <v>437</v>
      </c>
      <c r="E3145" s="23" t="s">
        <v>6401</v>
      </c>
      <c r="F3145" s="23" t="s">
        <v>6402</v>
      </c>
      <c r="G3145" s="23">
        <v>1</v>
      </c>
      <c r="K3145" s="41" t="str">
        <f>IF($B3145="","",(VLOOKUP($B3145,所属・種目コード!$L$3:$M$127,2)))</f>
        <v>滝沢南中</v>
      </c>
      <c r="L3145" s="38" t="e">
        <f>IF($B3145="","",(VLOOKUP($B3145,所属・種目コード!$I$3:$J$59,2)))</f>
        <v>#N/A</v>
      </c>
    </row>
    <row r="3146" spans="1:12">
      <c r="A3146" s="23">
        <v>4064</v>
      </c>
      <c r="B3146" s="23">
        <v>1175</v>
      </c>
      <c r="C3146" s="23">
        <v>438</v>
      </c>
      <c r="E3146" s="23" t="s">
        <v>6403</v>
      </c>
      <c r="F3146" s="23" t="s">
        <v>6404</v>
      </c>
      <c r="G3146" s="23">
        <v>1</v>
      </c>
      <c r="K3146" s="41" t="str">
        <f>IF($B3146="","",(VLOOKUP($B3146,所属・種目コード!$L$3:$M$127,2)))</f>
        <v>滝沢南中</v>
      </c>
      <c r="L3146" s="38" t="e">
        <f>IF($B3146="","",(VLOOKUP($B3146,所属・種目コード!$I$3:$J$59,2)))</f>
        <v>#N/A</v>
      </c>
    </row>
    <row r="3147" spans="1:12">
      <c r="A3147" s="23">
        <v>4065</v>
      </c>
      <c r="B3147" s="23">
        <v>1175</v>
      </c>
      <c r="C3147" s="23">
        <v>364</v>
      </c>
      <c r="E3147" s="23" t="s">
        <v>6405</v>
      </c>
      <c r="F3147" s="23" t="s">
        <v>6406</v>
      </c>
      <c r="G3147" s="23">
        <v>2</v>
      </c>
      <c r="K3147" s="41" t="str">
        <f>IF($B3147="","",(VLOOKUP($B3147,所属・種目コード!$L$3:$M$127,2)))</f>
        <v>滝沢南中</v>
      </c>
      <c r="L3147" s="38" t="e">
        <f>IF($B3147="","",(VLOOKUP($B3147,所属・種目コード!$I$3:$J$59,2)))</f>
        <v>#N/A</v>
      </c>
    </row>
    <row r="3148" spans="1:12">
      <c r="A3148" s="23">
        <v>4066</v>
      </c>
      <c r="B3148" s="23">
        <v>1175</v>
      </c>
      <c r="C3148" s="23">
        <v>365</v>
      </c>
      <c r="E3148" s="23" t="s">
        <v>6407</v>
      </c>
      <c r="F3148" s="23" t="s">
        <v>6408</v>
      </c>
      <c r="G3148" s="23">
        <v>2</v>
      </c>
      <c r="K3148" s="41" t="str">
        <f>IF($B3148="","",(VLOOKUP($B3148,所属・種目コード!$L$3:$M$127,2)))</f>
        <v>滝沢南中</v>
      </c>
      <c r="L3148" s="38" t="e">
        <f>IF($B3148="","",(VLOOKUP($B3148,所属・種目コード!$I$3:$J$59,2)))</f>
        <v>#N/A</v>
      </c>
    </row>
    <row r="3149" spans="1:12">
      <c r="A3149" s="23">
        <v>4067</v>
      </c>
      <c r="B3149" s="23">
        <v>1175</v>
      </c>
      <c r="C3149" s="23">
        <v>439</v>
      </c>
      <c r="E3149" s="23" t="s">
        <v>6409</v>
      </c>
      <c r="F3149" s="23" t="s">
        <v>6410</v>
      </c>
      <c r="G3149" s="23">
        <v>1</v>
      </c>
      <c r="K3149" s="41" t="str">
        <f>IF($B3149="","",(VLOOKUP($B3149,所属・種目コード!$L$3:$M$127,2)))</f>
        <v>滝沢南中</v>
      </c>
      <c r="L3149" s="38" t="e">
        <f>IF($B3149="","",(VLOOKUP($B3149,所属・種目コード!$I$3:$J$59,2)))</f>
        <v>#N/A</v>
      </c>
    </row>
    <row r="3150" spans="1:12">
      <c r="A3150" s="23">
        <v>4068</v>
      </c>
      <c r="B3150" s="23">
        <v>1175</v>
      </c>
      <c r="C3150" s="23">
        <v>440</v>
      </c>
      <c r="E3150" s="23" t="s">
        <v>6411</v>
      </c>
      <c r="F3150" s="23" t="s">
        <v>6412</v>
      </c>
      <c r="G3150" s="23">
        <v>1</v>
      </c>
      <c r="K3150" s="41" t="str">
        <f>IF($B3150="","",(VLOOKUP($B3150,所属・種目コード!$L$3:$M$127,2)))</f>
        <v>滝沢南中</v>
      </c>
      <c r="L3150" s="38" t="e">
        <f>IF($B3150="","",(VLOOKUP($B3150,所属・種目コード!$I$3:$J$59,2)))</f>
        <v>#N/A</v>
      </c>
    </row>
    <row r="3151" spans="1:12">
      <c r="A3151" s="23">
        <v>4069</v>
      </c>
      <c r="B3151" s="23">
        <v>1175</v>
      </c>
      <c r="C3151" s="23">
        <v>366</v>
      </c>
      <c r="E3151" s="23" t="s">
        <v>6413</v>
      </c>
      <c r="F3151" s="23" t="s">
        <v>6414</v>
      </c>
      <c r="G3151" s="23">
        <v>2</v>
      </c>
      <c r="K3151" s="41" t="str">
        <f>IF($B3151="","",(VLOOKUP($B3151,所属・種目コード!$L$3:$M$127,2)))</f>
        <v>滝沢南中</v>
      </c>
      <c r="L3151" s="38" t="e">
        <f>IF($B3151="","",(VLOOKUP($B3151,所属・種目コード!$I$3:$J$59,2)))</f>
        <v>#N/A</v>
      </c>
    </row>
    <row r="3152" spans="1:12">
      <c r="A3152" s="23">
        <v>4070</v>
      </c>
      <c r="B3152" s="23">
        <v>1175</v>
      </c>
      <c r="C3152" s="23">
        <v>441</v>
      </c>
      <c r="E3152" s="23" t="s">
        <v>6415</v>
      </c>
      <c r="F3152" s="23" t="s">
        <v>6416</v>
      </c>
      <c r="G3152" s="23">
        <v>1</v>
      </c>
      <c r="K3152" s="41" t="str">
        <f>IF($B3152="","",(VLOOKUP($B3152,所属・種目コード!$L$3:$M$127,2)))</f>
        <v>滝沢南中</v>
      </c>
      <c r="L3152" s="38" t="e">
        <f>IF($B3152="","",(VLOOKUP($B3152,所属・種目コード!$I$3:$J$59,2)))</f>
        <v>#N/A</v>
      </c>
    </row>
    <row r="3153" spans="1:12">
      <c r="A3153" s="23">
        <v>4071</v>
      </c>
      <c r="B3153" s="23">
        <v>1175</v>
      </c>
      <c r="C3153" s="23">
        <v>367</v>
      </c>
      <c r="E3153" s="23" t="s">
        <v>6417</v>
      </c>
      <c r="F3153" s="23" t="s">
        <v>6418</v>
      </c>
      <c r="G3153" s="23">
        <v>2</v>
      </c>
      <c r="K3153" s="41" t="str">
        <f>IF($B3153="","",(VLOOKUP($B3153,所属・種目コード!$L$3:$M$127,2)))</f>
        <v>滝沢南中</v>
      </c>
      <c r="L3153" s="38" t="e">
        <f>IF($B3153="","",(VLOOKUP($B3153,所属・種目コード!$I$3:$J$59,2)))</f>
        <v>#N/A</v>
      </c>
    </row>
    <row r="3154" spans="1:12">
      <c r="A3154" s="23">
        <v>4072</v>
      </c>
      <c r="B3154" s="23">
        <v>1175</v>
      </c>
      <c r="C3154" s="23">
        <v>425</v>
      </c>
      <c r="E3154" s="23" t="s">
        <v>6419</v>
      </c>
      <c r="F3154" s="23" t="s">
        <v>6420</v>
      </c>
      <c r="G3154" s="23">
        <v>1</v>
      </c>
      <c r="K3154" s="41" t="str">
        <f>IF($B3154="","",(VLOOKUP($B3154,所属・種目コード!$L$3:$M$127,2)))</f>
        <v>滝沢南中</v>
      </c>
      <c r="L3154" s="38" t="e">
        <f>IF($B3154="","",(VLOOKUP($B3154,所属・種目コード!$I$3:$J$59,2)))</f>
        <v>#N/A</v>
      </c>
    </row>
    <row r="3155" spans="1:12">
      <c r="A3155" s="23">
        <v>4073</v>
      </c>
      <c r="B3155" s="23">
        <v>1176</v>
      </c>
      <c r="C3155" s="23">
        <v>1093</v>
      </c>
      <c r="E3155" s="23" t="s">
        <v>6421</v>
      </c>
      <c r="F3155" s="23" t="s">
        <v>6422</v>
      </c>
      <c r="G3155" s="23">
        <v>1</v>
      </c>
      <c r="K3155" s="41" t="str">
        <f>IF($B3155="","",(VLOOKUP($B3155,所属・種目コード!$L$3:$M$127,2)))</f>
        <v>滝沢柳沢中</v>
      </c>
      <c r="L3155" s="38" t="e">
        <f>IF($B3155="","",(VLOOKUP($B3155,所属・種目コード!$I$3:$J$59,2)))</f>
        <v>#N/A</v>
      </c>
    </row>
    <row r="3156" spans="1:12">
      <c r="A3156" s="23">
        <v>4074</v>
      </c>
      <c r="B3156" s="23">
        <v>1176</v>
      </c>
      <c r="C3156" s="23">
        <v>1094</v>
      </c>
      <c r="E3156" s="23" t="s">
        <v>6423</v>
      </c>
      <c r="F3156" s="23" t="s">
        <v>6424</v>
      </c>
      <c r="G3156" s="23">
        <v>1</v>
      </c>
      <c r="K3156" s="41" t="str">
        <f>IF($B3156="","",(VLOOKUP($B3156,所属・種目コード!$L$3:$M$127,2)))</f>
        <v>滝沢柳沢中</v>
      </c>
      <c r="L3156" s="38" t="e">
        <f>IF($B3156="","",(VLOOKUP($B3156,所属・種目コード!$I$3:$J$59,2)))</f>
        <v>#N/A</v>
      </c>
    </row>
    <row r="3157" spans="1:12">
      <c r="A3157" s="23">
        <v>4075</v>
      </c>
      <c r="B3157" s="23">
        <v>1176</v>
      </c>
      <c r="C3157" s="23">
        <v>1098</v>
      </c>
      <c r="E3157" s="23" t="s">
        <v>6425</v>
      </c>
      <c r="F3157" s="23" t="s">
        <v>6426</v>
      </c>
      <c r="G3157" s="23">
        <v>1</v>
      </c>
      <c r="K3157" s="41" t="str">
        <f>IF($B3157="","",(VLOOKUP($B3157,所属・種目コード!$L$3:$M$127,2)))</f>
        <v>滝沢柳沢中</v>
      </c>
      <c r="L3157" s="38" t="e">
        <f>IF($B3157="","",(VLOOKUP($B3157,所属・種目コード!$I$3:$J$59,2)))</f>
        <v>#N/A</v>
      </c>
    </row>
    <row r="3158" spans="1:12">
      <c r="A3158" s="23">
        <v>4076</v>
      </c>
      <c r="B3158" s="23">
        <v>1176</v>
      </c>
      <c r="C3158" s="23">
        <v>919</v>
      </c>
      <c r="E3158" s="23" t="s">
        <v>6427</v>
      </c>
      <c r="F3158" s="23" t="s">
        <v>6428</v>
      </c>
      <c r="G3158" s="23">
        <v>2</v>
      </c>
      <c r="K3158" s="41" t="str">
        <f>IF($B3158="","",(VLOOKUP($B3158,所属・種目コード!$L$3:$M$127,2)))</f>
        <v>滝沢柳沢中</v>
      </c>
      <c r="L3158" s="38" t="e">
        <f>IF($B3158="","",(VLOOKUP($B3158,所属・種目コード!$I$3:$J$59,2)))</f>
        <v>#N/A</v>
      </c>
    </row>
    <row r="3159" spans="1:12">
      <c r="A3159" s="23">
        <v>4077</v>
      </c>
      <c r="B3159" s="23">
        <v>1176</v>
      </c>
      <c r="C3159" s="23">
        <v>920</v>
      </c>
      <c r="E3159" s="23" t="s">
        <v>6429</v>
      </c>
      <c r="F3159" s="23" t="s">
        <v>6430</v>
      </c>
      <c r="G3159" s="23">
        <v>2</v>
      </c>
      <c r="K3159" s="41" t="str">
        <f>IF($B3159="","",(VLOOKUP($B3159,所属・種目コード!$L$3:$M$127,2)))</f>
        <v>滝沢柳沢中</v>
      </c>
      <c r="L3159" s="38" t="e">
        <f>IF($B3159="","",(VLOOKUP($B3159,所属・種目コード!$I$3:$J$59,2)))</f>
        <v>#N/A</v>
      </c>
    </row>
    <row r="3160" spans="1:12">
      <c r="A3160" s="23">
        <v>4078</v>
      </c>
      <c r="B3160" s="23">
        <v>1176</v>
      </c>
      <c r="C3160" s="23">
        <v>1095</v>
      </c>
      <c r="E3160" s="23" t="s">
        <v>6431</v>
      </c>
      <c r="F3160" s="23" t="s">
        <v>6432</v>
      </c>
      <c r="G3160" s="23">
        <v>1</v>
      </c>
      <c r="K3160" s="41" t="str">
        <f>IF($B3160="","",(VLOOKUP($B3160,所属・種目コード!$L$3:$M$127,2)))</f>
        <v>滝沢柳沢中</v>
      </c>
      <c r="L3160" s="38" t="e">
        <f>IF($B3160="","",(VLOOKUP($B3160,所属・種目コード!$I$3:$J$59,2)))</f>
        <v>#N/A</v>
      </c>
    </row>
    <row r="3161" spans="1:12">
      <c r="A3161" s="23">
        <v>4079</v>
      </c>
      <c r="B3161" s="23">
        <v>1176</v>
      </c>
      <c r="C3161" s="23">
        <v>1096</v>
      </c>
      <c r="E3161" s="23" t="s">
        <v>6433</v>
      </c>
      <c r="F3161" s="23" t="s">
        <v>6434</v>
      </c>
      <c r="G3161" s="23">
        <v>1</v>
      </c>
      <c r="K3161" s="41" t="str">
        <f>IF($B3161="","",(VLOOKUP($B3161,所属・種目コード!$L$3:$M$127,2)))</f>
        <v>滝沢柳沢中</v>
      </c>
      <c r="L3161" s="38" t="e">
        <f>IF($B3161="","",(VLOOKUP($B3161,所属・種目コード!$I$3:$J$59,2)))</f>
        <v>#N/A</v>
      </c>
    </row>
    <row r="3162" spans="1:12">
      <c r="A3162" s="23">
        <v>4080</v>
      </c>
      <c r="B3162" s="23">
        <v>1176</v>
      </c>
      <c r="C3162" s="23">
        <v>922</v>
      </c>
      <c r="E3162" s="23" t="s">
        <v>6435</v>
      </c>
      <c r="F3162" s="23" t="s">
        <v>6436</v>
      </c>
      <c r="G3162" s="23">
        <v>2</v>
      </c>
      <c r="K3162" s="41" t="str">
        <f>IF($B3162="","",(VLOOKUP($B3162,所属・種目コード!$L$3:$M$127,2)))</f>
        <v>滝沢柳沢中</v>
      </c>
      <c r="L3162" s="38" t="e">
        <f>IF($B3162="","",(VLOOKUP($B3162,所属・種目コード!$I$3:$J$59,2)))</f>
        <v>#N/A</v>
      </c>
    </row>
    <row r="3163" spans="1:12">
      <c r="A3163" s="23">
        <v>4081</v>
      </c>
      <c r="B3163" s="23">
        <v>1176</v>
      </c>
      <c r="C3163" s="23">
        <v>921</v>
      </c>
      <c r="E3163" s="23" t="s">
        <v>6437</v>
      </c>
      <c r="F3163" s="23" t="s">
        <v>6438</v>
      </c>
      <c r="G3163" s="23">
        <v>2</v>
      </c>
      <c r="K3163" s="41" t="str">
        <f>IF($B3163="","",(VLOOKUP($B3163,所属・種目コード!$L$3:$M$127,2)))</f>
        <v>滝沢柳沢中</v>
      </c>
      <c r="L3163" s="38" t="e">
        <f>IF($B3163="","",(VLOOKUP($B3163,所属・種目コード!$I$3:$J$59,2)))</f>
        <v>#N/A</v>
      </c>
    </row>
    <row r="3164" spans="1:12">
      <c r="A3164" s="23">
        <v>4082</v>
      </c>
      <c r="B3164" s="23">
        <v>1176</v>
      </c>
      <c r="C3164" s="23">
        <v>924</v>
      </c>
      <c r="E3164" s="23" t="s">
        <v>6439</v>
      </c>
      <c r="F3164" s="23" t="s">
        <v>6440</v>
      </c>
      <c r="G3164" s="23">
        <v>2</v>
      </c>
      <c r="K3164" s="41" t="str">
        <f>IF($B3164="","",(VLOOKUP($B3164,所属・種目コード!$L$3:$M$127,2)))</f>
        <v>滝沢柳沢中</v>
      </c>
      <c r="L3164" s="38" t="e">
        <f>IF($B3164="","",(VLOOKUP($B3164,所属・種目コード!$I$3:$J$59,2)))</f>
        <v>#N/A</v>
      </c>
    </row>
    <row r="3165" spans="1:12">
      <c r="A3165" s="23">
        <v>4083</v>
      </c>
      <c r="B3165" s="23">
        <v>1176</v>
      </c>
      <c r="C3165" s="23">
        <v>1091</v>
      </c>
      <c r="E3165" s="23" t="s">
        <v>6441</v>
      </c>
      <c r="F3165" s="23" t="s">
        <v>6442</v>
      </c>
      <c r="G3165" s="23">
        <v>1</v>
      </c>
      <c r="K3165" s="41" t="str">
        <f>IF($B3165="","",(VLOOKUP($B3165,所属・種目コード!$L$3:$M$127,2)))</f>
        <v>滝沢柳沢中</v>
      </c>
      <c r="L3165" s="38" t="e">
        <f>IF($B3165="","",(VLOOKUP($B3165,所属・種目コード!$I$3:$J$59,2)))</f>
        <v>#N/A</v>
      </c>
    </row>
    <row r="3166" spans="1:12">
      <c r="A3166" s="23">
        <v>4084</v>
      </c>
      <c r="B3166" s="23">
        <v>1176</v>
      </c>
      <c r="C3166" s="23">
        <v>923</v>
      </c>
      <c r="E3166" s="23" t="s">
        <v>6443</v>
      </c>
      <c r="F3166" s="23" t="s">
        <v>6444</v>
      </c>
      <c r="G3166" s="23">
        <v>2</v>
      </c>
      <c r="K3166" s="41" t="str">
        <f>IF($B3166="","",(VLOOKUP($B3166,所属・種目コード!$L$3:$M$127,2)))</f>
        <v>滝沢柳沢中</v>
      </c>
      <c r="L3166" s="38" t="e">
        <f>IF($B3166="","",(VLOOKUP($B3166,所属・種目コード!$I$3:$J$59,2)))</f>
        <v>#N/A</v>
      </c>
    </row>
    <row r="3167" spans="1:12">
      <c r="A3167" s="23">
        <v>4085</v>
      </c>
      <c r="B3167" s="23">
        <v>1176</v>
      </c>
      <c r="C3167" s="23">
        <v>1097</v>
      </c>
      <c r="E3167" s="23" t="s">
        <v>6445</v>
      </c>
      <c r="F3167" s="23" t="s">
        <v>6446</v>
      </c>
      <c r="G3167" s="23">
        <v>1</v>
      </c>
      <c r="K3167" s="41" t="str">
        <f>IF($B3167="","",(VLOOKUP($B3167,所属・種目コード!$L$3:$M$127,2)))</f>
        <v>滝沢柳沢中</v>
      </c>
      <c r="L3167" s="38" t="e">
        <f>IF($B3167="","",(VLOOKUP($B3167,所属・種目コード!$I$3:$J$59,2)))</f>
        <v>#N/A</v>
      </c>
    </row>
    <row r="3168" spans="1:12">
      <c r="A3168" s="23">
        <v>4086</v>
      </c>
      <c r="B3168" s="23">
        <v>1176</v>
      </c>
      <c r="C3168" s="23">
        <v>1092</v>
      </c>
      <c r="E3168" s="23" t="s">
        <v>6447</v>
      </c>
      <c r="F3168" s="23" t="s">
        <v>6448</v>
      </c>
      <c r="G3168" s="23">
        <v>1</v>
      </c>
      <c r="K3168" s="41" t="str">
        <f>IF($B3168="","",(VLOOKUP($B3168,所属・種目コード!$L$3:$M$127,2)))</f>
        <v>滝沢柳沢中</v>
      </c>
      <c r="L3168" s="38" t="e">
        <f>IF($B3168="","",(VLOOKUP($B3168,所属・種目コード!$I$3:$J$59,2)))</f>
        <v>#N/A</v>
      </c>
    </row>
    <row r="3169" spans="1:12">
      <c r="A3169" s="23">
        <v>4087</v>
      </c>
      <c r="B3169" s="23">
        <v>1176</v>
      </c>
      <c r="C3169" s="23">
        <v>925</v>
      </c>
      <c r="E3169" s="23" t="s">
        <v>6449</v>
      </c>
      <c r="F3169" s="23" t="s">
        <v>6450</v>
      </c>
      <c r="G3169" s="23">
        <v>2</v>
      </c>
      <c r="K3169" s="41" t="str">
        <f>IF($B3169="","",(VLOOKUP($B3169,所属・種目コード!$L$3:$M$127,2)))</f>
        <v>滝沢柳沢中</v>
      </c>
      <c r="L3169" s="38" t="e">
        <f>IF($B3169="","",(VLOOKUP($B3169,所属・種目コード!$I$3:$J$59,2)))</f>
        <v>#N/A</v>
      </c>
    </row>
    <row r="3170" spans="1:12">
      <c r="A3170" s="23">
        <v>4088</v>
      </c>
      <c r="B3170" s="23">
        <v>1177</v>
      </c>
      <c r="C3170" s="23">
        <v>646</v>
      </c>
      <c r="E3170" s="23" t="s">
        <v>6451</v>
      </c>
      <c r="F3170" s="23" t="s">
        <v>6452</v>
      </c>
      <c r="G3170" s="23">
        <v>2</v>
      </c>
      <c r="K3170" s="41" t="str">
        <f>IF($B3170="","",(VLOOKUP($B3170,所属・種目コード!$L$3:$M$127,2)))</f>
        <v>田野畑中</v>
      </c>
      <c r="L3170" s="38" t="e">
        <f>IF($B3170="","",(VLOOKUP($B3170,所属・種目コード!$I$3:$J$59,2)))</f>
        <v>#N/A</v>
      </c>
    </row>
    <row r="3171" spans="1:12">
      <c r="A3171" s="23">
        <v>4089</v>
      </c>
      <c r="B3171" s="23">
        <v>1177</v>
      </c>
      <c r="C3171" s="23">
        <v>647</v>
      </c>
      <c r="E3171" s="23" t="s">
        <v>6453</v>
      </c>
      <c r="F3171" s="23" t="s">
        <v>6454</v>
      </c>
      <c r="G3171" s="23">
        <v>2</v>
      </c>
      <c r="K3171" s="41" t="str">
        <f>IF($B3171="","",(VLOOKUP($B3171,所属・種目コード!$L$3:$M$127,2)))</f>
        <v>田野畑中</v>
      </c>
      <c r="L3171" s="38" t="e">
        <f>IF($B3171="","",(VLOOKUP($B3171,所属・種目コード!$I$3:$J$59,2)))</f>
        <v>#N/A</v>
      </c>
    </row>
    <row r="3172" spans="1:12">
      <c r="A3172" s="23">
        <v>4090</v>
      </c>
      <c r="B3172" s="23">
        <v>1177</v>
      </c>
      <c r="C3172" s="23">
        <v>762</v>
      </c>
      <c r="E3172" s="23" t="s">
        <v>6455</v>
      </c>
      <c r="F3172" s="23" t="s">
        <v>6456</v>
      </c>
      <c r="G3172" s="23">
        <v>1</v>
      </c>
      <c r="K3172" s="41" t="str">
        <f>IF($B3172="","",(VLOOKUP($B3172,所属・種目コード!$L$3:$M$127,2)))</f>
        <v>田野畑中</v>
      </c>
      <c r="L3172" s="38" t="e">
        <f>IF($B3172="","",(VLOOKUP($B3172,所属・種目コード!$I$3:$J$59,2)))</f>
        <v>#N/A</v>
      </c>
    </row>
    <row r="3173" spans="1:12">
      <c r="A3173" s="23">
        <v>4091</v>
      </c>
      <c r="B3173" s="23">
        <v>1177</v>
      </c>
      <c r="C3173" s="23">
        <v>648</v>
      </c>
      <c r="E3173" s="23" t="s">
        <v>6457</v>
      </c>
      <c r="F3173" s="23" t="s">
        <v>2268</v>
      </c>
      <c r="G3173" s="23">
        <v>2</v>
      </c>
      <c r="K3173" s="41" t="str">
        <f>IF($B3173="","",(VLOOKUP($B3173,所属・種目コード!$L$3:$M$127,2)))</f>
        <v>田野畑中</v>
      </c>
      <c r="L3173" s="38" t="e">
        <f>IF($B3173="","",(VLOOKUP($B3173,所属・種目コード!$I$3:$J$59,2)))</f>
        <v>#N/A</v>
      </c>
    </row>
    <row r="3174" spans="1:12">
      <c r="A3174" s="23">
        <v>4092</v>
      </c>
      <c r="B3174" s="23">
        <v>1177</v>
      </c>
      <c r="C3174" s="23">
        <v>649</v>
      </c>
      <c r="E3174" s="23" t="s">
        <v>6458</v>
      </c>
      <c r="F3174" s="23" t="s">
        <v>6459</v>
      </c>
      <c r="G3174" s="23">
        <v>2</v>
      </c>
      <c r="K3174" s="41" t="str">
        <f>IF($B3174="","",(VLOOKUP($B3174,所属・種目コード!$L$3:$M$127,2)))</f>
        <v>田野畑中</v>
      </c>
      <c r="L3174" s="38" t="e">
        <f>IF($B3174="","",(VLOOKUP($B3174,所属・種目コード!$I$3:$J$59,2)))</f>
        <v>#N/A</v>
      </c>
    </row>
    <row r="3175" spans="1:12">
      <c r="A3175" s="23">
        <v>4093</v>
      </c>
      <c r="B3175" s="23">
        <v>1177</v>
      </c>
      <c r="C3175" s="23">
        <v>763</v>
      </c>
      <c r="E3175" s="23" t="s">
        <v>6460</v>
      </c>
      <c r="F3175" s="23" t="s">
        <v>6461</v>
      </c>
      <c r="G3175" s="23">
        <v>1</v>
      </c>
      <c r="K3175" s="41" t="str">
        <f>IF($B3175="","",(VLOOKUP($B3175,所属・種目コード!$L$3:$M$127,2)))</f>
        <v>田野畑中</v>
      </c>
      <c r="L3175" s="38" t="e">
        <f>IF($B3175="","",(VLOOKUP($B3175,所属・種目コード!$I$3:$J$59,2)))</f>
        <v>#N/A</v>
      </c>
    </row>
    <row r="3176" spans="1:12">
      <c r="A3176" s="23">
        <v>4094</v>
      </c>
      <c r="B3176" s="23">
        <v>1177</v>
      </c>
      <c r="C3176" s="23">
        <v>766</v>
      </c>
      <c r="E3176" s="23" t="s">
        <v>6462</v>
      </c>
      <c r="F3176" s="23" t="s">
        <v>6463</v>
      </c>
      <c r="G3176" s="23">
        <v>1</v>
      </c>
      <c r="K3176" s="41" t="str">
        <f>IF($B3176="","",(VLOOKUP($B3176,所属・種目コード!$L$3:$M$127,2)))</f>
        <v>田野畑中</v>
      </c>
      <c r="L3176" s="38" t="e">
        <f>IF($B3176="","",(VLOOKUP($B3176,所属・種目コード!$I$3:$J$59,2)))</f>
        <v>#N/A</v>
      </c>
    </row>
    <row r="3177" spans="1:12">
      <c r="A3177" s="23">
        <v>4095</v>
      </c>
      <c r="B3177" s="23">
        <v>1177</v>
      </c>
      <c r="C3177" s="23">
        <v>650</v>
      </c>
      <c r="E3177" s="23" t="s">
        <v>6464</v>
      </c>
      <c r="F3177" s="23" t="s">
        <v>6465</v>
      </c>
      <c r="G3177" s="23">
        <v>2</v>
      </c>
      <c r="K3177" s="41" t="str">
        <f>IF($B3177="","",(VLOOKUP($B3177,所属・種目コード!$L$3:$M$127,2)))</f>
        <v>田野畑中</v>
      </c>
      <c r="L3177" s="38" t="e">
        <f>IF($B3177="","",(VLOOKUP($B3177,所属・種目コード!$I$3:$J$59,2)))</f>
        <v>#N/A</v>
      </c>
    </row>
    <row r="3178" spans="1:12">
      <c r="A3178" s="23">
        <v>4096</v>
      </c>
      <c r="B3178" s="23">
        <v>1177</v>
      </c>
      <c r="C3178" s="23">
        <v>767</v>
      </c>
      <c r="E3178" s="23" t="s">
        <v>3724</v>
      </c>
      <c r="F3178" s="23" t="s">
        <v>3235</v>
      </c>
      <c r="G3178" s="23">
        <v>1</v>
      </c>
      <c r="K3178" s="41" t="str">
        <f>IF($B3178="","",(VLOOKUP($B3178,所属・種目コード!$L$3:$M$127,2)))</f>
        <v>田野畑中</v>
      </c>
      <c r="L3178" s="38" t="e">
        <f>IF($B3178="","",(VLOOKUP($B3178,所属・種目コード!$I$3:$J$59,2)))</f>
        <v>#N/A</v>
      </c>
    </row>
    <row r="3179" spans="1:12">
      <c r="A3179" s="23">
        <v>4097</v>
      </c>
      <c r="B3179" s="23">
        <v>1177</v>
      </c>
      <c r="C3179" s="23">
        <v>764</v>
      </c>
      <c r="E3179" s="23" t="s">
        <v>6466</v>
      </c>
      <c r="F3179" s="23" t="s">
        <v>6467</v>
      </c>
      <c r="G3179" s="23">
        <v>1</v>
      </c>
      <c r="K3179" s="41" t="str">
        <f>IF($B3179="","",(VLOOKUP($B3179,所属・種目コード!$L$3:$M$127,2)))</f>
        <v>田野畑中</v>
      </c>
      <c r="L3179" s="38" t="e">
        <f>IF($B3179="","",(VLOOKUP($B3179,所属・種目コード!$I$3:$J$59,2)))</f>
        <v>#N/A</v>
      </c>
    </row>
    <row r="3180" spans="1:12">
      <c r="A3180" s="23">
        <v>4098</v>
      </c>
      <c r="B3180" s="23">
        <v>1177</v>
      </c>
      <c r="C3180" s="23">
        <v>765</v>
      </c>
      <c r="E3180" s="23" t="s">
        <v>6468</v>
      </c>
      <c r="F3180" s="23" t="s">
        <v>6469</v>
      </c>
      <c r="G3180" s="23">
        <v>1</v>
      </c>
      <c r="K3180" s="41" t="str">
        <f>IF($B3180="","",(VLOOKUP($B3180,所属・種目コード!$L$3:$M$127,2)))</f>
        <v>田野畑中</v>
      </c>
      <c r="L3180" s="38" t="e">
        <f>IF($B3180="","",(VLOOKUP($B3180,所属・種目コード!$I$3:$J$59,2)))</f>
        <v>#N/A</v>
      </c>
    </row>
    <row r="3181" spans="1:12">
      <c r="A3181" s="23">
        <v>4099</v>
      </c>
      <c r="B3181" s="23">
        <v>1177</v>
      </c>
      <c r="C3181" s="23">
        <v>768</v>
      </c>
      <c r="E3181" s="23" t="s">
        <v>6470</v>
      </c>
      <c r="F3181" s="23" t="s">
        <v>6471</v>
      </c>
      <c r="G3181" s="23">
        <v>1</v>
      </c>
      <c r="K3181" s="41" t="str">
        <f>IF($B3181="","",(VLOOKUP($B3181,所属・種目コード!$L$3:$M$127,2)))</f>
        <v>田野畑中</v>
      </c>
      <c r="L3181" s="38" t="e">
        <f>IF($B3181="","",(VLOOKUP($B3181,所属・種目コード!$I$3:$J$59,2)))</f>
        <v>#N/A</v>
      </c>
    </row>
    <row r="3182" spans="1:12">
      <c r="A3182" s="23">
        <v>4100</v>
      </c>
      <c r="B3182" s="23">
        <v>1177</v>
      </c>
      <c r="C3182" s="23">
        <v>769</v>
      </c>
      <c r="E3182" s="23" t="s">
        <v>6472</v>
      </c>
      <c r="F3182" s="23" t="s">
        <v>6473</v>
      </c>
      <c r="G3182" s="23">
        <v>1</v>
      </c>
      <c r="K3182" s="41" t="str">
        <f>IF($B3182="","",(VLOOKUP($B3182,所属・種目コード!$L$3:$M$127,2)))</f>
        <v>田野畑中</v>
      </c>
      <c r="L3182" s="38" t="e">
        <f>IF($B3182="","",(VLOOKUP($B3182,所属・種目コード!$I$3:$J$59,2)))</f>
        <v>#N/A</v>
      </c>
    </row>
    <row r="3183" spans="1:12">
      <c r="A3183" s="23">
        <v>4101</v>
      </c>
      <c r="B3183" s="23">
        <v>1178</v>
      </c>
      <c r="C3183" s="23">
        <v>23</v>
      </c>
      <c r="E3183" s="23" t="s">
        <v>6474</v>
      </c>
      <c r="F3183" s="23" t="s">
        <v>6475</v>
      </c>
      <c r="G3183" s="23">
        <v>2</v>
      </c>
      <c r="K3183" s="41" t="str">
        <f>IF($B3183="","",(VLOOKUP($B3183,所属・種目コード!$L$3:$M$127,2)))</f>
        <v>遠野中</v>
      </c>
      <c r="L3183" s="38" t="e">
        <f>IF($B3183="","",(VLOOKUP($B3183,所属・種目コード!$I$3:$J$59,2)))</f>
        <v>#N/A</v>
      </c>
    </row>
    <row r="3184" spans="1:12">
      <c r="A3184" s="23">
        <v>4102</v>
      </c>
      <c r="B3184" s="23">
        <v>1178</v>
      </c>
      <c r="C3184" s="23">
        <v>24</v>
      </c>
      <c r="E3184" s="23" t="s">
        <v>6476</v>
      </c>
      <c r="F3184" s="23" t="s">
        <v>6477</v>
      </c>
      <c r="G3184" s="23">
        <v>2</v>
      </c>
      <c r="K3184" s="41" t="str">
        <f>IF($B3184="","",(VLOOKUP($B3184,所属・種目コード!$L$3:$M$127,2)))</f>
        <v>遠野中</v>
      </c>
      <c r="L3184" s="38" t="e">
        <f>IF($B3184="","",(VLOOKUP($B3184,所属・種目コード!$I$3:$J$59,2)))</f>
        <v>#N/A</v>
      </c>
    </row>
    <row r="3185" spans="1:12">
      <c r="A3185" s="23">
        <v>4103</v>
      </c>
      <c r="B3185" s="23">
        <v>1178</v>
      </c>
      <c r="C3185" s="23">
        <v>25</v>
      </c>
      <c r="E3185" s="23" t="s">
        <v>6478</v>
      </c>
      <c r="F3185" s="23" t="s">
        <v>6479</v>
      </c>
      <c r="G3185" s="23">
        <v>2</v>
      </c>
      <c r="K3185" s="41" t="str">
        <f>IF($B3185="","",(VLOOKUP($B3185,所属・種目コード!$L$3:$M$127,2)))</f>
        <v>遠野中</v>
      </c>
      <c r="L3185" s="38" t="e">
        <f>IF($B3185="","",(VLOOKUP($B3185,所属・種目コード!$I$3:$J$59,2)))</f>
        <v>#N/A</v>
      </c>
    </row>
    <row r="3186" spans="1:12">
      <c r="A3186" s="23">
        <v>4104</v>
      </c>
      <c r="B3186" s="23">
        <v>1178</v>
      </c>
      <c r="C3186" s="23">
        <v>36</v>
      </c>
      <c r="E3186" s="23" t="s">
        <v>6480</v>
      </c>
      <c r="F3186" s="23" t="s">
        <v>6481</v>
      </c>
      <c r="G3186" s="23">
        <v>2</v>
      </c>
      <c r="K3186" s="41" t="str">
        <f>IF($B3186="","",(VLOOKUP($B3186,所属・種目コード!$L$3:$M$127,2)))</f>
        <v>遠野中</v>
      </c>
      <c r="L3186" s="38" t="e">
        <f>IF($B3186="","",(VLOOKUP($B3186,所属・種目コード!$I$3:$J$59,2)))</f>
        <v>#N/A</v>
      </c>
    </row>
    <row r="3187" spans="1:12">
      <c r="A3187" s="23">
        <v>4105</v>
      </c>
      <c r="B3187" s="23">
        <v>1178</v>
      </c>
      <c r="C3187" s="23">
        <v>26</v>
      </c>
      <c r="E3187" s="23" t="s">
        <v>6482</v>
      </c>
      <c r="F3187" s="23" t="s">
        <v>6483</v>
      </c>
      <c r="G3187" s="23">
        <v>2</v>
      </c>
      <c r="K3187" s="41" t="str">
        <f>IF($B3187="","",(VLOOKUP($B3187,所属・種目コード!$L$3:$M$127,2)))</f>
        <v>遠野中</v>
      </c>
      <c r="L3187" s="38" t="e">
        <f>IF($B3187="","",(VLOOKUP($B3187,所属・種目コード!$I$3:$J$59,2)))</f>
        <v>#N/A</v>
      </c>
    </row>
    <row r="3188" spans="1:12">
      <c r="A3188" s="23">
        <v>4106</v>
      </c>
      <c r="B3188" s="23">
        <v>1178</v>
      </c>
      <c r="C3188" s="23">
        <v>24</v>
      </c>
      <c r="E3188" s="23" t="s">
        <v>6484</v>
      </c>
      <c r="F3188" s="23" t="s">
        <v>6485</v>
      </c>
      <c r="G3188" s="23">
        <v>1</v>
      </c>
      <c r="K3188" s="41" t="str">
        <f>IF($B3188="","",(VLOOKUP($B3188,所属・種目コード!$L$3:$M$127,2)))</f>
        <v>遠野中</v>
      </c>
      <c r="L3188" s="38" t="e">
        <f>IF($B3188="","",(VLOOKUP($B3188,所属・種目コード!$I$3:$J$59,2)))</f>
        <v>#N/A</v>
      </c>
    </row>
    <row r="3189" spans="1:12">
      <c r="A3189" s="23">
        <v>4107</v>
      </c>
      <c r="B3189" s="23">
        <v>1178</v>
      </c>
      <c r="C3189" s="23">
        <v>27</v>
      </c>
      <c r="E3189" s="23" t="s">
        <v>6486</v>
      </c>
      <c r="F3189" s="23" t="s">
        <v>6487</v>
      </c>
      <c r="G3189" s="23">
        <v>2</v>
      </c>
      <c r="K3189" s="41" t="str">
        <f>IF($B3189="","",(VLOOKUP($B3189,所属・種目コード!$L$3:$M$127,2)))</f>
        <v>遠野中</v>
      </c>
      <c r="L3189" s="38" t="e">
        <f>IF($B3189="","",(VLOOKUP($B3189,所属・種目コード!$I$3:$J$59,2)))</f>
        <v>#N/A</v>
      </c>
    </row>
    <row r="3190" spans="1:12">
      <c r="A3190" s="23">
        <v>4108</v>
      </c>
      <c r="B3190" s="23">
        <v>1178</v>
      </c>
      <c r="C3190" s="23">
        <v>25</v>
      </c>
      <c r="E3190" s="23" t="s">
        <v>6488</v>
      </c>
      <c r="F3190" s="23" t="s">
        <v>6489</v>
      </c>
      <c r="G3190" s="23">
        <v>1</v>
      </c>
      <c r="K3190" s="41" t="str">
        <f>IF($B3190="","",(VLOOKUP($B3190,所属・種目コード!$L$3:$M$127,2)))</f>
        <v>遠野中</v>
      </c>
      <c r="L3190" s="38" t="e">
        <f>IF($B3190="","",(VLOOKUP($B3190,所属・種目コード!$I$3:$J$59,2)))</f>
        <v>#N/A</v>
      </c>
    </row>
    <row r="3191" spans="1:12">
      <c r="A3191" s="23">
        <v>4109</v>
      </c>
      <c r="B3191" s="23">
        <v>1178</v>
      </c>
      <c r="C3191" s="23">
        <v>30</v>
      </c>
      <c r="E3191" s="23" t="s">
        <v>6490</v>
      </c>
      <c r="F3191" s="23" t="s">
        <v>763</v>
      </c>
      <c r="G3191" s="23">
        <v>1</v>
      </c>
      <c r="K3191" s="41" t="str">
        <f>IF($B3191="","",(VLOOKUP($B3191,所属・種目コード!$L$3:$M$127,2)))</f>
        <v>遠野中</v>
      </c>
      <c r="L3191" s="38" t="e">
        <f>IF($B3191="","",(VLOOKUP($B3191,所属・種目コード!$I$3:$J$59,2)))</f>
        <v>#N/A</v>
      </c>
    </row>
    <row r="3192" spans="1:12">
      <c r="A3192" s="23">
        <v>4110</v>
      </c>
      <c r="B3192" s="23">
        <v>1178</v>
      </c>
      <c r="C3192" s="23">
        <v>31</v>
      </c>
      <c r="E3192" s="23" t="s">
        <v>6491</v>
      </c>
      <c r="F3192" s="23" t="s">
        <v>6492</v>
      </c>
      <c r="G3192" s="23">
        <v>1</v>
      </c>
      <c r="K3192" s="41" t="str">
        <f>IF($B3192="","",(VLOOKUP($B3192,所属・種目コード!$L$3:$M$127,2)))</f>
        <v>遠野中</v>
      </c>
      <c r="L3192" s="38" t="e">
        <f>IF($B3192="","",(VLOOKUP($B3192,所属・種目コード!$I$3:$J$59,2)))</f>
        <v>#N/A</v>
      </c>
    </row>
    <row r="3193" spans="1:12">
      <c r="A3193" s="23">
        <v>4111</v>
      </c>
      <c r="B3193" s="23">
        <v>1178</v>
      </c>
      <c r="C3193" s="23">
        <v>28</v>
      </c>
      <c r="E3193" s="23" t="s">
        <v>6493</v>
      </c>
      <c r="F3193" s="23" t="s">
        <v>6494</v>
      </c>
      <c r="G3193" s="23">
        <v>2</v>
      </c>
      <c r="K3193" s="41" t="str">
        <f>IF($B3193="","",(VLOOKUP($B3193,所属・種目コード!$L$3:$M$127,2)))</f>
        <v>遠野中</v>
      </c>
      <c r="L3193" s="38" t="e">
        <f>IF($B3193="","",(VLOOKUP($B3193,所属・種目コード!$I$3:$J$59,2)))</f>
        <v>#N/A</v>
      </c>
    </row>
    <row r="3194" spans="1:12">
      <c r="A3194" s="23">
        <v>4112</v>
      </c>
      <c r="B3194" s="23">
        <v>1178</v>
      </c>
      <c r="C3194" s="23">
        <v>37</v>
      </c>
      <c r="E3194" s="23" t="s">
        <v>6495</v>
      </c>
      <c r="F3194" s="23" t="s">
        <v>6496</v>
      </c>
      <c r="G3194" s="23">
        <v>2</v>
      </c>
      <c r="K3194" s="41" t="str">
        <f>IF($B3194="","",(VLOOKUP($B3194,所属・種目コード!$L$3:$M$127,2)))</f>
        <v>遠野中</v>
      </c>
      <c r="L3194" s="38" t="e">
        <f>IF($B3194="","",(VLOOKUP($B3194,所属・種目コード!$I$3:$J$59,2)))</f>
        <v>#N/A</v>
      </c>
    </row>
    <row r="3195" spans="1:12">
      <c r="A3195" s="23">
        <v>4113</v>
      </c>
      <c r="B3195" s="23">
        <v>1178</v>
      </c>
      <c r="C3195" s="23">
        <v>38</v>
      </c>
      <c r="E3195" s="23" t="s">
        <v>6497</v>
      </c>
      <c r="F3195" s="23" t="s">
        <v>6498</v>
      </c>
      <c r="G3195" s="23">
        <v>2</v>
      </c>
      <c r="K3195" s="41" t="str">
        <f>IF($B3195="","",(VLOOKUP($B3195,所属・種目コード!$L$3:$M$127,2)))</f>
        <v>遠野中</v>
      </c>
      <c r="L3195" s="38" t="e">
        <f>IF($B3195="","",(VLOOKUP($B3195,所属・種目コード!$I$3:$J$59,2)))</f>
        <v>#N/A</v>
      </c>
    </row>
    <row r="3196" spans="1:12">
      <c r="A3196" s="23">
        <v>4114</v>
      </c>
      <c r="B3196" s="23">
        <v>1178</v>
      </c>
      <c r="C3196" s="23">
        <v>39</v>
      </c>
      <c r="E3196" s="23" t="s">
        <v>6499</v>
      </c>
      <c r="F3196" s="23" t="s">
        <v>6500</v>
      </c>
      <c r="G3196" s="23">
        <v>2</v>
      </c>
      <c r="K3196" s="41" t="str">
        <f>IF($B3196="","",(VLOOKUP($B3196,所属・種目コード!$L$3:$M$127,2)))</f>
        <v>遠野中</v>
      </c>
      <c r="L3196" s="38" t="e">
        <f>IF($B3196="","",(VLOOKUP($B3196,所属・種目コード!$I$3:$J$59,2)))</f>
        <v>#N/A</v>
      </c>
    </row>
    <row r="3197" spans="1:12">
      <c r="A3197" s="23">
        <v>4115</v>
      </c>
      <c r="B3197" s="23">
        <v>1178</v>
      </c>
      <c r="C3197" s="23">
        <v>26</v>
      </c>
      <c r="E3197" s="23" t="s">
        <v>6501</v>
      </c>
      <c r="F3197" s="23" t="s">
        <v>2392</v>
      </c>
      <c r="G3197" s="23">
        <v>1</v>
      </c>
      <c r="K3197" s="41" t="str">
        <f>IF($B3197="","",(VLOOKUP($B3197,所属・種目コード!$L$3:$M$127,2)))</f>
        <v>遠野中</v>
      </c>
      <c r="L3197" s="38" t="e">
        <f>IF($B3197="","",(VLOOKUP($B3197,所属・種目コード!$I$3:$J$59,2)))</f>
        <v>#N/A</v>
      </c>
    </row>
    <row r="3198" spans="1:12">
      <c r="A3198" s="23">
        <v>4116</v>
      </c>
      <c r="B3198" s="23">
        <v>1178</v>
      </c>
      <c r="C3198" s="23">
        <v>27</v>
      </c>
      <c r="E3198" s="23" t="s">
        <v>6502</v>
      </c>
      <c r="F3198" s="23" t="s">
        <v>6503</v>
      </c>
      <c r="G3198" s="23">
        <v>1</v>
      </c>
      <c r="K3198" s="41" t="str">
        <f>IF($B3198="","",(VLOOKUP($B3198,所属・種目コード!$L$3:$M$127,2)))</f>
        <v>遠野中</v>
      </c>
      <c r="L3198" s="38" t="e">
        <f>IF($B3198="","",(VLOOKUP($B3198,所属・種目コード!$I$3:$J$59,2)))</f>
        <v>#N/A</v>
      </c>
    </row>
    <row r="3199" spans="1:12">
      <c r="A3199" s="23">
        <v>4117</v>
      </c>
      <c r="B3199" s="23">
        <v>1178</v>
      </c>
      <c r="C3199" s="23">
        <v>28</v>
      </c>
      <c r="E3199" s="23" t="s">
        <v>5433</v>
      </c>
      <c r="F3199" s="23" t="s">
        <v>4045</v>
      </c>
      <c r="G3199" s="23">
        <v>1</v>
      </c>
      <c r="K3199" s="41" t="str">
        <f>IF($B3199="","",(VLOOKUP($B3199,所属・種目コード!$L$3:$M$127,2)))</f>
        <v>遠野中</v>
      </c>
      <c r="L3199" s="38" t="e">
        <f>IF($B3199="","",(VLOOKUP($B3199,所属・種目コード!$I$3:$J$59,2)))</f>
        <v>#N/A</v>
      </c>
    </row>
    <row r="3200" spans="1:12">
      <c r="A3200" s="23">
        <v>4118</v>
      </c>
      <c r="B3200" s="23">
        <v>1178</v>
      </c>
      <c r="C3200" s="23">
        <v>40</v>
      </c>
      <c r="E3200" s="23" t="s">
        <v>6504</v>
      </c>
      <c r="F3200" s="23" t="s">
        <v>6505</v>
      </c>
      <c r="G3200" s="23">
        <v>2</v>
      </c>
      <c r="K3200" s="41" t="str">
        <f>IF($B3200="","",(VLOOKUP($B3200,所属・種目コード!$L$3:$M$127,2)))</f>
        <v>遠野中</v>
      </c>
      <c r="L3200" s="38" t="e">
        <f>IF($B3200="","",(VLOOKUP($B3200,所属・種目コード!$I$3:$J$59,2)))</f>
        <v>#N/A</v>
      </c>
    </row>
    <row r="3201" spans="1:12">
      <c r="A3201" s="23">
        <v>4119</v>
      </c>
      <c r="B3201" s="23">
        <v>1178</v>
      </c>
      <c r="C3201" s="23">
        <v>32</v>
      </c>
      <c r="E3201" s="23" t="s">
        <v>6506</v>
      </c>
      <c r="F3201" s="23" t="s">
        <v>1154</v>
      </c>
      <c r="G3201" s="23">
        <v>1</v>
      </c>
      <c r="K3201" s="41" t="str">
        <f>IF($B3201="","",(VLOOKUP($B3201,所属・種目コード!$L$3:$M$127,2)))</f>
        <v>遠野中</v>
      </c>
      <c r="L3201" s="38" t="e">
        <f>IF($B3201="","",(VLOOKUP($B3201,所属・種目コード!$I$3:$J$59,2)))</f>
        <v>#N/A</v>
      </c>
    </row>
    <row r="3202" spans="1:12">
      <c r="A3202" s="23">
        <v>4120</v>
      </c>
      <c r="B3202" s="23">
        <v>1178</v>
      </c>
      <c r="C3202" s="23">
        <v>29</v>
      </c>
      <c r="E3202" s="23" t="s">
        <v>6507</v>
      </c>
      <c r="F3202" s="23" t="s">
        <v>6508</v>
      </c>
      <c r="G3202" s="23">
        <v>2</v>
      </c>
      <c r="K3202" s="41" t="str">
        <f>IF($B3202="","",(VLOOKUP($B3202,所属・種目コード!$L$3:$M$127,2)))</f>
        <v>遠野中</v>
      </c>
      <c r="L3202" s="38" t="e">
        <f>IF($B3202="","",(VLOOKUP($B3202,所属・種目コード!$I$3:$J$59,2)))</f>
        <v>#N/A</v>
      </c>
    </row>
    <row r="3203" spans="1:12">
      <c r="A3203" s="23">
        <v>4121</v>
      </c>
      <c r="B3203" s="23">
        <v>1178</v>
      </c>
      <c r="C3203" s="23">
        <v>30</v>
      </c>
      <c r="E3203" s="23" t="s">
        <v>6509</v>
      </c>
      <c r="F3203" s="23" t="s">
        <v>6510</v>
      </c>
      <c r="G3203" s="23">
        <v>2</v>
      </c>
      <c r="K3203" s="41" t="str">
        <f>IF($B3203="","",(VLOOKUP($B3203,所属・種目コード!$L$3:$M$127,2)))</f>
        <v>遠野中</v>
      </c>
      <c r="L3203" s="38" t="e">
        <f>IF($B3203="","",(VLOOKUP($B3203,所属・種目コード!$I$3:$J$59,2)))</f>
        <v>#N/A</v>
      </c>
    </row>
    <row r="3204" spans="1:12">
      <c r="A3204" s="23">
        <v>4122</v>
      </c>
      <c r="B3204" s="23">
        <v>1178</v>
      </c>
      <c r="C3204" s="23">
        <v>33</v>
      </c>
      <c r="E3204" s="23" t="s">
        <v>6511</v>
      </c>
      <c r="F3204" s="23" t="s">
        <v>6512</v>
      </c>
      <c r="G3204" s="23">
        <v>1</v>
      </c>
      <c r="K3204" s="41" t="str">
        <f>IF($B3204="","",(VLOOKUP($B3204,所属・種目コード!$L$3:$M$127,2)))</f>
        <v>遠野中</v>
      </c>
      <c r="L3204" s="38" t="e">
        <f>IF($B3204="","",(VLOOKUP($B3204,所属・種目コード!$I$3:$J$59,2)))</f>
        <v>#N/A</v>
      </c>
    </row>
    <row r="3205" spans="1:12">
      <c r="A3205" s="23">
        <v>4123</v>
      </c>
      <c r="B3205" s="23">
        <v>1178</v>
      </c>
      <c r="C3205" s="23">
        <v>31</v>
      </c>
      <c r="E3205" s="23" t="s">
        <v>6513</v>
      </c>
      <c r="F3205" s="23" t="s">
        <v>6514</v>
      </c>
      <c r="G3205" s="23">
        <v>2</v>
      </c>
      <c r="K3205" s="41" t="str">
        <f>IF($B3205="","",(VLOOKUP($B3205,所属・種目コード!$L$3:$M$127,2)))</f>
        <v>遠野中</v>
      </c>
      <c r="L3205" s="38" t="e">
        <f>IF($B3205="","",(VLOOKUP($B3205,所属・種目コード!$I$3:$J$59,2)))</f>
        <v>#N/A</v>
      </c>
    </row>
    <row r="3206" spans="1:12">
      <c r="A3206" s="23">
        <v>4124</v>
      </c>
      <c r="B3206" s="23">
        <v>1178</v>
      </c>
      <c r="C3206" s="23">
        <v>32</v>
      </c>
      <c r="E3206" s="23" t="s">
        <v>806</v>
      </c>
      <c r="F3206" s="23" t="s">
        <v>807</v>
      </c>
      <c r="G3206" s="23">
        <v>2</v>
      </c>
      <c r="K3206" s="41" t="str">
        <f>IF($B3206="","",(VLOOKUP($B3206,所属・種目コード!$L$3:$M$127,2)))</f>
        <v>遠野中</v>
      </c>
      <c r="L3206" s="38" t="e">
        <f>IF($B3206="","",(VLOOKUP($B3206,所属・種目コード!$I$3:$J$59,2)))</f>
        <v>#N/A</v>
      </c>
    </row>
    <row r="3207" spans="1:12">
      <c r="A3207" s="23">
        <v>4125</v>
      </c>
      <c r="B3207" s="23">
        <v>1178</v>
      </c>
      <c r="C3207" s="23">
        <v>34</v>
      </c>
      <c r="E3207" s="23" t="s">
        <v>6515</v>
      </c>
      <c r="F3207" s="23" t="s">
        <v>6516</v>
      </c>
      <c r="G3207" s="23">
        <v>1</v>
      </c>
      <c r="K3207" s="41" t="str">
        <f>IF($B3207="","",(VLOOKUP($B3207,所属・種目コード!$L$3:$M$127,2)))</f>
        <v>遠野中</v>
      </c>
      <c r="L3207" s="38" t="e">
        <f>IF($B3207="","",(VLOOKUP($B3207,所属・種目コード!$I$3:$J$59,2)))</f>
        <v>#N/A</v>
      </c>
    </row>
    <row r="3208" spans="1:12">
      <c r="A3208" s="23">
        <v>4126</v>
      </c>
      <c r="B3208" s="23">
        <v>1178</v>
      </c>
      <c r="C3208" s="23">
        <v>29</v>
      </c>
      <c r="E3208" s="23" t="s">
        <v>6517</v>
      </c>
      <c r="F3208" s="23" t="s">
        <v>6518</v>
      </c>
      <c r="G3208" s="23">
        <v>1</v>
      </c>
      <c r="K3208" s="41" t="str">
        <f>IF($B3208="","",(VLOOKUP($B3208,所属・種目コード!$L$3:$M$127,2)))</f>
        <v>遠野中</v>
      </c>
      <c r="L3208" s="38" t="e">
        <f>IF($B3208="","",(VLOOKUP($B3208,所属・種目コード!$I$3:$J$59,2)))</f>
        <v>#N/A</v>
      </c>
    </row>
    <row r="3209" spans="1:12">
      <c r="A3209" s="23">
        <v>4127</v>
      </c>
      <c r="B3209" s="23">
        <v>1178</v>
      </c>
      <c r="C3209" s="23">
        <v>35</v>
      </c>
      <c r="E3209" s="23" t="s">
        <v>6519</v>
      </c>
      <c r="F3209" s="23" t="s">
        <v>6520</v>
      </c>
      <c r="G3209" s="23">
        <v>1</v>
      </c>
      <c r="K3209" s="41" t="str">
        <f>IF($B3209="","",(VLOOKUP($B3209,所属・種目コード!$L$3:$M$127,2)))</f>
        <v>遠野中</v>
      </c>
      <c r="L3209" s="38" t="e">
        <f>IF($B3209="","",(VLOOKUP($B3209,所属・種目コード!$I$3:$J$59,2)))</f>
        <v>#N/A</v>
      </c>
    </row>
    <row r="3210" spans="1:12">
      <c r="A3210" s="23">
        <v>4128</v>
      </c>
      <c r="B3210" s="23">
        <v>1178</v>
      </c>
      <c r="C3210" s="23">
        <v>33</v>
      </c>
      <c r="E3210" s="23" t="s">
        <v>6521</v>
      </c>
      <c r="F3210" s="23" t="s">
        <v>6522</v>
      </c>
      <c r="G3210" s="23">
        <v>2</v>
      </c>
      <c r="K3210" s="41" t="str">
        <f>IF($B3210="","",(VLOOKUP($B3210,所属・種目コード!$L$3:$M$127,2)))</f>
        <v>遠野中</v>
      </c>
      <c r="L3210" s="38" t="e">
        <f>IF($B3210="","",(VLOOKUP($B3210,所属・種目コード!$I$3:$J$59,2)))</f>
        <v>#N/A</v>
      </c>
    </row>
    <row r="3211" spans="1:12">
      <c r="A3211" s="23">
        <v>4129</v>
      </c>
      <c r="B3211" s="23">
        <v>1178</v>
      </c>
      <c r="C3211" s="23">
        <v>41</v>
      </c>
      <c r="E3211" s="23" t="s">
        <v>6523</v>
      </c>
      <c r="F3211" s="23" t="s">
        <v>6524</v>
      </c>
      <c r="G3211" s="23">
        <v>2</v>
      </c>
      <c r="K3211" s="41" t="str">
        <f>IF($B3211="","",(VLOOKUP($B3211,所属・種目コード!$L$3:$M$127,2)))</f>
        <v>遠野中</v>
      </c>
      <c r="L3211" s="38" t="e">
        <f>IF($B3211="","",(VLOOKUP($B3211,所属・種目コード!$I$3:$J$59,2)))</f>
        <v>#N/A</v>
      </c>
    </row>
    <row r="3212" spans="1:12">
      <c r="A3212" s="23">
        <v>4130</v>
      </c>
      <c r="B3212" s="23">
        <v>1178</v>
      </c>
      <c r="C3212" s="23">
        <v>42</v>
      </c>
      <c r="E3212" s="23" t="s">
        <v>6525</v>
      </c>
      <c r="F3212" s="23" t="s">
        <v>6526</v>
      </c>
      <c r="G3212" s="23">
        <v>2</v>
      </c>
      <c r="K3212" s="41" t="str">
        <f>IF($B3212="","",(VLOOKUP($B3212,所属・種目コード!$L$3:$M$127,2)))</f>
        <v>遠野中</v>
      </c>
      <c r="L3212" s="38" t="e">
        <f>IF($B3212="","",(VLOOKUP($B3212,所属・種目コード!$I$3:$J$59,2)))</f>
        <v>#N/A</v>
      </c>
    </row>
    <row r="3213" spans="1:12">
      <c r="A3213" s="23">
        <v>4131</v>
      </c>
      <c r="B3213" s="23">
        <v>1178</v>
      </c>
      <c r="C3213" s="23">
        <v>36</v>
      </c>
      <c r="E3213" s="23" t="s">
        <v>6527</v>
      </c>
      <c r="F3213" s="23" t="s">
        <v>6528</v>
      </c>
      <c r="G3213" s="23">
        <v>1</v>
      </c>
      <c r="K3213" s="41" t="str">
        <f>IF($B3213="","",(VLOOKUP($B3213,所属・種目コード!$L$3:$M$127,2)))</f>
        <v>遠野中</v>
      </c>
      <c r="L3213" s="38" t="e">
        <f>IF($B3213="","",(VLOOKUP($B3213,所属・種目コード!$I$3:$J$59,2)))</f>
        <v>#N/A</v>
      </c>
    </row>
    <row r="3214" spans="1:12">
      <c r="A3214" s="23">
        <v>4132</v>
      </c>
      <c r="B3214" s="23">
        <v>1178</v>
      </c>
      <c r="C3214" s="23">
        <v>43</v>
      </c>
      <c r="E3214" s="23" t="s">
        <v>6529</v>
      </c>
      <c r="F3214" s="23" t="s">
        <v>6530</v>
      </c>
      <c r="G3214" s="23">
        <v>2</v>
      </c>
      <c r="K3214" s="41" t="str">
        <f>IF($B3214="","",(VLOOKUP($B3214,所属・種目コード!$L$3:$M$127,2)))</f>
        <v>遠野中</v>
      </c>
      <c r="L3214" s="38" t="e">
        <f>IF($B3214="","",(VLOOKUP($B3214,所属・種目コード!$I$3:$J$59,2)))</f>
        <v>#N/A</v>
      </c>
    </row>
    <row r="3215" spans="1:12">
      <c r="A3215" s="23">
        <v>4133</v>
      </c>
      <c r="B3215" s="23">
        <v>1178</v>
      </c>
      <c r="C3215" s="23">
        <v>34</v>
      </c>
      <c r="E3215" s="23" t="s">
        <v>6531</v>
      </c>
      <c r="F3215" s="23" t="s">
        <v>6532</v>
      </c>
      <c r="G3215" s="23">
        <v>2</v>
      </c>
      <c r="K3215" s="41" t="str">
        <f>IF($B3215="","",(VLOOKUP($B3215,所属・種目コード!$L$3:$M$127,2)))</f>
        <v>遠野中</v>
      </c>
      <c r="L3215" s="38" t="e">
        <f>IF($B3215="","",(VLOOKUP($B3215,所属・種目コード!$I$3:$J$59,2)))</f>
        <v>#N/A</v>
      </c>
    </row>
    <row r="3216" spans="1:12">
      <c r="A3216" s="23">
        <v>4134</v>
      </c>
      <c r="B3216" s="23">
        <v>1178</v>
      </c>
      <c r="C3216" s="23">
        <v>35</v>
      </c>
      <c r="E3216" s="23" t="s">
        <v>6533</v>
      </c>
      <c r="F3216" s="23" t="s">
        <v>6534</v>
      </c>
      <c r="G3216" s="23">
        <v>2</v>
      </c>
      <c r="K3216" s="41" t="str">
        <f>IF($B3216="","",(VLOOKUP($B3216,所属・種目コード!$L$3:$M$127,2)))</f>
        <v>遠野中</v>
      </c>
      <c r="L3216" s="38" t="e">
        <f>IF($B3216="","",(VLOOKUP($B3216,所属・種目コード!$I$3:$J$59,2)))</f>
        <v>#N/A</v>
      </c>
    </row>
    <row r="3217" spans="1:12">
      <c r="A3217" s="23">
        <v>4135</v>
      </c>
      <c r="B3217" s="23">
        <v>1180</v>
      </c>
      <c r="C3217" s="23">
        <v>1082</v>
      </c>
      <c r="E3217" s="23" t="s">
        <v>6535</v>
      </c>
      <c r="F3217" s="23" t="s">
        <v>6536</v>
      </c>
      <c r="G3217" s="23">
        <v>2</v>
      </c>
      <c r="K3217" s="41" t="str">
        <f>IF($B3217="","",(VLOOKUP($B3217,所属・種目コード!$L$3:$M$127,2)))</f>
        <v>遠野東中</v>
      </c>
      <c r="L3217" s="38" t="e">
        <f>IF($B3217="","",(VLOOKUP($B3217,所属・種目コード!$I$3:$J$59,2)))</f>
        <v>#N/A</v>
      </c>
    </row>
    <row r="3218" spans="1:12">
      <c r="A3218" s="23">
        <v>4136</v>
      </c>
      <c r="B3218" s="23">
        <v>1180</v>
      </c>
      <c r="C3218" s="23">
        <v>1789</v>
      </c>
      <c r="E3218" s="23" t="s">
        <v>6537</v>
      </c>
      <c r="F3218" s="23" t="s">
        <v>6538</v>
      </c>
      <c r="G3218" s="23">
        <v>1</v>
      </c>
      <c r="K3218" s="41" t="str">
        <f>IF($B3218="","",(VLOOKUP($B3218,所属・種目コード!$L$3:$M$127,2)))</f>
        <v>遠野東中</v>
      </c>
      <c r="L3218" s="38" t="e">
        <f>IF($B3218="","",(VLOOKUP($B3218,所属・種目コード!$I$3:$J$59,2)))</f>
        <v>#N/A</v>
      </c>
    </row>
    <row r="3219" spans="1:12">
      <c r="A3219" s="23">
        <v>4137</v>
      </c>
      <c r="B3219" s="23">
        <v>1180</v>
      </c>
      <c r="C3219" s="23">
        <v>1083</v>
      </c>
      <c r="E3219" s="23" t="s">
        <v>6539</v>
      </c>
      <c r="F3219" s="23" t="s">
        <v>6540</v>
      </c>
      <c r="G3219" s="23">
        <v>2</v>
      </c>
      <c r="K3219" s="41" t="str">
        <f>IF($B3219="","",(VLOOKUP($B3219,所属・種目コード!$L$3:$M$127,2)))</f>
        <v>遠野東中</v>
      </c>
      <c r="L3219" s="38" t="e">
        <f>IF($B3219="","",(VLOOKUP($B3219,所属・種目コード!$I$3:$J$59,2)))</f>
        <v>#N/A</v>
      </c>
    </row>
    <row r="3220" spans="1:12">
      <c r="A3220" s="23">
        <v>4138</v>
      </c>
      <c r="B3220" s="23">
        <v>1180</v>
      </c>
      <c r="C3220" s="23">
        <v>1790</v>
      </c>
      <c r="E3220" s="23" t="s">
        <v>6541</v>
      </c>
      <c r="F3220" s="23" t="s">
        <v>6542</v>
      </c>
      <c r="G3220" s="23">
        <v>1</v>
      </c>
      <c r="K3220" s="41" t="str">
        <f>IF($B3220="","",(VLOOKUP($B3220,所属・種目コード!$L$3:$M$127,2)))</f>
        <v>遠野東中</v>
      </c>
      <c r="L3220" s="38" t="e">
        <f>IF($B3220="","",(VLOOKUP($B3220,所属・種目コード!$I$3:$J$59,2)))</f>
        <v>#N/A</v>
      </c>
    </row>
    <row r="3221" spans="1:12">
      <c r="A3221" s="23">
        <v>4139</v>
      </c>
      <c r="B3221" s="23">
        <v>1180</v>
      </c>
      <c r="C3221" s="23">
        <v>1783</v>
      </c>
      <c r="E3221" s="23" t="s">
        <v>6543</v>
      </c>
      <c r="F3221" s="23" t="s">
        <v>6544</v>
      </c>
      <c r="G3221" s="23">
        <v>1</v>
      </c>
      <c r="K3221" s="41" t="str">
        <f>IF($B3221="","",(VLOOKUP($B3221,所属・種目コード!$L$3:$M$127,2)))</f>
        <v>遠野東中</v>
      </c>
      <c r="L3221" s="38" t="e">
        <f>IF($B3221="","",(VLOOKUP($B3221,所属・種目コード!$I$3:$J$59,2)))</f>
        <v>#N/A</v>
      </c>
    </row>
    <row r="3222" spans="1:12">
      <c r="A3222" s="23">
        <v>4140</v>
      </c>
      <c r="B3222" s="23">
        <v>1180</v>
      </c>
      <c r="C3222" s="23">
        <v>1089</v>
      </c>
      <c r="E3222" s="23" t="s">
        <v>6545</v>
      </c>
      <c r="F3222" s="23" t="s">
        <v>6546</v>
      </c>
      <c r="G3222" s="23">
        <v>2</v>
      </c>
      <c r="K3222" s="41" t="str">
        <f>IF($B3222="","",(VLOOKUP($B3222,所属・種目コード!$L$3:$M$127,2)))</f>
        <v>遠野東中</v>
      </c>
      <c r="L3222" s="38" t="e">
        <f>IF($B3222="","",(VLOOKUP($B3222,所属・種目コード!$I$3:$J$59,2)))</f>
        <v>#N/A</v>
      </c>
    </row>
    <row r="3223" spans="1:12">
      <c r="A3223" s="23">
        <v>4141</v>
      </c>
      <c r="B3223" s="23">
        <v>1180</v>
      </c>
      <c r="C3223" s="23">
        <v>1791</v>
      </c>
      <c r="E3223" s="23" t="s">
        <v>6547</v>
      </c>
      <c r="F3223" s="23" t="s">
        <v>6548</v>
      </c>
      <c r="G3223" s="23">
        <v>1</v>
      </c>
      <c r="K3223" s="41" t="str">
        <f>IF($B3223="","",(VLOOKUP($B3223,所属・種目コード!$L$3:$M$127,2)))</f>
        <v>遠野東中</v>
      </c>
      <c r="L3223" s="38" t="e">
        <f>IF($B3223="","",(VLOOKUP($B3223,所属・種目コード!$I$3:$J$59,2)))</f>
        <v>#N/A</v>
      </c>
    </row>
    <row r="3224" spans="1:12">
      <c r="A3224" s="23">
        <v>4142</v>
      </c>
      <c r="B3224" s="23">
        <v>1180</v>
      </c>
      <c r="C3224" s="23">
        <v>1792</v>
      </c>
      <c r="E3224" s="23" t="s">
        <v>6549</v>
      </c>
      <c r="F3224" s="23" t="s">
        <v>6550</v>
      </c>
      <c r="G3224" s="23">
        <v>1</v>
      </c>
      <c r="K3224" s="41" t="str">
        <f>IF($B3224="","",(VLOOKUP($B3224,所属・種目コード!$L$3:$M$127,2)))</f>
        <v>遠野東中</v>
      </c>
      <c r="L3224" s="38" t="e">
        <f>IF($B3224="","",(VLOOKUP($B3224,所属・種目コード!$I$3:$J$59,2)))</f>
        <v>#N/A</v>
      </c>
    </row>
    <row r="3225" spans="1:12">
      <c r="A3225" s="23">
        <v>4143</v>
      </c>
      <c r="B3225" s="23">
        <v>1180</v>
      </c>
      <c r="C3225" s="23">
        <v>1784</v>
      </c>
      <c r="E3225" s="23" t="s">
        <v>6551</v>
      </c>
      <c r="F3225" s="23" t="s">
        <v>6552</v>
      </c>
      <c r="G3225" s="23">
        <v>1</v>
      </c>
      <c r="K3225" s="41" t="str">
        <f>IF($B3225="","",(VLOOKUP($B3225,所属・種目コード!$L$3:$M$127,2)))</f>
        <v>遠野東中</v>
      </c>
      <c r="L3225" s="38" t="e">
        <f>IF($B3225="","",(VLOOKUP($B3225,所属・種目コード!$I$3:$J$59,2)))</f>
        <v>#N/A</v>
      </c>
    </row>
    <row r="3226" spans="1:12">
      <c r="A3226" s="23">
        <v>4144</v>
      </c>
      <c r="B3226" s="23">
        <v>1180</v>
      </c>
      <c r="C3226" s="23">
        <v>1084</v>
      </c>
      <c r="E3226" s="23" t="s">
        <v>6553</v>
      </c>
      <c r="F3226" s="23" t="s">
        <v>6554</v>
      </c>
      <c r="G3226" s="23">
        <v>2</v>
      </c>
      <c r="K3226" s="41" t="str">
        <f>IF($B3226="","",(VLOOKUP($B3226,所属・種目コード!$L$3:$M$127,2)))</f>
        <v>遠野東中</v>
      </c>
      <c r="L3226" s="38" t="e">
        <f>IF($B3226="","",(VLOOKUP($B3226,所属・種目コード!$I$3:$J$59,2)))</f>
        <v>#N/A</v>
      </c>
    </row>
    <row r="3227" spans="1:12">
      <c r="A3227" s="23">
        <v>4145</v>
      </c>
      <c r="B3227" s="23">
        <v>1180</v>
      </c>
      <c r="C3227" s="23">
        <v>1090</v>
      </c>
      <c r="E3227" s="23" t="s">
        <v>6555</v>
      </c>
      <c r="F3227" s="23" t="s">
        <v>6556</v>
      </c>
      <c r="G3227" s="23">
        <v>2</v>
      </c>
      <c r="K3227" s="41" t="str">
        <f>IF($B3227="","",(VLOOKUP($B3227,所属・種目コード!$L$3:$M$127,2)))</f>
        <v>遠野東中</v>
      </c>
      <c r="L3227" s="38" t="e">
        <f>IF($B3227="","",(VLOOKUP($B3227,所属・種目コード!$I$3:$J$59,2)))</f>
        <v>#N/A</v>
      </c>
    </row>
    <row r="3228" spans="1:12">
      <c r="A3228" s="23">
        <v>4146</v>
      </c>
      <c r="B3228" s="23">
        <v>1180</v>
      </c>
      <c r="C3228" s="23">
        <v>1785</v>
      </c>
      <c r="E3228" s="23" t="s">
        <v>6557</v>
      </c>
      <c r="F3228" s="23" t="s">
        <v>6558</v>
      </c>
      <c r="G3228" s="23">
        <v>1</v>
      </c>
      <c r="K3228" s="41" t="str">
        <f>IF($B3228="","",(VLOOKUP($B3228,所属・種目コード!$L$3:$M$127,2)))</f>
        <v>遠野東中</v>
      </c>
      <c r="L3228" s="38" t="e">
        <f>IF($B3228="","",(VLOOKUP($B3228,所属・種目コード!$I$3:$J$59,2)))</f>
        <v>#N/A</v>
      </c>
    </row>
    <row r="3229" spans="1:12">
      <c r="A3229" s="23">
        <v>4147</v>
      </c>
      <c r="B3229" s="23">
        <v>1180</v>
      </c>
      <c r="C3229" s="23">
        <v>1786</v>
      </c>
      <c r="E3229" s="23" t="s">
        <v>6559</v>
      </c>
      <c r="F3229" s="23" t="s">
        <v>5436</v>
      </c>
      <c r="G3229" s="23">
        <v>1</v>
      </c>
      <c r="K3229" s="41" t="str">
        <f>IF($B3229="","",(VLOOKUP($B3229,所属・種目コード!$L$3:$M$127,2)))</f>
        <v>遠野東中</v>
      </c>
      <c r="L3229" s="38" t="e">
        <f>IF($B3229="","",(VLOOKUP($B3229,所属・種目コード!$I$3:$J$59,2)))</f>
        <v>#N/A</v>
      </c>
    </row>
    <row r="3230" spans="1:12">
      <c r="A3230" s="23">
        <v>4148</v>
      </c>
      <c r="B3230" s="23">
        <v>1180</v>
      </c>
      <c r="C3230" s="23">
        <v>1085</v>
      </c>
      <c r="E3230" s="23" t="s">
        <v>6560</v>
      </c>
      <c r="F3230" s="23" t="s">
        <v>3397</v>
      </c>
      <c r="G3230" s="23">
        <v>2</v>
      </c>
      <c r="K3230" s="41" t="str">
        <f>IF($B3230="","",(VLOOKUP($B3230,所属・種目コード!$L$3:$M$127,2)))</f>
        <v>遠野東中</v>
      </c>
      <c r="L3230" s="38" t="e">
        <f>IF($B3230="","",(VLOOKUP($B3230,所属・種目コード!$I$3:$J$59,2)))</f>
        <v>#N/A</v>
      </c>
    </row>
    <row r="3231" spans="1:12">
      <c r="A3231" s="23">
        <v>4149</v>
      </c>
      <c r="B3231" s="23">
        <v>1180</v>
      </c>
      <c r="C3231" s="23">
        <v>1086</v>
      </c>
      <c r="E3231" s="23" t="s">
        <v>6561</v>
      </c>
      <c r="F3231" s="23" t="s">
        <v>6562</v>
      </c>
      <c r="G3231" s="23">
        <v>2</v>
      </c>
      <c r="K3231" s="41" t="str">
        <f>IF($B3231="","",(VLOOKUP($B3231,所属・種目コード!$L$3:$M$127,2)))</f>
        <v>遠野東中</v>
      </c>
      <c r="L3231" s="38" t="e">
        <f>IF($B3231="","",(VLOOKUP($B3231,所属・種目コード!$I$3:$J$59,2)))</f>
        <v>#N/A</v>
      </c>
    </row>
    <row r="3232" spans="1:12">
      <c r="A3232" s="23">
        <v>4150</v>
      </c>
      <c r="B3232" s="23">
        <v>1180</v>
      </c>
      <c r="C3232" s="23">
        <v>1793</v>
      </c>
      <c r="E3232" s="23" t="s">
        <v>6563</v>
      </c>
      <c r="F3232" s="23" t="s">
        <v>6564</v>
      </c>
      <c r="G3232" s="23">
        <v>1</v>
      </c>
      <c r="K3232" s="41" t="str">
        <f>IF($B3232="","",(VLOOKUP($B3232,所属・種目コード!$L$3:$M$127,2)))</f>
        <v>遠野東中</v>
      </c>
      <c r="L3232" s="38" t="e">
        <f>IF($B3232="","",(VLOOKUP($B3232,所属・種目コード!$I$3:$J$59,2)))</f>
        <v>#N/A</v>
      </c>
    </row>
    <row r="3233" spans="1:12">
      <c r="A3233" s="23">
        <v>4151</v>
      </c>
      <c r="B3233" s="23">
        <v>1180</v>
      </c>
      <c r="C3233" s="23">
        <v>1087</v>
      </c>
      <c r="E3233" s="23" t="s">
        <v>6565</v>
      </c>
      <c r="F3233" s="23" t="s">
        <v>6566</v>
      </c>
      <c r="G3233" s="23">
        <v>2</v>
      </c>
      <c r="K3233" s="41" t="str">
        <f>IF($B3233="","",(VLOOKUP($B3233,所属・種目コード!$L$3:$M$127,2)))</f>
        <v>遠野東中</v>
      </c>
      <c r="L3233" s="38" t="e">
        <f>IF($B3233="","",(VLOOKUP($B3233,所属・種目コード!$I$3:$J$59,2)))</f>
        <v>#N/A</v>
      </c>
    </row>
    <row r="3234" spans="1:12">
      <c r="A3234" s="23">
        <v>4152</v>
      </c>
      <c r="B3234" s="23">
        <v>1180</v>
      </c>
      <c r="C3234" s="23">
        <v>1787</v>
      </c>
      <c r="E3234" s="23" t="s">
        <v>6567</v>
      </c>
      <c r="F3234" s="23" t="s">
        <v>6568</v>
      </c>
      <c r="G3234" s="23">
        <v>1</v>
      </c>
      <c r="K3234" s="41" t="str">
        <f>IF($B3234="","",(VLOOKUP($B3234,所属・種目コード!$L$3:$M$127,2)))</f>
        <v>遠野東中</v>
      </c>
      <c r="L3234" s="38" t="e">
        <f>IF($B3234="","",(VLOOKUP($B3234,所属・種目コード!$I$3:$J$59,2)))</f>
        <v>#N/A</v>
      </c>
    </row>
    <row r="3235" spans="1:12">
      <c r="A3235" s="23">
        <v>4153</v>
      </c>
      <c r="B3235" s="23">
        <v>1180</v>
      </c>
      <c r="C3235" s="23">
        <v>1091</v>
      </c>
      <c r="E3235" s="23" t="s">
        <v>6569</v>
      </c>
      <c r="F3235" s="23" t="s">
        <v>6570</v>
      </c>
      <c r="G3235" s="23">
        <v>2</v>
      </c>
      <c r="K3235" s="41" t="str">
        <f>IF($B3235="","",(VLOOKUP($B3235,所属・種目コード!$L$3:$M$127,2)))</f>
        <v>遠野東中</v>
      </c>
      <c r="L3235" s="38" t="e">
        <f>IF($B3235="","",(VLOOKUP($B3235,所属・種目コード!$I$3:$J$59,2)))</f>
        <v>#N/A</v>
      </c>
    </row>
    <row r="3236" spans="1:12">
      <c r="A3236" s="23">
        <v>4154</v>
      </c>
      <c r="B3236" s="23">
        <v>1180</v>
      </c>
      <c r="C3236" s="23">
        <v>1794</v>
      </c>
      <c r="E3236" s="23" t="s">
        <v>6571</v>
      </c>
      <c r="F3236" s="23" t="s">
        <v>6572</v>
      </c>
      <c r="G3236" s="23">
        <v>1</v>
      </c>
      <c r="K3236" s="41" t="str">
        <f>IF($B3236="","",(VLOOKUP($B3236,所属・種目コード!$L$3:$M$127,2)))</f>
        <v>遠野東中</v>
      </c>
      <c r="L3236" s="38" t="e">
        <f>IF($B3236="","",(VLOOKUP($B3236,所属・種目コード!$I$3:$J$59,2)))</f>
        <v>#N/A</v>
      </c>
    </row>
    <row r="3237" spans="1:12">
      <c r="A3237" s="23">
        <v>4155</v>
      </c>
      <c r="B3237" s="23">
        <v>1180</v>
      </c>
      <c r="C3237" s="23">
        <v>1088</v>
      </c>
      <c r="E3237" s="23" t="s">
        <v>6573</v>
      </c>
      <c r="F3237" s="23" t="s">
        <v>6574</v>
      </c>
      <c r="G3237" s="23">
        <v>2</v>
      </c>
      <c r="K3237" s="41" t="str">
        <f>IF($B3237="","",(VLOOKUP($B3237,所属・種目コード!$L$3:$M$127,2)))</f>
        <v>遠野東中</v>
      </c>
      <c r="L3237" s="38" t="e">
        <f>IF($B3237="","",(VLOOKUP($B3237,所属・種目コード!$I$3:$J$59,2)))</f>
        <v>#N/A</v>
      </c>
    </row>
    <row r="3238" spans="1:12">
      <c r="A3238" s="23">
        <v>4156</v>
      </c>
      <c r="B3238" s="23">
        <v>1180</v>
      </c>
      <c r="C3238" s="23">
        <v>1788</v>
      </c>
      <c r="E3238" s="23" t="s">
        <v>6575</v>
      </c>
      <c r="F3238" s="23" t="s">
        <v>6576</v>
      </c>
      <c r="G3238" s="23">
        <v>1</v>
      </c>
      <c r="K3238" s="41" t="str">
        <f>IF($B3238="","",(VLOOKUP($B3238,所属・種目コード!$L$3:$M$127,2)))</f>
        <v>遠野東中</v>
      </c>
      <c r="L3238" s="38" t="e">
        <f>IF($B3238="","",(VLOOKUP($B3238,所属・種目コード!$I$3:$J$59,2)))</f>
        <v>#N/A</v>
      </c>
    </row>
    <row r="3239" spans="1:12">
      <c r="A3239" s="23">
        <v>4157</v>
      </c>
      <c r="B3239" s="23">
        <v>1181</v>
      </c>
      <c r="C3239" s="23">
        <v>1116</v>
      </c>
      <c r="E3239" s="23" t="s">
        <v>6577</v>
      </c>
      <c r="F3239" s="23" t="s">
        <v>6578</v>
      </c>
      <c r="G3239" s="23">
        <v>1</v>
      </c>
      <c r="K3239" s="41" t="str">
        <f>IF($B3239="","",(VLOOKUP($B3239,所属・種目コード!$L$3:$M$127,2)))</f>
        <v>西和賀沢内中</v>
      </c>
      <c r="L3239" s="38" t="e">
        <f>IF($B3239="","",(VLOOKUP($B3239,所属・種目コード!$I$3:$J$59,2)))</f>
        <v>#N/A</v>
      </c>
    </row>
    <row r="3240" spans="1:12">
      <c r="A3240" s="23">
        <v>4158</v>
      </c>
      <c r="B3240" s="23">
        <v>1181</v>
      </c>
      <c r="C3240" s="23">
        <v>933</v>
      </c>
      <c r="E3240" s="23" t="s">
        <v>6579</v>
      </c>
      <c r="F3240" s="23" t="s">
        <v>6580</v>
      </c>
      <c r="G3240" s="23">
        <v>2</v>
      </c>
      <c r="K3240" s="41" t="str">
        <f>IF($B3240="","",(VLOOKUP($B3240,所属・種目コード!$L$3:$M$127,2)))</f>
        <v>西和賀沢内中</v>
      </c>
      <c r="L3240" s="38" t="e">
        <f>IF($B3240="","",(VLOOKUP($B3240,所属・種目コード!$I$3:$J$59,2)))</f>
        <v>#N/A</v>
      </c>
    </row>
    <row r="3241" spans="1:12">
      <c r="A3241" s="23">
        <v>4159</v>
      </c>
      <c r="B3241" s="23">
        <v>1181</v>
      </c>
      <c r="C3241" s="23">
        <v>1117</v>
      </c>
      <c r="E3241" s="23" t="s">
        <v>6581</v>
      </c>
      <c r="F3241" s="23" t="s">
        <v>6582</v>
      </c>
      <c r="G3241" s="23">
        <v>1</v>
      </c>
      <c r="K3241" s="41" t="str">
        <f>IF($B3241="","",(VLOOKUP($B3241,所属・種目コード!$L$3:$M$127,2)))</f>
        <v>西和賀沢内中</v>
      </c>
      <c r="L3241" s="38" t="e">
        <f>IF($B3241="","",(VLOOKUP($B3241,所属・種目コード!$I$3:$J$59,2)))</f>
        <v>#N/A</v>
      </c>
    </row>
    <row r="3242" spans="1:12">
      <c r="A3242" s="23">
        <v>4160</v>
      </c>
      <c r="B3242" s="23">
        <v>1181</v>
      </c>
      <c r="C3242" s="23">
        <v>938</v>
      </c>
      <c r="E3242" s="23" t="s">
        <v>6583</v>
      </c>
      <c r="F3242" s="23" t="s">
        <v>6584</v>
      </c>
      <c r="G3242" s="23">
        <v>2</v>
      </c>
      <c r="K3242" s="41" t="str">
        <f>IF($B3242="","",(VLOOKUP($B3242,所属・種目コード!$L$3:$M$127,2)))</f>
        <v>西和賀沢内中</v>
      </c>
      <c r="L3242" s="38" t="e">
        <f>IF($B3242="","",(VLOOKUP($B3242,所属・種目コード!$I$3:$J$59,2)))</f>
        <v>#N/A</v>
      </c>
    </row>
    <row r="3243" spans="1:12">
      <c r="A3243" s="23">
        <v>4161</v>
      </c>
      <c r="B3243" s="23">
        <v>1181</v>
      </c>
      <c r="C3243" s="23">
        <v>934</v>
      </c>
      <c r="E3243" s="23" t="s">
        <v>6585</v>
      </c>
      <c r="F3243" s="23" t="s">
        <v>6586</v>
      </c>
      <c r="G3243" s="23">
        <v>2</v>
      </c>
      <c r="K3243" s="41" t="str">
        <f>IF($B3243="","",(VLOOKUP($B3243,所属・種目コード!$L$3:$M$127,2)))</f>
        <v>西和賀沢内中</v>
      </c>
      <c r="L3243" s="38" t="e">
        <f>IF($B3243="","",(VLOOKUP($B3243,所属・種目コード!$I$3:$J$59,2)))</f>
        <v>#N/A</v>
      </c>
    </row>
    <row r="3244" spans="1:12">
      <c r="A3244" s="23">
        <v>4162</v>
      </c>
      <c r="B3244" s="23">
        <v>1181</v>
      </c>
      <c r="C3244" s="23">
        <v>1122</v>
      </c>
      <c r="E3244" s="23" t="s">
        <v>6587</v>
      </c>
      <c r="F3244" s="23" t="s">
        <v>6588</v>
      </c>
      <c r="G3244" s="23">
        <v>1</v>
      </c>
      <c r="K3244" s="41" t="str">
        <f>IF($B3244="","",(VLOOKUP($B3244,所属・種目コード!$L$3:$M$127,2)))</f>
        <v>西和賀沢内中</v>
      </c>
      <c r="L3244" s="38" t="e">
        <f>IF($B3244="","",(VLOOKUP($B3244,所属・種目コード!$I$3:$J$59,2)))</f>
        <v>#N/A</v>
      </c>
    </row>
    <row r="3245" spans="1:12">
      <c r="A3245" s="23">
        <v>4163</v>
      </c>
      <c r="B3245" s="23">
        <v>1181</v>
      </c>
      <c r="C3245" s="23">
        <v>939</v>
      </c>
      <c r="E3245" s="23" t="s">
        <v>6589</v>
      </c>
      <c r="F3245" s="23" t="s">
        <v>6590</v>
      </c>
      <c r="G3245" s="23">
        <v>2</v>
      </c>
      <c r="K3245" s="41" t="str">
        <f>IF($B3245="","",(VLOOKUP($B3245,所属・種目コード!$L$3:$M$127,2)))</f>
        <v>西和賀沢内中</v>
      </c>
      <c r="L3245" s="38" t="e">
        <f>IF($B3245="","",(VLOOKUP($B3245,所属・種目コード!$I$3:$J$59,2)))</f>
        <v>#N/A</v>
      </c>
    </row>
    <row r="3246" spans="1:12">
      <c r="A3246" s="23">
        <v>4164</v>
      </c>
      <c r="B3246" s="23">
        <v>1181</v>
      </c>
      <c r="C3246" s="23">
        <v>940</v>
      </c>
      <c r="E3246" s="23" t="s">
        <v>6591</v>
      </c>
      <c r="F3246" s="23" t="s">
        <v>6592</v>
      </c>
      <c r="G3246" s="23">
        <v>2</v>
      </c>
      <c r="K3246" s="41" t="str">
        <f>IF($B3246="","",(VLOOKUP($B3246,所属・種目コード!$L$3:$M$127,2)))</f>
        <v>西和賀沢内中</v>
      </c>
      <c r="L3246" s="38" t="e">
        <f>IF($B3246="","",(VLOOKUP($B3246,所属・種目コード!$I$3:$J$59,2)))</f>
        <v>#N/A</v>
      </c>
    </row>
    <row r="3247" spans="1:12">
      <c r="A3247" s="23">
        <v>4165</v>
      </c>
      <c r="B3247" s="23">
        <v>1181</v>
      </c>
      <c r="C3247" s="23">
        <v>935</v>
      </c>
      <c r="E3247" s="23" t="s">
        <v>6593</v>
      </c>
      <c r="F3247" s="23" t="s">
        <v>6594</v>
      </c>
      <c r="G3247" s="23">
        <v>2</v>
      </c>
      <c r="K3247" s="41" t="str">
        <f>IF($B3247="","",(VLOOKUP($B3247,所属・種目コード!$L$3:$M$127,2)))</f>
        <v>西和賀沢内中</v>
      </c>
      <c r="L3247" s="38" t="e">
        <f>IF($B3247="","",(VLOOKUP($B3247,所属・種目コード!$I$3:$J$59,2)))</f>
        <v>#N/A</v>
      </c>
    </row>
    <row r="3248" spans="1:12">
      <c r="A3248" s="23">
        <v>4166</v>
      </c>
      <c r="B3248" s="23">
        <v>1181</v>
      </c>
      <c r="C3248" s="23">
        <v>1118</v>
      </c>
      <c r="E3248" s="23" t="s">
        <v>6595</v>
      </c>
      <c r="F3248" s="23" t="s">
        <v>6596</v>
      </c>
      <c r="G3248" s="23">
        <v>1</v>
      </c>
      <c r="K3248" s="41" t="str">
        <f>IF($B3248="","",(VLOOKUP($B3248,所属・種目コード!$L$3:$M$127,2)))</f>
        <v>西和賀沢内中</v>
      </c>
      <c r="L3248" s="38" t="e">
        <f>IF($B3248="","",(VLOOKUP($B3248,所属・種目コード!$I$3:$J$59,2)))</f>
        <v>#N/A</v>
      </c>
    </row>
    <row r="3249" spans="1:12">
      <c r="A3249" s="23">
        <v>4167</v>
      </c>
      <c r="B3249" s="23">
        <v>1181</v>
      </c>
      <c r="C3249" s="23">
        <v>1123</v>
      </c>
      <c r="E3249" s="23" t="s">
        <v>6597</v>
      </c>
      <c r="F3249" s="23" t="s">
        <v>2915</v>
      </c>
      <c r="G3249" s="23">
        <v>1</v>
      </c>
      <c r="K3249" s="41" t="str">
        <f>IF($B3249="","",(VLOOKUP($B3249,所属・種目コード!$L$3:$M$127,2)))</f>
        <v>西和賀沢内中</v>
      </c>
      <c r="L3249" s="38" t="e">
        <f>IF($B3249="","",(VLOOKUP($B3249,所属・種目コード!$I$3:$J$59,2)))</f>
        <v>#N/A</v>
      </c>
    </row>
    <row r="3250" spans="1:12">
      <c r="A3250" s="23">
        <v>4168</v>
      </c>
      <c r="B3250" s="23">
        <v>1181</v>
      </c>
      <c r="C3250" s="23">
        <v>1119</v>
      </c>
      <c r="E3250" s="23" t="s">
        <v>6598</v>
      </c>
      <c r="F3250" s="23" t="s">
        <v>6599</v>
      </c>
      <c r="G3250" s="23">
        <v>1</v>
      </c>
      <c r="K3250" s="41" t="str">
        <f>IF($B3250="","",(VLOOKUP($B3250,所属・種目コード!$L$3:$M$127,2)))</f>
        <v>西和賀沢内中</v>
      </c>
      <c r="L3250" s="38" t="e">
        <f>IF($B3250="","",(VLOOKUP($B3250,所属・種目コード!$I$3:$J$59,2)))</f>
        <v>#N/A</v>
      </c>
    </row>
    <row r="3251" spans="1:12">
      <c r="A3251" s="23">
        <v>4169</v>
      </c>
      <c r="B3251" s="23">
        <v>1181</v>
      </c>
      <c r="C3251" s="23">
        <v>941</v>
      </c>
      <c r="E3251" s="23" t="s">
        <v>6600</v>
      </c>
      <c r="F3251" s="23" t="s">
        <v>6601</v>
      </c>
      <c r="G3251" s="23">
        <v>2</v>
      </c>
      <c r="K3251" s="41" t="str">
        <f>IF($B3251="","",(VLOOKUP($B3251,所属・種目コード!$L$3:$M$127,2)))</f>
        <v>西和賀沢内中</v>
      </c>
      <c r="L3251" s="38" t="e">
        <f>IF($B3251="","",(VLOOKUP($B3251,所属・種目コード!$I$3:$J$59,2)))</f>
        <v>#N/A</v>
      </c>
    </row>
    <row r="3252" spans="1:12">
      <c r="A3252" s="23">
        <v>4170</v>
      </c>
      <c r="B3252" s="23">
        <v>1181</v>
      </c>
      <c r="C3252" s="23">
        <v>1120</v>
      </c>
      <c r="E3252" s="23" t="s">
        <v>6602</v>
      </c>
      <c r="F3252" s="23" t="s">
        <v>1311</v>
      </c>
      <c r="G3252" s="23">
        <v>1</v>
      </c>
      <c r="K3252" s="41" t="str">
        <f>IF($B3252="","",(VLOOKUP($B3252,所属・種目コード!$L$3:$M$127,2)))</f>
        <v>西和賀沢内中</v>
      </c>
      <c r="L3252" s="38" t="e">
        <f>IF($B3252="","",(VLOOKUP($B3252,所属・種目コード!$I$3:$J$59,2)))</f>
        <v>#N/A</v>
      </c>
    </row>
    <row r="3253" spans="1:12">
      <c r="A3253" s="23">
        <v>4171</v>
      </c>
      <c r="B3253" s="23">
        <v>1181</v>
      </c>
      <c r="C3253" s="23">
        <v>942</v>
      </c>
      <c r="E3253" s="23" t="s">
        <v>6603</v>
      </c>
      <c r="F3253" s="23" t="s">
        <v>6604</v>
      </c>
      <c r="G3253" s="23">
        <v>2</v>
      </c>
      <c r="K3253" s="41" t="str">
        <f>IF($B3253="","",(VLOOKUP($B3253,所属・種目コード!$L$3:$M$127,2)))</f>
        <v>西和賀沢内中</v>
      </c>
      <c r="L3253" s="38" t="e">
        <f>IF($B3253="","",(VLOOKUP($B3253,所属・種目コード!$I$3:$J$59,2)))</f>
        <v>#N/A</v>
      </c>
    </row>
    <row r="3254" spans="1:12">
      <c r="A3254" s="23">
        <v>4172</v>
      </c>
      <c r="B3254" s="23">
        <v>1181</v>
      </c>
      <c r="C3254" s="23">
        <v>936</v>
      </c>
      <c r="E3254" s="23" t="s">
        <v>6605</v>
      </c>
      <c r="F3254" s="23" t="s">
        <v>6606</v>
      </c>
      <c r="G3254" s="23">
        <v>2</v>
      </c>
      <c r="K3254" s="41" t="str">
        <f>IF($B3254="","",(VLOOKUP($B3254,所属・種目コード!$L$3:$M$127,2)))</f>
        <v>西和賀沢内中</v>
      </c>
      <c r="L3254" s="38" t="e">
        <f>IF($B3254="","",(VLOOKUP($B3254,所属・種目コード!$I$3:$J$59,2)))</f>
        <v>#N/A</v>
      </c>
    </row>
    <row r="3255" spans="1:12">
      <c r="A3255" s="23">
        <v>4173</v>
      </c>
      <c r="B3255" s="23">
        <v>1181</v>
      </c>
      <c r="C3255" s="23">
        <v>1124</v>
      </c>
      <c r="E3255" s="23" t="s">
        <v>6607</v>
      </c>
      <c r="F3255" s="23" t="s">
        <v>6608</v>
      </c>
      <c r="G3255" s="23">
        <v>1</v>
      </c>
      <c r="K3255" s="41" t="str">
        <f>IF($B3255="","",(VLOOKUP($B3255,所属・種目コード!$L$3:$M$127,2)))</f>
        <v>西和賀沢内中</v>
      </c>
      <c r="L3255" s="38" t="e">
        <f>IF($B3255="","",(VLOOKUP($B3255,所属・種目コード!$I$3:$J$59,2)))</f>
        <v>#N/A</v>
      </c>
    </row>
    <row r="3256" spans="1:12">
      <c r="A3256" s="23">
        <v>4174</v>
      </c>
      <c r="B3256" s="23">
        <v>1181</v>
      </c>
      <c r="C3256" s="23">
        <v>1121</v>
      </c>
      <c r="E3256" s="23" t="s">
        <v>6609</v>
      </c>
      <c r="F3256" s="23" t="s">
        <v>6610</v>
      </c>
      <c r="G3256" s="23">
        <v>1</v>
      </c>
      <c r="K3256" s="41" t="str">
        <f>IF($B3256="","",(VLOOKUP($B3256,所属・種目コード!$L$3:$M$127,2)))</f>
        <v>西和賀沢内中</v>
      </c>
      <c r="L3256" s="38" t="e">
        <f>IF($B3256="","",(VLOOKUP($B3256,所属・種目コード!$I$3:$J$59,2)))</f>
        <v>#N/A</v>
      </c>
    </row>
    <row r="3257" spans="1:12">
      <c r="A3257" s="23">
        <v>4175</v>
      </c>
      <c r="B3257" s="23">
        <v>1181</v>
      </c>
      <c r="C3257" s="23">
        <v>937</v>
      </c>
      <c r="E3257" s="23" t="s">
        <v>6611</v>
      </c>
      <c r="F3257" s="23" t="s">
        <v>6612</v>
      </c>
      <c r="G3257" s="23">
        <v>2</v>
      </c>
      <c r="K3257" s="41" t="str">
        <f>IF($B3257="","",(VLOOKUP($B3257,所属・種目コード!$L$3:$M$127,2)))</f>
        <v>西和賀沢内中</v>
      </c>
      <c r="L3257" s="38" t="e">
        <f>IF($B3257="","",(VLOOKUP($B3257,所属・種目コード!$I$3:$J$59,2)))</f>
        <v>#N/A</v>
      </c>
    </row>
    <row r="3258" spans="1:12">
      <c r="A3258" s="23">
        <v>4176</v>
      </c>
      <c r="B3258" s="23">
        <v>1181</v>
      </c>
      <c r="C3258" s="23">
        <v>943</v>
      </c>
      <c r="E3258" s="23" t="s">
        <v>6613</v>
      </c>
      <c r="F3258" s="23" t="s">
        <v>6614</v>
      </c>
      <c r="G3258" s="23">
        <v>2</v>
      </c>
      <c r="K3258" s="41" t="str">
        <f>IF($B3258="","",(VLOOKUP($B3258,所属・種目コード!$L$3:$M$127,2)))</f>
        <v>西和賀沢内中</v>
      </c>
      <c r="L3258" s="38" t="e">
        <f>IF($B3258="","",(VLOOKUP($B3258,所属・種目コード!$I$3:$J$59,2)))</f>
        <v>#N/A</v>
      </c>
    </row>
    <row r="3259" spans="1:12">
      <c r="A3259" s="23">
        <v>4177</v>
      </c>
      <c r="B3259" s="23">
        <v>1182</v>
      </c>
      <c r="C3259" s="23">
        <v>778</v>
      </c>
      <c r="E3259" s="23" t="s">
        <v>6615</v>
      </c>
      <c r="F3259" s="23" t="s">
        <v>4626</v>
      </c>
      <c r="G3259" s="23">
        <v>1</v>
      </c>
      <c r="K3259" s="41" t="str">
        <f>IF($B3259="","",(VLOOKUP($B3259,所属・種目コード!$L$3:$M$127,2)))</f>
        <v>二戸金田一中</v>
      </c>
      <c r="L3259" s="38" t="e">
        <f>IF($B3259="","",(VLOOKUP($B3259,所属・種目コード!$I$3:$J$59,2)))</f>
        <v>#N/A</v>
      </c>
    </row>
    <row r="3260" spans="1:12">
      <c r="A3260" s="23">
        <v>4178</v>
      </c>
      <c r="B3260" s="23">
        <v>1182</v>
      </c>
      <c r="C3260" s="23">
        <v>662</v>
      </c>
      <c r="E3260" s="23" t="s">
        <v>6616</v>
      </c>
      <c r="F3260" s="23" t="s">
        <v>6617</v>
      </c>
      <c r="G3260" s="23">
        <v>2</v>
      </c>
      <c r="K3260" s="41" t="str">
        <f>IF($B3260="","",(VLOOKUP($B3260,所属・種目コード!$L$3:$M$127,2)))</f>
        <v>二戸金田一中</v>
      </c>
      <c r="L3260" s="38" t="e">
        <f>IF($B3260="","",(VLOOKUP($B3260,所属・種目コード!$I$3:$J$59,2)))</f>
        <v>#N/A</v>
      </c>
    </row>
    <row r="3261" spans="1:12">
      <c r="A3261" s="23">
        <v>4179</v>
      </c>
      <c r="B3261" s="23">
        <v>1182</v>
      </c>
      <c r="C3261" s="23">
        <v>784</v>
      </c>
      <c r="E3261" s="23" t="s">
        <v>6618</v>
      </c>
      <c r="F3261" s="23" t="s">
        <v>6619</v>
      </c>
      <c r="G3261" s="23">
        <v>1</v>
      </c>
      <c r="K3261" s="41" t="str">
        <f>IF($B3261="","",(VLOOKUP($B3261,所属・種目コード!$L$3:$M$127,2)))</f>
        <v>二戸金田一中</v>
      </c>
      <c r="L3261" s="38" t="e">
        <f>IF($B3261="","",(VLOOKUP($B3261,所属・種目コード!$I$3:$J$59,2)))</f>
        <v>#N/A</v>
      </c>
    </row>
    <row r="3262" spans="1:12">
      <c r="A3262" s="23">
        <v>4180</v>
      </c>
      <c r="B3262" s="23">
        <v>1182</v>
      </c>
      <c r="C3262" s="23">
        <v>785</v>
      </c>
      <c r="E3262" s="23" t="s">
        <v>6620</v>
      </c>
      <c r="F3262" s="23" t="s">
        <v>6621</v>
      </c>
      <c r="G3262" s="23">
        <v>1</v>
      </c>
      <c r="K3262" s="41" t="str">
        <f>IF($B3262="","",(VLOOKUP($B3262,所属・種目コード!$L$3:$M$127,2)))</f>
        <v>二戸金田一中</v>
      </c>
      <c r="L3262" s="38" t="e">
        <f>IF($B3262="","",(VLOOKUP($B3262,所属・種目コード!$I$3:$J$59,2)))</f>
        <v>#N/A</v>
      </c>
    </row>
    <row r="3263" spans="1:12">
      <c r="A3263" s="23">
        <v>4181</v>
      </c>
      <c r="B3263" s="23">
        <v>1182</v>
      </c>
      <c r="C3263" s="23">
        <v>779</v>
      </c>
      <c r="E3263" s="23" t="s">
        <v>6622</v>
      </c>
      <c r="F3263" s="23" t="s">
        <v>6623</v>
      </c>
      <c r="G3263" s="23">
        <v>1</v>
      </c>
      <c r="K3263" s="41" t="str">
        <f>IF($B3263="","",(VLOOKUP($B3263,所属・種目コード!$L$3:$M$127,2)))</f>
        <v>二戸金田一中</v>
      </c>
      <c r="L3263" s="38" t="e">
        <f>IF($B3263="","",(VLOOKUP($B3263,所属・種目コード!$I$3:$J$59,2)))</f>
        <v>#N/A</v>
      </c>
    </row>
    <row r="3264" spans="1:12">
      <c r="A3264" s="23">
        <v>4182</v>
      </c>
      <c r="B3264" s="23">
        <v>1182</v>
      </c>
      <c r="C3264" s="23">
        <v>658</v>
      </c>
      <c r="E3264" s="23" t="s">
        <v>6624</v>
      </c>
      <c r="F3264" s="23" t="s">
        <v>6625</v>
      </c>
      <c r="G3264" s="23">
        <v>2</v>
      </c>
      <c r="K3264" s="41" t="str">
        <f>IF($B3264="","",(VLOOKUP($B3264,所属・種目コード!$L$3:$M$127,2)))</f>
        <v>二戸金田一中</v>
      </c>
      <c r="L3264" s="38" t="e">
        <f>IF($B3264="","",(VLOOKUP($B3264,所属・種目コード!$I$3:$J$59,2)))</f>
        <v>#N/A</v>
      </c>
    </row>
    <row r="3265" spans="1:12">
      <c r="A3265" s="23">
        <v>4183</v>
      </c>
      <c r="B3265" s="23">
        <v>1182</v>
      </c>
      <c r="C3265" s="23">
        <v>659</v>
      </c>
      <c r="E3265" s="23" t="s">
        <v>6626</v>
      </c>
      <c r="F3265" s="23" t="s">
        <v>6627</v>
      </c>
      <c r="G3265" s="23">
        <v>2</v>
      </c>
      <c r="K3265" s="41" t="str">
        <f>IF($B3265="","",(VLOOKUP($B3265,所属・種目コード!$L$3:$M$127,2)))</f>
        <v>二戸金田一中</v>
      </c>
      <c r="L3265" s="38" t="e">
        <f>IF($B3265="","",(VLOOKUP($B3265,所属・種目コード!$I$3:$J$59,2)))</f>
        <v>#N/A</v>
      </c>
    </row>
    <row r="3266" spans="1:12">
      <c r="A3266" s="23">
        <v>4184</v>
      </c>
      <c r="B3266" s="23">
        <v>1182</v>
      </c>
      <c r="C3266" s="23">
        <v>663</v>
      </c>
      <c r="E3266" s="23" t="s">
        <v>6628</v>
      </c>
      <c r="F3266" s="23" t="s">
        <v>6629</v>
      </c>
      <c r="G3266" s="23">
        <v>2</v>
      </c>
      <c r="K3266" s="41" t="str">
        <f>IF($B3266="","",(VLOOKUP($B3266,所属・種目コード!$L$3:$M$127,2)))</f>
        <v>二戸金田一中</v>
      </c>
      <c r="L3266" s="38" t="e">
        <f>IF($B3266="","",(VLOOKUP($B3266,所属・種目コード!$I$3:$J$59,2)))</f>
        <v>#N/A</v>
      </c>
    </row>
    <row r="3267" spans="1:12">
      <c r="A3267" s="23">
        <v>4185</v>
      </c>
      <c r="B3267" s="23">
        <v>1182</v>
      </c>
      <c r="C3267" s="23">
        <v>660</v>
      </c>
      <c r="E3267" s="23" t="s">
        <v>6630</v>
      </c>
      <c r="F3267" s="23" t="s">
        <v>6631</v>
      </c>
      <c r="G3267" s="23">
        <v>2</v>
      </c>
      <c r="K3267" s="41" t="str">
        <f>IF($B3267="","",(VLOOKUP($B3267,所属・種目コード!$L$3:$M$127,2)))</f>
        <v>二戸金田一中</v>
      </c>
      <c r="L3267" s="38" t="e">
        <f>IF($B3267="","",(VLOOKUP($B3267,所属・種目コード!$I$3:$J$59,2)))</f>
        <v>#N/A</v>
      </c>
    </row>
    <row r="3268" spans="1:12">
      <c r="A3268" s="23">
        <v>4186</v>
      </c>
      <c r="B3268" s="23">
        <v>1182</v>
      </c>
      <c r="C3268" s="23">
        <v>780</v>
      </c>
      <c r="E3268" s="23" t="s">
        <v>6632</v>
      </c>
      <c r="F3268" s="23" t="s">
        <v>6633</v>
      </c>
      <c r="G3268" s="23">
        <v>1</v>
      </c>
      <c r="K3268" s="41" t="str">
        <f>IF($B3268="","",(VLOOKUP($B3268,所属・種目コード!$L$3:$M$127,2)))</f>
        <v>二戸金田一中</v>
      </c>
      <c r="L3268" s="38" t="e">
        <f>IF($B3268="","",(VLOOKUP($B3268,所属・種目コード!$I$3:$J$59,2)))</f>
        <v>#N/A</v>
      </c>
    </row>
    <row r="3269" spans="1:12">
      <c r="A3269" s="23">
        <v>4187</v>
      </c>
      <c r="B3269" s="23">
        <v>1182</v>
      </c>
      <c r="C3269" s="23">
        <v>781</v>
      </c>
      <c r="E3269" s="23" t="s">
        <v>6634</v>
      </c>
      <c r="F3269" s="23" t="s">
        <v>6635</v>
      </c>
      <c r="G3269" s="23">
        <v>1</v>
      </c>
      <c r="K3269" s="41" t="str">
        <f>IF($B3269="","",(VLOOKUP($B3269,所属・種目コード!$L$3:$M$127,2)))</f>
        <v>二戸金田一中</v>
      </c>
      <c r="L3269" s="38" t="e">
        <f>IF($B3269="","",(VLOOKUP($B3269,所属・種目コード!$I$3:$J$59,2)))</f>
        <v>#N/A</v>
      </c>
    </row>
    <row r="3270" spans="1:12">
      <c r="A3270" s="23">
        <v>4188</v>
      </c>
      <c r="B3270" s="23">
        <v>1182</v>
      </c>
      <c r="C3270" s="23">
        <v>664</v>
      </c>
      <c r="E3270" s="23" t="s">
        <v>6636</v>
      </c>
      <c r="F3270" s="23" t="s">
        <v>6637</v>
      </c>
      <c r="G3270" s="23">
        <v>2</v>
      </c>
      <c r="K3270" s="41" t="str">
        <f>IF($B3270="","",(VLOOKUP($B3270,所属・種目コード!$L$3:$M$127,2)))</f>
        <v>二戸金田一中</v>
      </c>
      <c r="L3270" s="38" t="e">
        <f>IF($B3270="","",(VLOOKUP($B3270,所属・種目コード!$I$3:$J$59,2)))</f>
        <v>#N/A</v>
      </c>
    </row>
    <row r="3271" spans="1:12">
      <c r="A3271" s="23">
        <v>4189</v>
      </c>
      <c r="B3271" s="23">
        <v>1182</v>
      </c>
      <c r="C3271" s="23">
        <v>782</v>
      </c>
      <c r="E3271" s="23" t="s">
        <v>6638</v>
      </c>
      <c r="F3271" s="23" t="s">
        <v>6639</v>
      </c>
      <c r="G3271" s="23">
        <v>1</v>
      </c>
      <c r="K3271" s="41" t="str">
        <f>IF($B3271="","",(VLOOKUP($B3271,所属・種目コード!$L$3:$M$127,2)))</f>
        <v>二戸金田一中</v>
      </c>
      <c r="L3271" s="38" t="e">
        <f>IF($B3271="","",(VLOOKUP($B3271,所属・種目コード!$I$3:$J$59,2)))</f>
        <v>#N/A</v>
      </c>
    </row>
    <row r="3272" spans="1:12">
      <c r="A3272" s="23">
        <v>4190</v>
      </c>
      <c r="B3272" s="23">
        <v>1182</v>
      </c>
      <c r="C3272" s="23">
        <v>661</v>
      </c>
      <c r="E3272" s="23" t="s">
        <v>6640</v>
      </c>
      <c r="F3272" s="23" t="s">
        <v>6641</v>
      </c>
      <c r="G3272" s="23">
        <v>2</v>
      </c>
      <c r="K3272" s="41" t="str">
        <f>IF($B3272="","",(VLOOKUP($B3272,所属・種目コード!$L$3:$M$127,2)))</f>
        <v>二戸金田一中</v>
      </c>
      <c r="L3272" s="38" t="e">
        <f>IF($B3272="","",(VLOOKUP($B3272,所属・種目コード!$I$3:$J$59,2)))</f>
        <v>#N/A</v>
      </c>
    </row>
    <row r="3273" spans="1:12">
      <c r="A3273" s="23">
        <v>4191</v>
      </c>
      <c r="B3273" s="23">
        <v>1182</v>
      </c>
      <c r="C3273" s="23">
        <v>783</v>
      </c>
      <c r="E3273" s="23" t="s">
        <v>6642</v>
      </c>
      <c r="F3273" s="23" t="s">
        <v>6643</v>
      </c>
      <c r="G3273" s="23">
        <v>1</v>
      </c>
      <c r="K3273" s="41" t="str">
        <f>IF($B3273="","",(VLOOKUP($B3273,所属・種目コード!$L$3:$M$127,2)))</f>
        <v>二戸金田一中</v>
      </c>
      <c r="L3273" s="38" t="e">
        <f>IF($B3273="","",(VLOOKUP($B3273,所属・種目コード!$I$3:$J$59,2)))</f>
        <v>#N/A</v>
      </c>
    </row>
    <row r="3274" spans="1:12">
      <c r="A3274" s="23">
        <v>4192</v>
      </c>
      <c r="B3274" s="23">
        <v>1183</v>
      </c>
      <c r="C3274" s="23">
        <v>207</v>
      </c>
      <c r="E3274" s="23" t="s">
        <v>6644</v>
      </c>
      <c r="F3274" s="23" t="s">
        <v>6645</v>
      </c>
      <c r="G3274" s="23">
        <v>1</v>
      </c>
      <c r="K3274" s="41" t="str">
        <f>IF($B3274="","",(VLOOKUP($B3274,所属・種目コード!$L$3:$M$127,2)))</f>
        <v>御返地中</v>
      </c>
      <c r="L3274" s="38" t="e">
        <f>IF($B3274="","",(VLOOKUP($B3274,所属・種目コード!$I$3:$J$59,2)))</f>
        <v>#N/A</v>
      </c>
    </row>
    <row r="3275" spans="1:12">
      <c r="A3275" s="23">
        <v>4193</v>
      </c>
      <c r="B3275" s="23">
        <v>1183</v>
      </c>
      <c r="C3275" s="23">
        <v>201</v>
      </c>
      <c r="E3275" s="23" t="s">
        <v>6646</v>
      </c>
      <c r="F3275" s="23" t="s">
        <v>6647</v>
      </c>
      <c r="G3275" s="23">
        <v>1</v>
      </c>
      <c r="K3275" s="41" t="str">
        <f>IF($B3275="","",(VLOOKUP($B3275,所属・種目コード!$L$3:$M$127,2)))</f>
        <v>御返地中</v>
      </c>
      <c r="L3275" s="38" t="e">
        <f>IF($B3275="","",(VLOOKUP($B3275,所属・種目コード!$I$3:$J$59,2)))</f>
        <v>#N/A</v>
      </c>
    </row>
    <row r="3276" spans="1:12">
      <c r="A3276" s="23">
        <v>4194</v>
      </c>
      <c r="B3276" s="23">
        <v>1183</v>
      </c>
      <c r="C3276" s="23">
        <v>202</v>
      </c>
      <c r="E3276" s="23" t="s">
        <v>6648</v>
      </c>
      <c r="F3276" s="23" t="s">
        <v>6649</v>
      </c>
      <c r="G3276" s="23">
        <v>1</v>
      </c>
      <c r="K3276" s="41" t="str">
        <f>IF($B3276="","",(VLOOKUP($B3276,所属・種目コード!$L$3:$M$127,2)))</f>
        <v>御返地中</v>
      </c>
      <c r="L3276" s="38" t="e">
        <f>IF($B3276="","",(VLOOKUP($B3276,所属・種目コード!$I$3:$J$59,2)))</f>
        <v>#N/A</v>
      </c>
    </row>
    <row r="3277" spans="1:12">
      <c r="A3277" s="23">
        <v>4195</v>
      </c>
      <c r="B3277" s="23">
        <v>1183</v>
      </c>
      <c r="C3277" s="23">
        <v>203</v>
      </c>
      <c r="E3277" s="23" t="s">
        <v>6650</v>
      </c>
      <c r="F3277" s="23" t="s">
        <v>6651</v>
      </c>
      <c r="G3277" s="23">
        <v>1</v>
      </c>
      <c r="K3277" s="41" t="str">
        <f>IF($B3277="","",(VLOOKUP($B3277,所属・種目コード!$L$3:$M$127,2)))</f>
        <v>御返地中</v>
      </c>
      <c r="L3277" s="38" t="e">
        <f>IF($B3277="","",(VLOOKUP($B3277,所属・種目コード!$I$3:$J$59,2)))</f>
        <v>#N/A</v>
      </c>
    </row>
    <row r="3278" spans="1:12">
      <c r="A3278" s="23">
        <v>4196</v>
      </c>
      <c r="B3278" s="23">
        <v>1183</v>
      </c>
      <c r="C3278" s="23">
        <v>204</v>
      </c>
      <c r="E3278" s="23" t="s">
        <v>6652</v>
      </c>
      <c r="F3278" s="23" t="s">
        <v>6653</v>
      </c>
      <c r="G3278" s="23">
        <v>1</v>
      </c>
      <c r="K3278" s="41" t="str">
        <f>IF($B3278="","",(VLOOKUP($B3278,所属・種目コード!$L$3:$M$127,2)))</f>
        <v>御返地中</v>
      </c>
      <c r="L3278" s="38" t="e">
        <f>IF($B3278="","",(VLOOKUP($B3278,所属・種目コード!$I$3:$J$59,2)))</f>
        <v>#N/A</v>
      </c>
    </row>
    <row r="3279" spans="1:12">
      <c r="A3279" s="23">
        <v>4197</v>
      </c>
      <c r="B3279" s="23">
        <v>1183</v>
      </c>
      <c r="C3279" s="23">
        <v>205</v>
      </c>
      <c r="E3279" s="23" t="s">
        <v>6654</v>
      </c>
      <c r="F3279" s="23" t="s">
        <v>6655</v>
      </c>
      <c r="G3279" s="23">
        <v>1</v>
      </c>
      <c r="K3279" s="41" t="str">
        <f>IF($B3279="","",(VLOOKUP($B3279,所属・種目コード!$L$3:$M$127,2)))</f>
        <v>御返地中</v>
      </c>
      <c r="L3279" s="38" t="e">
        <f>IF($B3279="","",(VLOOKUP($B3279,所属・種目コード!$I$3:$J$59,2)))</f>
        <v>#N/A</v>
      </c>
    </row>
    <row r="3280" spans="1:12">
      <c r="A3280" s="23">
        <v>4198</v>
      </c>
      <c r="B3280" s="23">
        <v>1183</v>
      </c>
      <c r="C3280" s="23">
        <v>206</v>
      </c>
      <c r="E3280" s="23" t="s">
        <v>6656</v>
      </c>
      <c r="F3280" s="23" t="s">
        <v>6657</v>
      </c>
      <c r="G3280" s="23">
        <v>1</v>
      </c>
      <c r="K3280" s="41" t="str">
        <f>IF($B3280="","",(VLOOKUP($B3280,所属・種目コード!$L$3:$M$127,2)))</f>
        <v>御返地中</v>
      </c>
      <c r="L3280" s="38" t="e">
        <f>IF($B3280="","",(VLOOKUP($B3280,所属・種目コード!$I$3:$J$59,2)))</f>
        <v>#N/A</v>
      </c>
    </row>
    <row r="3281" spans="1:12">
      <c r="A3281" s="23">
        <v>4199</v>
      </c>
      <c r="B3281" s="23">
        <v>1185</v>
      </c>
      <c r="C3281" s="23">
        <v>819</v>
      </c>
      <c r="E3281" s="23" t="s">
        <v>6658</v>
      </c>
      <c r="F3281" s="23" t="s">
        <v>6659</v>
      </c>
      <c r="G3281" s="23">
        <v>1</v>
      </c>
      <c r="K3281" s="41" t="str">
        <f>IF($B3281="","",(VLOOKUP($B3281,所属・種目コード!$L$3:$M$127,2)))</f>
        <v>二戸福岡中</v>
      </c>
      <c r="L3281" s="38" t="e">
        <f>IF($B3281="","",(VLOOKUP($B3281,所属・種目コード!$I$3:$J$59,2)))</f>
        <v>#N/A</v>
      </c>
    </row>
    <row r="3282" spans="1:12">
      <c r="A3282" s="23">
        <v>4200</v>
      </c>
      <c r="B3282" s="23">
        <v>1186</v>
      </c>
      <c r="C3282" s="23">
        <v>693</v>
      </c>
      <c r="E3282" s="23" t="s">
        <v>6660</v>
      </c>
      <c r="F3282" s="23" t="s">
        <v>6661</v>
      </c>
      <c r="G3282" s="23">
        <v>1</v>
      </c>
      <c r="K3282" s="41" t="str">
        <f>IF($B3282="","",(VLOOKUP($B3282,所属・種目コード!$L$3:$M$127,2)))</f>
        <v>野田中中</v>
      </c>
      <c r="L3282" s="38" t="e">
        <f>IF($B3282="","",(VLOOKUP($B3282,所属・種目コード!$I$3:$J$59,2)))</f>
        <v>#N/A</v>
      </c>
    </row>
    <row r="3283" spans="1:12">
      <c r="A3283" s="23">
        <v>4201</v>
      </c>
      <c r="B3283" s="23">
        <v>1186</v>
      </c>
      <c r="C3283" s="23">
        <v>588</v>
      </c>
      <c r="E3283" s="23" t="s">
        <v>6662</v>
      </c>
      <c r="F3283" s="23" t="s">
        <v>6663</v>
      </c>
      <c r="G3283" s="23">
        <v>2</v>
      </c>
      <c r="K3283" s="41" t="str">
        <f>IF($B3283="","",(VLOOKUP($B3283,所属・種目コード!$L$3:$M$127,2)))</f>
        <v>野田中中</v>
      </c>
      <c r="L3283" s="38" t="e">
        <f>IF($B3283="","",(VLOOKUP($B3283,所属・種目コード!$I$3:$J$59,2)))</f>
        <v>#N/A</v>
      </c>
    </row>
    <row r="3284" spans="1:12">
      <c r="A3284" s="23">
        <v>4202</v>
      </c>
      <c r="B3284" s="23">
        <v>1186</v>
      </c>
      <c r="C3284" s="23">
        <v>596</v>
      </c>
      <c r="E3284" s="23" t="s">
        <v>6664</v>
      </c>
      <c r="F3284" s="23" t="s">
        <v>6665</v>
      </c>
      <c r="G3284" s="23">
        <v>2</v>
      </c>
      <c r="K3284" s="41" t="str">
        <f>IF($B3284="","",(VLOOKUP($B3284,所属・種目コード!$L$3:$M$127,2)))</f>
        <v>野田中中</v>
      </c>
      <c r="L3284" s="38" t="e">
        <f>IF($B3284="","",(VLOOKUP($B3284,所属・種目コード!$I$3:$J$59,2)))</f>
        <v>#N/A</v>
      </c>
    </row>
    <row r="3285" spans="1:12">
      <c r="A3285" s="23">
        <v>4203</v>
      </c>
      <c r="B3285" s="23">
        <v>1186</v>
      </c>
      <c r="C3285" s="23">
        <v>589</v>
      </c>
      <c r="E3285" s="23" t="s">
        <v>6666</v>
      </c>
      <c r="F3285" s="23" t="s">
        <v>6667</v>
      </c>
      <c r="G3285" s="23">
        <v>2</v>
      </c>
      <c r="K3285" s="41" t="str">
        <f>IF($B3285="","",(VLOOKUP($B3285,所属・種目コード!$L$3:$M$127,2)))</f>
        <v>野田中中</v>
      </c>
      <c r="L3285" s="38" t="e">
        <f>IF($B3285="","",(VLOOKUP($B3285,所属・種目コード!$I$3:$J$59,2)))</f>
        <v>#N/A</v>
      </c>
    </row>
    <row r="3286" spans="1:12">
      <c r="A3286" s="23">
        <v>4204</v>
      </c>
      <c r="B3286" s="23">
        <v>1186</v>
      </c>
      <c r="C3286" s="23">
        <v>590</v>
      </c>
      <c r="E3286" s="23" t="s">
        <v>6668</v>
      </c>
      <c r="F3286" s="23" t="s">
        <v>6669</v>
      </c>
      <c r="G3286" s="23">
        <v>2</v>
      </c>
      <c r="K3286" s="41" t="str">
        <f>IF($B3286="","",(VLOOKUP($B3286,所属・種目コード!$L$3:$M$127,2)))</f>
        <v>野田中中</v>
      </c>
      <c r="L3286" s="38" t="e">
        <f>IF($B3286="","",(VLOOKUP($B3286,所属・種目コード!$I$3:$J$59,2)))</f>
        <v>#N/A</v>
      </c>
    </row>
    <row r="3287" spans="1:12">
      <c r="A3287" s="23">
        <v>4205</v>
      </c>
      <c r="B3287" s="23">
        <v>1186</v>
      </c>
      <c r="C3287" s="23">
        <v>593</v>
      </c>
      <c r="E3287" s="23" t="s">
        <v>6670</v>
      </c>
      <c r="F3287" s="23" t="s">
        <v>6671</v>
      </c>
      <c r="G3287" s="23">
        <v>2</v>
      </c>
      <c r="K3287" s="41" t="str">
        <f>IF($B3287="","",(VLOOKUP($B3287,所属・種目コード!$L$3:$M$127,2)))</f>
        <v>野田中中</v>
      </c>
      <c r="L3287" s="38" t="e">
        <f>IF($B3287="","",(VLOOKUP($B3287,所属・種目コード!$I$3:$J$59,2)))</f>
        <v>#N/A</v>
      </c>
    </row>
    <row r="3288" spans="1:12">
      <c r="A3288" s="23">
        <v>4206</v>
      </c>
      <c r="B3288" s="23">
        <v>1186</v>
      </c>
      <c r="C3288" s="23">
        <v>685</v>
      </c>
      <c r="E3288" s="23" t="s">
        <v>6672</v>
      </c>
      <c r="F3288" s="23" t="s">
        <v>6673</v>
      </c>
      <c r="G3288" s="23">
        <v>1</v>
      </c>
      <c r="K3288" s="41" t="str">
        <f>IF($B3288="","",(VLOOKUP($B3288,所属・種目コード!$L$3:$M$127,2)))</f>
        <v>野田中中</v>
      </c>
      <c r="L3288" s="38" t="e">
        <f>IF($B3288="","",(VLOOKUP($B3288,所属・種目コード!$I$3:$J$59,2)))</f>
        <v>#N/A</v>
      </c>
    </row>
    <row r="3289" spans="1:12">
      <c r="A3289" s="23">
        <v>4207</v>
      </c>
      <c r="B3289" s="23">
        <v>1186</v>
      </c>
      <c r="C3289" s="23">
        <v>686</v>
      </c>
      <c r="E3289" s="23" t="s">
        <v>6674</v>
      </c>
      <c r="F3289" s="23" t="s">
        <v>6675</v>
      </c>
      <c r="G3289" s="23">
        <v>1</v>
      </c>
      <c r="K3289" s="41" t="str">
        <f>IF($B3289="","",(VLOOKUP($B3289,所属・種目コード!$L$3:$M$127,2)))</f>
        <v>野田中中</v>
      </c>
      <c r="L3289" s="38" t="e">
        <f>IF($B3289="","",(VLOOKUP($B3289,所属・種目コード!$I$3:$J$59,2)))</f>
        <v>#N/A</v>
      </c>
    </row>
    <row r="3290" spans="1:12">
      <c r="A3290" s="23">
        <v>4208</v>
      </c>
      <c r="B3290" s="23">
        <v>1186</v>
      </c>
      <c r="C3290" s="23">
        <v>591</v>
      </c>
      <c r="E3290" s="23" t="s">
        <v>6676</v>
      </c>
      <c r="F3290" s="23" t="s">
        <v>6677</v>
      </c>
      <c r="G3290" s="23">
        <v>2</v>
      </c>
      <c r="K3290" s="41" t="str">
        <f>IF($B3290="","",(VLOOKUP($B3290,所属・種目コード!$L$3:$M$127,2)))</f>
        <v>野田中中</v>
      </c>
      <c r="L3290" s="38" t="e">
        <f>IF($B3290="","",(VLOOKUP($B3290,所属・種目コード!$I$3:$J$59,2)))</f>
        <v>#N/A</v>
      </c>
    </row>
    <row r="3291" spans="1:12">
      <c r="A3291" s="23">
        <v>4209</v>
      </c>
      <c r="B3291" s="23">
        <v>1186</v>
      </c>
      <c r="C3291" s="23">
        <v>594</v>
      </c>
      <c r="E3291" s="23" t="s">
        <v>6678</v>
      </c>
      <c r="F3291" s="23" t="s">
        <v>6679</v>
      </c>
      <c r="G3291" s="23">
        <v>2</v>
      </c>
      <c r="K3291" s="41" t="str">
        <f>IF($B3291="","",(VLOOKUP($B3291,所属・種目コード!$L$3:$M$127,2)))</f>
        <v>野田中中</v>
      </c>
      <c r="L3291" s="38" t="e">
        <f>IF($B3291="","",(VLOOKUP($B3291,所属・種目コード!$I$3:$J$59,2)))</f>
        <v>#N/A</v>
      </c>
    </row>
    <row r="3292" spans="1:12">
      <c r="A3292" s="23">
        <v>4210</v>
      </c>
      <c r="B3292" s="23">
        <v>1186</v>
      </c>
      <c r="C3292" s="23">
        <v>687</v>
      </c>
      <c r="E3292" s="23" t="s">
        <v>6680</v>
      </c>
      <c r="F3292" s="23" t="s">
        <v>6681</v>
      </c>
      <c r="G3292" s="23">
        <v>1</v>
      </c>
      <c r="K3292" s="41" t="str">
        <f>IF($B3292="","",(VLOOKUP($B3292,所属・種目コード!$L$3:$M$127,2)))</f>
        <v>野田中中</v>
      </c>
      <c r="L3292" s="38" t="e">
        <f>IF($B3292="","",(VLOOKUP($B3292,所属・種目コード!$I$3:$J$59,2)))</f>
        <v>#N/A</v>
      </c>
    </row>
    <row r="3293" spans="1:12">
      <c r="A3293" s="23">
        <v>4211</v>
      </c>
      <c r="B3293" s="23">
        <v>1186</v>
      </c>
      <c r="C3293" s="23">
        <v>592</v>
      </c>
      <c r="E3293" s="23" t="s">
        <v>6682</v>
      </c>
      <c r="F3293" s="23" t="s">
        <v>6683</v>
      </c>
      <c r="G3293" s="23">
        <v>2</v>
      </c>
      <c r="K3293" s="41" t="str">
        <f>IF($B3293="","",(VLOOKUP($B3293,所属・種目コード!$L$3:$M$127,2)))</f>
        <v>野田中中</v>
      </c>
      <c r="L3293" s="38" t="e">
        <f>IF($B3293="","",(VLOOKUP($B3293,所属・種目コード!$I$3:$J$59,2)))</f>
        <v>#N/A</v>
      </c>
    </row>
    <row r="3294" spans="1:12">
      <c r="A3294" s="23">
        <v>4212</v>
      </c>
      <c r="B3294" s="23">
        <v>1186</v>
      </c>
      <c r="C3294" s="23">
        <v>688</v>
      </c>
      <c r="E3294" s="23" t="s">
        <v>6684</v>
      </c>
      <c r="F3294" s="23" t="s">
        <v>6685</v>
      </c>
      <c r="G3294" s="23">
        <v>1</v>
      </c>
      <c r="K3294" s="41" t="str">
        <f>IF($B3294="","",(VLOOKUP($B3294,所属・種目コード!$L$3:$M$127,2)))</f>
        <v>野田中中</v>
      </c>
      <c r="L3294" s="38" t="e">
        <f>IF($B3294="","",(VLOOKUP($B3294,所属・種目コード!$I$3:$J$59,2)))</f>
        <v>#N/A</v>
      </c>
    </row>
    <row r="3295" spans="1:12">
      <c r="A3295" s="23">
        <v>4213</v>
      </c>
      <c r="B3295" s="23">
        <v>1186</v>
      </c>
      <c r="C3295" s="23">
        <v>595</v>
      </c>
      <c r="E3295" s="23" t="s">
        <v>6686</v>
      </c>
      <c r="F3295" s="23" t="s">
        <v>6687</v>
      </c>
      <c r="G3295" s="23">
        <v>2</v>
      </c>
      <c r="K3295" s="41" t="str">
        <f>IF($B3295="","",(VLOOKUP($B3295,所属・種目コード!$L$3:$M$127,2)))</f>
        <v>野田中中</v>
      </c>
      <c r="L3295" s="38" t="e">
        <f>IF($B3295="","",(VLOOKUP($B3295,所属・種目コード!$I$3:$J$59,2)))</f>
        <v>#N/A</v>
      </c>
    </row>
    <row r="3296" spans="1:12">
      <c r="A3296" s="23">
        <v>4214</v>
      </c>
      <c r="B3296" s="23">
        <v>1186</v>
      </c>
      <c r="C3296" s="23">
        <v>689</v>
      </c>
      <c r="E3296" s="23" t="s">
        <v>6688</v>
      </c>
      <c r="F3296" s="23" t="s">
        <v>6689</v>
      </c>
      <c r="G3296" s="23">
        <v>1</v>
      </c>
      <c r="K3296" s="41" t="str">
        <f>IF($B3296="","",(VLOOKUP($B3296,所属・種目コード!$L$3:$M$127,2)))</f>
        <v>野田中中</v>
      </c>
      <c r="L3296" s="38" t="e">
        <f>IF($B3296="","",(VLOOKUP($B3296,所属・種目コード!$I$3:$J$59,2)))</f>
        <v>#N/A</v>
      </c>
    </row>
    <row r="3297" spans="1:12">
      <c r="A3297" s="23">
        <v>4215</v>
      </c>
      <c r="B3297" s="23">
        <v>1186</v>
      </c>
      <c r="C3297" s="23">
        <v>690</v>
      </c>
      <c r="E3297" s="23" t="s">
        <v>6690</v>
      </c>
      <c r="F3297" s="23" t="s">
        <v>6691</v>
      </c>
      <c r="G3297" s="23">
        <v>1</v>
      </c>
      <c r="K3297" s="41" t="str">
        <f>IF($B3297="","",(VLOOKUP($B3297,所属・種目コード!$L$3:$M$127,2)))</f>
        <v>野田中中</v>
      </c>
      <c r="L3297" s="38" t="e">
        <f>IF($B3297="","",(VLOOKUP($B3297,所属・種目コード!$I$3:$J$59,2)))</f>
        <v>#N/A</v>
      </c>
    </row>
    <row r="3298" spans="1:12">
      <c r="A3298" s="23">
        <v>4216</v>
      </c>
      <c r="B3298" s="23">
        <v>1186</v>
      </c>
      <c r="C3298" s="23">
        <v>694</v>
      </c>
      <c r="E3298" s="23" t="s">
        <v>6692</v>
      </c>
      <c r="F3298" s="23" t="s">
        <v>6693</v>
      </c>
      <c r="G3298" s="23">
        <v>1</v>
      </c>
      <c r="K3298" s="41" t="str">
        <f>IF($B3298="","",(VLOOKUP($B3298,所属・種目コード!$L$3:$M$127,2)))</f>
        <v>野田中中</v>
      </c>
      <c r="L3298" s="38" t="e">
        <f>IF($B3298="","",(VLOOKUP($B3298,所属・種目コード!$I$3:$J$59,2)))</f>
        <v>#N/A</v>
      </c>
    </row>
    <row r="3299" spans="1:12">
      <c r="A3299" s="23">
        <v>4217</v>
      </c>
      <c r="B3299" s="23">
        <v>1186</v>
      </c>
      <c r="C3299" s="23">
        <v>691</v>
      </c>
      <c r="E3299" s="23" t="s">
        <v>6694</v>
      </c>
      <c r="F3299" s="23" t="s">
        <v>6695</v>
      </c>
      <c r="G3299" s="23">
        <v>1</v>
      </c>
      <c r="K3299" s="41" t="str">
        <f>IF($B3299="","",(VLOOKUP($B3299,所属・種目コード!$L$3:$M$127,2)))</f>
        <v>野田中中</v>
      </c>
      <c r="L3299" s="38" t="e">
        <f>IF($B3299="","",(VLOOKUP($B3299,所属・種目コード!$I$3:$J$59,2)))</f>
        <v>#N/A</v>
      </c>
    </row>
    <row r="3300" spans="1:12">
      <c r="A3300" s="23">
        <v>4218</v>
      </c>
      <c r="B3300" s="23">
        <v>1186</v>
      </c>
      <c r="C3300" s="23">
        <v>692</v>
      </c>
      <c r="E3300" s="23" t="s">
        <v>6696</v>
      </c>
      <c r="F3300" s="23" t="s">
        <v>6697</v>
      </c>
      <c r="G3300" s="23">
        <v>1</v>
      </c>
      <c r="K3300" s="41" t="str">
        <f>IF($B3300="","",(VLOOKUP($B3300,所属・種目コード!$L$3:$M$127,2)))</f>
        <v>野田中中</v>
      </c>
      <c r="L3300" s="38" t="e">
        <f>IF($B3300="","",(VLOOKUP($B3300,所属・種目コード!$I$3:$J$59,2)))</f>
        <v>#N/A</v>
      </c>
    </row>
    <row r="3301" spans="1:12">
      <c r="A3301" s="23">
        <v>4219</v>
      </c>
      <c r="B3301" s="23">
        <v>1186</v>
      </c>
      <c r="C3301" s="23">
        <v>695</v>
      </c>
      <c r="E3301" s="23" t="s">
        <v>6698</v>
      </c>
      <c r="F3301" s="23" t="s">
        <v>6699</v>
      </c>
      <c r="G3301" s="23">
        <v>1</v>
      </c>
      <c r="K3301" s="41" t="str">
        <f>IF($B3301="","",(VLOOKUP($B3301,所属・種目コード!$L$3:$M$127,2)))</f>
        <v>野田中中</v>
      </c>
      <c r="L3301" s="38" t="e">
        <f>IF($B3301="","",(VLOOKUP($B3301,所属・種目コード!$I$3:$J$59,2)))</f>
        <v>#N/A</v>
      </c>
    </row>
    <row r="3302" spans="1:12">
      <c r="A3302" s="23">
        <v>4220</v>
      </c>
      <c r="B3302" s="23">
        <v>1186</v>
      </c>
      <c r="C3302" s="23">
        <v>696</v>
      </c>
      <c r="E3302" s="23" t="s">
        <v>6700</v>
      </c>
      <c r="F3302" s="23" t="s">
        <v>6701</v>
      </c>
      <c r="G3302" s="23">
        <v>1</v>
      </c>
      <c r="K3302" s="41" t="str">
        <f>IF($B3302="","",(VLOOKUP($B3302,所属・種目コード!$L$3:$M$127,2)))</f>
        <v>野田中中</v>
      </c>
      <c r="L3302" s="38" t="e">
        <f>IF($B3302="","",(VLOOKUP($B3302,所属・種目コード!$I$3:$J$59,2)))</f>
        <v>#N/A</v>
      </c>
    </row>
    <row r="3303" spans="1:12">
      <c r="A3303" s="23">
        <v>4221</v>
      </c>
      <c r="B3303" s="23">
        <v>1186</v>
      </c>
      <c r="C3303" s="23">
        <v>697</v>
      </c>
      <c r="E3303" s="23" t="s">
        <v>6702</v>
      </c>
      <c r="F3303" s="23" t="s">
        <v>6703</v>
      </c>
      <c r="G3303" s="23">
        <v>1</v>
      </c>
      <c r="K3303" s="41" t="str">
        <f>IF($B3303="","",(VLOOKUP($B3303,所属・種目コード!$L$3:$M$127,2)))</f>
        <v>野田中中</v>
      </c>
      <c r="L3303" s="38" t="e">
        <f>IF($B3303="","",(VLOOKUP($B3303,所属・種目コード!$I$3:$J$59,2)))</f>
        <v>#N/A</v>
      </c>
    </row>
    <row r="3304" spans="1:12">
      <c r="A3304" s="23">
        <v>4222</v>
      </c>
      <c r="B3304" s="23">
        <v>1187</v>
      </c>
      <c r="C3304" s="23">
        <v>471</v>
      </c>
      <c r="E3304" s="23" t="s">
        <v>6704</v>
      </c>
      <c r="F3304" s="23" t="s">
        <v>6705</v>
      </c>
      <c r="G3304" s="23">
        <v>2</v>
      </c>
      <c r="K3304" s="41" t="str">
        <f>IF($B3304="","",(VLOOKUP($B3304,所属・種目コード!$L$3:$M$127,2)))</f>
        <v>八幡平安代中</v>
      </c>
      <c r="L3304" s="38" t="e">
        <f>IF($B3304="","",(VLOOKUP($B3304,所属・種目コード!$I$3:$J$59,2)))</f>
        <v>#N/A</v>
      </c>
    </row>
    <row r="3305" spans="1:12">
      <c r="A3305" s="23">
        <v>4223</v>
      </c>
      <c r="B3305" s="23">
        <v>1187</v>
      </c>
      <c r="C3305" s="23">
        <v>547</v>
      </c>
      <c r="E3305" s="23" t="s">
        <v>6706</v>
      </c>
      <c r="F3305" s="23" t="s">
        <v>6707</v>
      </c>
      <c r="G3305" s="23">
        <v>1</v>
      </c>
      <c r="K3305" s="41" t="str">
        <f>IF($B3305="","",(VLOOKUP($B3305,所属・種目コード!$L$3:$M$127,2)))</f>
        <v>八幡平安代中</v>
      </c>
      <c r="L3305" s="38" t="e">
        <f>IF($B3305="","",(VLOOKUP($B3305,所属・種目コード!$I$3:$J$59,2)))</f>
        <v>#N/A</v>
      </c>
    </row>
    <row r="3306" spans="1:12">
      <c r="A3306" s="23">
        <v>4224</v>
      </c>
      <c r="B3306" s="23">
        <v>1187</v>
      </c>
      <c r="C3306" s="23">
        <v>548</v>
      </c>
      <c r="E3306" s="23" t="s">
        <v>6708</v>
      </c>
      <c r="F3306" s="23" t="s">
        <v>6709</v>
      </c>
      <c r="G3306" s="23">
        <v>1</v>
      </c>
      <c r="K3306" s="41" t="str">
        <f>IF($B3306="","",(VLOOKUP($B3306,所属・種目コード!$L$3:$M$127,2)))</f>
        <v>八幡平安代中</v>
      </c>
      <c r="L3306" s="38" t="e">
        <f>IF($B3306="","",(VLOOKUP($B3306,所属・種目コード!$I$3:$J$59,2)))</f>
        <v>#N/A</v>
      </c>
    </row>
    <row r="3307" spans="1:12">
      <c r="A3307" s="23">
        <v>4225</v>
      </c>
      <c r="B3307" s="23">
        <v>1187</v>
      </c>
      <c r="C3307" s="23">
        <v>538</v>
      </c>
      <c r="E3307" s="23" t="s">
        <v>6710</v>
      </c>
      <c r="F3307" s="23" t="s">
        <v>6711</v>
      </c>
      <c r="G3307" s="23">
        <v>1</v>
      </c>
      <c r="K3307" s="41" t="str">
        <f>IF($B3307="","",(VLOOKUP($B3307,所属・種目コード!$L$3:$M$127,2)))</f>
        <v>八幡平安代中</v>
      </c>
      <c r="L3307" s="38" t="e">
        <f>IF($B3307="","",(VLOOKUP($B3307,所属・種目コード!$I$3:$J$59,2)))</f>
        <v>#N/A</v>
      </c>
    </row>
    <row r="3308" spans="1:12">
      <c r="A3308" s="23">
        <v>4226</v>
      </c>
      <c r="B3308" s="23">
        <v>1187</v>
      </c>
      <c r="C3308" s="23">
        <v>472</v>
      </c>
      <c r="E3308" s="23" t="s">
        <v>6712</v>
      </c>
      <c r="F3308" s="23" t="s">
        <v>6713</v>
      </c>
      <c r="G3308" s="23">
        <v>2</v>
      </c>
      <c r="K3308" s="41" t="str">
        <f>IF($B3308="","",(VLOOKUP($B3308,所属・種目コード!$L$3:$M$127,2)))</f>
        <v>八幡平安代中</v>
      </c>
      <c r="L3308" s="38" t="e">
        <f>IF($B3308="","",(VLOOKUP($B3308,所属・種目コード!$I$3:$J$59,2)))</f>
        <v>#N/A</v>
      </c>
    </row>
    <row r="3309" spans="1:12">
      <c r="A3309" s="23">
        <v>4227</v>
      </c>
      <c r="B3309" s="23">
        <v>1187</v>
      </c>
      <c r="C3309" s="23">
        <v>473</v>
      </c>
      <c r="E3309" s="23" t="s">
        <v>6714</v>
      </c>
      <c r="F3309" s="23" t="s">
        <v>6715</v>
      </c>
      <c r="G3309" s="23">
        <v>2</v>
      </c>
      <c r="K3309" s="41" t="str">
        <f>IF($B3309="","",(VLOOKUP($B3309,所属・種目コード!$L$3:$M$127,2)))</f>
        <v>八幡平安代中</v>
      </c>
      <c r="L3309" s="38" t="e">
        <f>IF($B3309="","",(VLOOKUP($B3309,所属・種目コード!$I$3:$J$59,2)))</f>
        <v>#N/A</v>
      </c>
    </row>
    <row r="3310" spans="1:12">
      <c r="A3310" s="23">
        <v>4228</v>
      </c>
      <c r="B3310" s="23">
        <v>1187</v>
      </c>
      <c r="C3310" s="23">
        <v>474</v>
      </c>
      <c r="E3310" s="23" t="s">
        <v>6716</v>
      </c>
      <c r="F3310" s="23" t="s">
        <v>6717</v>
      </c>
      <c r="G3310" s="23">
        <v>2</v>
      </c>
      <c r="K3310" s="41" t="str">
        <f>IF($B3310="","",(VLOOKUP($B3310,所属・種目コード!$L$3:$M$127,2)))</f>
        <v>八幡平安代中</v>
      </c>
      <c r="L3310" s="38" t="e">
        <f>IF($B3310="","",(VLOOKUP($B3310,所属・種目コード!$I$3:$J$59,2)))</f>
        <v>#N/A</v>
      </c>
    </row>
    <row r="3311" spans="1:12">
      <c r="A3311" s="23">
        <v>4229</v>
      </c>
      <c r="B3311" s="23">
        <v>1187</v>
      </c>
      <c r="C3311" s="23">
        <v>539</v>
      </c>
      <c r="E3311" s="23" t="s">
        <v>6718</v>
      </c>
      <c r="F3311" s="23" t="s">
        <v>6719</v>
      </c>
      <c r="G3311" s="23">
        <v>1</v>
      </c>
      <c r="K3311" s="41" t="str">
        <f>IF($B3311="","",(VLOOKUP($B3311,所属・種目コード!$L$3:$M$127,2)))</f>
        <v>八幡平安代中</v>
      </c>
      <c r="L3311" s="38" t="e">
        <f>IF($B3311="","",(VLOOKUP($B3311,所属・種目コード!$I$3:$J$59,2)))</f>
        <v>#N/A</v>
      </c>
    </row>
    <row r="3312" spans="1:12">
      <c r="A3312" s="23">
        <v>4230</v>
      </c>
      <c r="B3312" s="23">
        <v>1187</v>
      </c>
      <c r="C3312" s="23">
        <v>540</v>
      </c>
      <c r="E3312" s="23" t="s">
        <v>6720</v>
      </c>
      <c r="F3312" s="23" t="s">
        <v>6721</v>
      </c>
      <c r="G3312" s="23">
        <v>1</v>
      </c>
      <c r="K3312" s="41" t="str">
        <f>IF($B3312="","",(VLOOKUP($B3312,所属・種目コード!$L$3:$M$127,2)))</f>
        <v>八幡平安代中</v>
      </c>
      <c r="L3312" s="38" t="e">
        <f>IF($B3312="","",(VLOOKUP($B3312,所属・種目コード!$I$3:$J$59,2)))</f>
        <v>#N/A</v>
      </c>
    </row>
    <row r="3313" spans="1:12">
      <c r="A3313" s="23">
        <v>4231</v>
      </c>
      <c r="B3313" s="23">
        <v>1187</v>
      </c>
      <c r="C3313" s="23">
        <v>541</v>
      </c>
      <c r="E3313" s="23" t="s">
        <v>6722</v>
      </c>
      <c r="F3313" s="23" t="s">
        <v>6082</v>
      </c>
      <c r="G3313" s="23">
        <v>1</v>
      </c>
      <c r="K3313" s="41" t="str">
        <f>IF($B3313="","",(VLOOKUP($B3313,所属・種目コード!$L$3:$M$127,2)))</f>
        <v>八幡平安代中</v>
      </c>
      <c r="L3313" s="38" t="e">
        <f>IF($B3313="","",(VLOOKUP($B3313,所属・種目コード!$I$3:$J$59,2)))</f>
        <v>#N/A</v>
      </c>
    </row>
    <row r="3314" spans="1:12">
      <c r="A3314" s="23">
        <v>4232</v>
      </c>
      <c r="B3314" s="23">
        <v>1187</v>
      </c>
      <c r="C3314" s="23">
        <v>549</v>
      </c>
      <c r="E3314" s="23" t="s">
        <v>6723</v>
      </c>
      <c r="F3314" s="23" t="s">
        <v>3586</v>
      </c>
      <c r="G3314" s="23">
        <v>1</v>
      </c>
      <c r="K3314" s="41" t="str">
        <f>IF($B3314="","",(VLOOKUP($B3314,所属・種目コード!$L$3:$M$127,2)))</f>
        <v>八幡平安代中</v>
      </c>
      <c r="L3314" s="38" t="e">
        <f>IF($B3314="","",(VLOOKUP($B3314,所属・種目コード!$I$3:$J$59,2)))</f>
        <v>#N/A</v>
      </c>
    </row>
    <row r="3315" spans="1:12">
      <c r="A3315" s="23">
        <v>4233</v>
      </c>
      <c r="B3315" s="23">
        <v>1187</v>
      </c>
      <c r="C3315" s="23">
        <v>542</v>
      </c>
      <c r="E3315" s="23" t="s">
        <v>6724</v>
      </c>
      <c r="F3315" s="23" t="s">
        <v>6725</v>
      </c>
      <c r="G3315" s="23">
        <v>1</v>
      </c>
      <c r="K3315" s="41" t="str">
        <f>IF($B3315="","",(VLOOKUP($B3315,所属・種目コード!$L$3:$M$127,2)))</f>
        <v>八幡平安代中</v>
      </c>
      <c r="L3315" s="38" t="e">
        <f>IF($B3315="","",(VLOOKUP($B3315,所属・種目コード!$I$3:$J$59,2)))</f>
        <v>#N/A</v>
      </c>
    </row>
    <row r="3316" spans="1:12">
      <c r="A3316" s="23">
        <v>4234</v>
      </c>
      <c r="B3316" s="23">
        <v>1187</v>
      </c>
      <c r="C3316" s="23">
        <v>477</v>
      </c>
      <c r="E3316" s="23" t="s">
        <v>6726</v>
      </c>
      <c r="F3316" s="23" t="s">
        <v>6727</v>
      </c>
      <c r="G3316" s="23">
        <v>2</v>
      </c>
      <c r="K3316" s="41" t="str">
        <f>IF($B3316="","",(VLOOKUP($B3316,所属・種目コード!$L$3:$M$127,2)))</f>
        <v>八幡平安代中</v>
      </c>
      <c r="L3316" s="38" t="e">
        <f>IF($B3316="","",(VLOOKUP($B3316,所属・種目コード!$I$3:$J$59,2)))</f>
        <v>#N/A</v>
      </c>
    </row>
    <row r="3317" spans="1:12">
      <c r="A3317" s="23">
        <v>4235</v>
      </c>
      <c r="B3317" s="23">
        <v>1187</v>
      </c>
      <c r="C3317" s="23">
        <v>550</v>
      </c>
      <c r="E3317" s="23" t="s">
        <v>6728</v>
      </c>
      <c r="F3317" s="23" t="s">
        <v>6729</v>
      </c>
      <c r="G3317" s="23">
        <v>1</v>
      </c>
      <c r="K3317" s="41" t="str">
        <f>IF($B3317="","",(VLOOKUP($B3317,所属・種目コード!$L$3:$M$127,2)))</f>
        <v>八幡平安代中</v>
      </c>
      <c r="L3317" s="38" t="e">
        <f>IF($B3317="","",(VLOOKUP($B3317,所属・種目コード!$I$3:$J$59,2)))</f>
        <v>#N/A</v>
      </c>
    </row>
    <row r="3318" spans="1:12">
      <c r="A3318" s="23">
        <v>4236</v>
      </c>
      <c r="B3318" s="23">
        <v>1187</v>
      </c>
      <c r="C3318" s="23">
        <v>543</v>
      </c>
      <c r="E3318" s="23" t="s">
        <v>6730</v>
      </c>
      <c r="F3318" s="23" t="s">
        <v>6731</v>
      </c>
      <c r="G3318" s="23">
        <v>1</v>
      </c>
      <c r="K3318" s="41" t="str">
        <f>IF($B3318="","",(VLOOKUP($B3318,所属・種目コード!$L$3:$M$127,2)))</f>
        <v>八幡平安代中</v>
      </c>
      <c r="L3318" s="38" t="e">
        <f>IF($B3318="","",(VLOOKUP($B3318,所属・種目コード!$I$3:$J$59,2)))</f>
        <v>#N/A</v>
      </c>
    </row>
    <row r="3319" spans="1:12">
      <c r="A3319" s="23">
        <v>4237</v>
      </c>
      <c r="B3319" s="23">
        <v>1187</v>
      </c>
      <c r="C3319" s="23">
        <v>544</v>
      </c>
      <c r="E3319" s="23" t="s">
        <v>6732</v>
      </c>
      <c r="F3319" s="23" t="s">
        <v>6733</v>
      </c>
      <c r="G3319" s="23">
        <v>1</v>
      </c>
      <c r="K3319" s="41" t="str">
        <f>IF($B3319="","",(VLOOKUP($B3319,所属・種目コード!$L$3:$M$127,2)))</f>
        <v>八幡平安代中</v>
      </c>
      <c r="L3319" s="38" t="e">
        <f>IF($B3319="","",(VLOOKUP($B3319,所属・種目コード!$I$3:$J$59,2)))</f>
        <v>#N/A</v>
      </c>
    </row>
    <row r="3320" spans="1:12">
      <c r="A3320" s="23">
        <v>4238</v>
      </c>
      <c r="B3320" s="23">
        <v>1187</v>
      </c>
      <c r="C3320" s="23">
        <v>475</v>
      </c>
      <c r="E3320" s="23" t="s">
        <v>6734</v>
      </c>
      <c r="F3320" s="23" t="s">
        <v>6735</v>
      </c>
      <c r="G3320" s="23">
        <v>2</v>
      </c>
      <c r="K3320" s="41" t="str">
        <f>IF($B3320="","",(VLOOKUP($B3320,所属・種目コード!$L$3:$M$127,2)))</f>
        <v>八幡平安代中</v>
      </c>
      <c r="L3320" s="38" t="e">
        <f>IF($B3320="","",(VLOOKUP($B3320,所属・種目コード!$I$3:$J$59,2)))</f>
        <v>#N/A</v>
      </c>
    </row>
    <row r="3321" spans="1:12">
      <c r="A3321" s="23">
        <v>4239</v>
      </c>
      <c r="B3321" s="23">
        <v>1187</v>
      </c>
      <c r="C3321" s="23">
        <v>545</v>
      </c>
      <c r="E3321" s="23" t="s">
        <v>6736</v>
      </c>
      <c r="F3321" s="23" t="s">
        <v>6737</v>
      </c>
      <c r="G3321" s="23">
        <v>1</v>
      </c>
      <c r="K3321" s="41" t="str">
        <f>IF($B3321="","",(VLOOKUP($B3321,所属・種目コード!$L$3:$M$127,2)))</f>
        <v>八幡平安代中</v>
      </c>
      <c r="L3321" s="38" t="e">
        <f>IF($B3321="","",(VLOOKUP($B3321,所属・種目コード!$I$3:$J$59,2)))</f>
        <v>#N/A</v>
      </c>
    </row>
    <row r="3322" spans="1:12">
      <c r="A3322" s="23">
        <v>4240</v>
      </c>
      <c r="B3322" s="23">
        <v>1187</v>
      </c>
      <c r="C3322" s="23">
        <v>546</v>
      </c>
      <c r="E3322" s="23" t="s">
        <v>6738</v>
      </c>
      <c r="F3322" s="23" t="s">
        <v>6739</v>
      </c>
      <c r="G3322" s="23">
        <v>1</v>
      </c>
      <c r="K3322" s="41" t="str">
        <f>IF($B3322="","",(VLOOKUP($B3322,所属・種目コード!$L$3:$M$127,2)))</f>
        <v>八幡平安代中</v>
      </c>
      <c r="L3322" s="38" t="e">
        <f>IF($B3322="","",(VLOOKUP($B3322,所属・種目コード!$I$3:$J$59,2)))</f>
        <v>#N/A</v>
      </c>
    </row>
    <row r="3323" spans="1:12">
      <c r="A3323" s="23">
        <v>4241</v>
      </c>
      <c r="B3323" s="23">
        <v>1187</v>
      </c>
      <c r="C3323" s="23">
        <v>476</v>
      </c>
      <c r="E3323" s="23" t="s">
        <v>6740</v>
      </c>
      <c r="F3323" s="23" t="s">
        <v>6741</v>
      </c>
      <c r="G3323" s="23">
        <v>2</v>
      </c>
      <c r="K3323" s="41" t="str">
        <f>IF($B3323="","",(VLOOKUP($B3323,所属・種目コード!$L$3:$M$127,2)))</f>
        <v>八幡平安代中</v>
      </c>
      <c r="L3323" s="38" t="e">
        <f>IF($B3323="","",(VLOOKUP($B3323,所属・種目コード!$I$3:$J$59,2)))</f>
        <v>#N/A</v>
      </c>
    </row>
    <row r="3324" spans="1:12">
      <c r="A3324" s="23">
        <v>4242</v>
      </c>
      <c r="B3324" s="23">
        <v>1187</v>
      </c>
      <c r="C3324" s="23">
        <v>551</v>
      </c>
      <c r="E3324" s="23" t="s">
        <v>6742</v>
      </c>
      <c r="F3324" s="23" t="s">
        <v>6743</v>
      </c>
      <c r="G3324" s="23">
        <v>1</v>
      </c>
      <c r="K3324" s="41" t="str">
        <f>IF($B3324="","",(VLOOKUP($B3324,所属・種目コード!$L$3:$M$127,2)))</f>
        <v>八幡平安代中</v>
      </c>
      <c r="L3324" s="38" t="e">
        <f>IF($B3324="","",(VLOOKUP($B3324,所属・種目コード!$I$3:$J$59,2)))</f>
        <v>#N/A</v>
      </c>
    </row>
    <row r="3325" spans="1:12">
      <c r="A3325" s="23">
        <v>4243</v>
      </c>
      <c r="B3325" s="23">
        <v>1189</v>
      </c>
      <c r="C3325" s="23">
        <v>510</v>
      </c>
      <c r="E3325" s="23" t="s">
        <v>6744</v>
      </c>
      <c r="F3325" s="23" t="s">
        <v>6745</v>
      </c>
      <c r="G3325" s="23">
        <v>1</v>
      </c>
      <c r="K3325" s="41" t="str">
        <f>IF($B3325="","",(VLOOKUP($B3325,所属・種目コード!$L$3:$M$127,2)))</f>
        <v>八幡平西根中</v>
      </c>
      <c r="L3325" s="38" t="e">
        <f>IF($B3325="","",(VLOOKUP($B3325,所属・種目コード!$I$3:$J$59,2)))</f>
        <v>#N/A</v>
      </c>
    </row>
    <row r="3326" spans="1:12">
      <c r="A3326" s="23">
        <v>4244</v>
      </c>
      <c r="B3326" s="23">
        <v>1189</v>
      </c>
      <c r="C3326" s="23">
        <v>437</v>
      </c>
      <c r="E3326" s="23" t="s">
        <v>6746</v>
      </c>
      <c r="F3326" s="23" t="s">
        <v>6747</v>
      </c>
      <c r="G3326" s="23">
        <v>2</v>
      </c>
      <c r="K3326" s="41" t="str">
        <f>IF($B3326="","",(VLOOKUP($B3326,所属・種目コード!$L$3:$M$127,2)))</f>
        <v>八幡平西根中</v>
      </c>
      <c r="L3326" s="38" t="e">
        <f>IF($B3326="","",(VLOOKUP($B3326,所属・種目コード!$I$3:$J$59,2)))</f>
        <v>#N/A</v>
      </c>
    </row>
    <row r="3327" spans="1:12">
      <c r="A3327" s="23">
        <v>4245</v>
      </c>
      <c r="B3327" s="23">
        <v>1189</v>
      </c>
      <c r="C3327" s="23">
        <v>430</v>
      </c>
      <c r="E3327" s="23" t="s">
        <v>6748</v>
      </c>
      <c r="F3327" s="23" t="s">
        <v>6749</v>
      </c>
      <c r="G3327" s="23">
        <v>2</v>
      </c>
      <c r="K3327" s="41" t="str">
        <f>IF($B3327="","",(VLOOKUP($B3327,所属・種目コード!$L$3:$M$127,2)))</f>
        <v>八幡平西根中</v>
      </c>
      <c r="L3327" s="38" t="e">
        <f>IF($B3327="","",(VLOOKUP($B3327,所属・種目コード!$I$3:$J$59,2)))</f>
        <v>#N/A</v>
      </c>
    </row>
    <row r="3328" spans="1:12">
      <c r="A3328" s="23">
        <v>4246</v>
      </c>
      <c r="B3328" s="23">
        <v>1189</v>
      </c>
      <c r="C3328" s="23">
        <v>518</v>
      </c>
      <c r="E3328" s="23" t="s">
        <v>6750</v>
      </c>
      <c r="F3328" s="23" t="s">
        <v>3047</v>
      </c>
      <c r="G3328" s="23">
        <v>1</v>
      </c>
      <c r="K3328" s="41" t="str">
        <f>IF($B3328="","",(VLOOKUP($B3328,所属・種目コード!$L$3:$M$127,2)))</f>
        <v>八幡平西根中</v>
      </c>
      <c r="L3328" s="38" t="e">
        <f>IF($B3328="","",(VLOOKUP($B3328,所属・種目コード!$I$3:$J$59,2)))</f>
        <v>#N/A</v>
      </c>
    </row>
    <row r="3329" spans="1:12">
      <c r="A3329" s="23">
        <v>4247</v>
      </c>
      <c r="B3329" s="23">
        <v>1189</v>
      </c>
      <c r="C3329" s="23">
        <v>816</v>
      </c>
      <c r="E3329" s="23" t="s">
        <v>6751</v>
      </c>
      <c r="F3329" s="23" t="s">
        <v>6752</v>
      </c>
      <c r="G3329" s="23">
        <v>2</v>
      </c>
      <c r="K3329" s="41" t="str">
        <f>IF($B3329="","",(VLOOKUP($B3329,所属・種目コード!$L$3:$M$127,2)))</f>
        <v>八幡平西根中</v>
      </c>
      <c r="L3329" s="38" t="e">
        <f>IF($B3329="","",(VLOOKUP($B3329,所属・種目コード!$I$3:$J$59,2)))</f>
        <v>#N/A</v>
      </c>
    </row>
    <row r="3330" spans="1:12">
      <c r="A3330" s="23">
        <v>4248</v>
      </c>
      <c r="B3330" s="23">
        <v>1189</v>
      </c>
      <c r="C3330" s="23">
        <v>431</v>
      </c>
      <c r="E3330" s="23" t="s">
        <v>6753</v>
      </c>
      <c r="F3330" s="23" t="s">
        <v>6754</v>
      </c>
      <c r="G3330" s="23">
        <v>2</v>
      </c>
      <c r="K3330" s="41" t="str">
        <f>IF($B3330="","",(VLOOKUP($B3330,所属・種目コード!$L$3:$M$127,2)))</f>
        <v>八幡平西根中</v>
      </c>
      <c r="L3330" s="38" t="e">
        <f>IF($B3330="","",(VLOOKUP($B3330,所属・種目コード!$I$3:$J$59,2)))</f>
        <v>#N/A</v>
      </c>
    </row>
    <row r="3331" spans="1:12">
      <c r="A3331" s="23">
        <v>4249</v>
      </c>
      <c r="B3331" s="23">
        <v>1189</v>
      </c>
      <c r="C3331" s="23">
        <v>761</v>
      </c>
      <c r="E3331" s="23" t="s">
        <v>6755</v>
      </c>
      <c r="F3331" s="23" t="s">
        <v>6756</v>
      </c>
      <c r="G3331" s="23">
        <v>1</v>
      </c>
      <c r="K3331" s="41" t="str">
        <f>IF($B3331="","",(VLOOKUP($B3331,所属・種目コード!$L$3:$M$127,2)))</f>
        <v>八幡平西根中</v>
      </c>
      <c r="L3331" s="38" t="e">
        <f>IF($B3331="","",(VLOOKUP($B3331,所属・種目コード!$I$3:$J$59,2)))</f>
        <v>#N/A</v>
      </c>
    </row>
    <row r="3332" spans="1:12">
      <c r="A3332" s="23">
        <v>4250</v>
      </c>
      <c r="B3332" s="23">
        <v>1189</v>
      </c>
      <c r="C3332" s="23">
        <v>438</v>
      </c>
      <c r="E3332" s="23" t="s">
        <v>6757</v>
      </c>
      <c r="F3332" s="23" t="s">
        <v>6758</v>
      </c>
      <c r="G3332" s="23">
        <v>2</v>
      </c>
      <c r="K3332" s="41" t="str">
        <f>IF($B3332="","",(VLOOKUP($B3332,所属・種目コード!$L$3:$M$127,2)))</f>
        <v>八幡平西根中</v>
      </c>
      <c r="L3332" s="38" t="e">
        <f>IF($B3332="","",(VLOOKUP($B3332,所属・種目コード!$I$3:$J$59,2)))</f>
        <v>#N/A</v>
      </c>
    </row>
    <row r="3333" spans="1:12">
      <c r="A3333" s="23">
        <v>4251</v>
      </c>
      <c r="B3333" s="23">
        <v>1189</v>
      </c>
      <c r="C3333" s="23">
        <v>511</v>
      </c>
      <c r="E3333" s="23" t="s">
        <v>6759</v>
      </c>
      <c r="F3333" s="23" t="s">
        <v>6760</v>
      </c>
      <c r="G3333" s="23">
        <v>1</v>
      </c>
      <c r="K3333" s="41" t="str">
        <f>IF($B3333="","",(VLOOKUP($B3333,所属・種目コード!$L$3:$M$127,2)))</f>
        <v>八幡平西根中</v>
      </c>
      <c r="L3333" s="38" t="e">
        <f>IF($B3333="","",(VLOOKUP($B3333,所属・種目コード!$I$3:$J$59,2)))</f>
        <v>#N/A</v>
      </c>
    </row>
    <row r="3334" spans="1:12">
      <c r="A3334" s="23">
        <v>4252</v>
      </c>
      <c r="B3334" s="23">
        <v>1189</v>
      </c>
      <c r="C3334" s="23">
        <v>432</v>
      </c>
      <c r="E3334" s="23" t="s">
        <v>6761</v>
      </c>
      <c r="F3334" s="23" t="s">
        <v>6762</v>
      </c>
      <c r="G3334" s="23">
        <v>2</v>
      </c>
      <c r="K3334" s="41" t="str">
        <f>IF($B3334="","",(VLOOKUP($B3334,所属・種目コード!$L$3:$M$127,2)))</f>
        <v>八幡平西根中</v>
      </c>
      <c r="L3334" s="38" t="e">
        <f>IF($B3334="","",(VLOOKUP($B3334,所属・種目コード!$I$3:$J$59,2)))</f>
        <v>#N/A</v>
      </c>
    </row>
    <row r="3335" spans="1:12">
      <c r="A3335" s="23">
        <v>4253</v>
      </c>
      <c r="B3335" s="23">
        <v>1189</v>
      </c>
      <c r="C3335" s="23">
        <v>433</v>
      </c>
      <c r="E3335" s="23" t="s">
        <v>6763</v>
      </c>
      <c r="F3335" s="23" t="s">
        <v>6764</v>
      </c>
      <c r="G3335" s="23">
        <v>2</v>
      </c>
      <c r="K3335" s="41" t="str">
        <f>IF($B3335="","",(VLOOKUP($B3335,所属・種目コード!$L$3:$M$127,2)))</f>
        <v>八幡平西根中</v>
      </c>
      <c r="L3335" s="38" t="e">
        <f>IF($B3335="","",(VLOOKUP($B3335,所属・種目コード!$I$3:$J$59,2)))</f>
        <v>#N/A</v>
      </c>
    </row>
    <row r="3336" spans="1:12">
      <c r="A3336" s="23">
        <v>4254</v>
      </c>
      <c r="B3336" s="23">
        <v>1189</v>
      </c>
      <c r="C3336" s="23">
        <v>519</v>
      </c>
      <c r="E3336" s="23" t="s">
        <v>6765</v>
      </c>
      <c r="F3336" s="23" t="s">
        <v>6766</v>
      </c>
      <c r="G3336" s="23">
        <v>1</v>
      </c>
      <c r="K3336" s="41" t="str">
        <f>IF($B3336="","",(VLOOKUP($B3336,所属・種目コード!$L$3:$M$127,2)))</f>
        <v>八幡平西根中</v>
      </c>
      <c r="L3336" s="38" t="e">
        <f>IF($B3336="","",(VLOOKUP($B3336,所属・種目コード!$I$3:$J$59,2)))</f>
        <v>#N/A</v>
      </c>
    </row>
    <row r="3337" spans="1:12">
      <c r="A3337" s="23">
        <v>4255</v>
      </c>
      <c r="B3337" s="23">
        <v>1189</v>
      </c>
      <c r="C3337" s="23">
        <v>520</v>
      </c>
      <c r="E3337" s="23" t="s">
        <v>6767</v>
      </c>
      <c r="F3337" s="23" t="s">
        <v>6768</v>
      </c>
      <c r="G3337" s="23">
        <v>1</v>
      </c>
      <c r="K3337" s="41" t="str">
        <f>IF($B3337="","",(VLOOKUP($B3337,所属・種目コード!$L$3:$M$127,2)))</f>
        <v>八幡平西根中</v>
      </c>
      <c r="L3337" s="38" t="e">
        <f>IF($B3337="","",(VLOOKUP($B3337,所属・種目コード!$I$3:$J$59,2)))</f>
        <v>#N/A</v>
      </c>
    </row>
    <row r="3338" spans="1:12">
      <c r="A3338" s="23">
        <v>4256</v>
      </c>
      <c r="B3338" s="23">
        <v>1189</v>
      </c>
      <c r="C3338" s="23">
        <v>512</v>
      </c>
      <c r="E3338" s="23" t="s">
        <v>6769</v>
      </c>
      <c r="F3338" s="23" t="s">
        <v>6770</v>
      </c>
      <c r="G3338" s="23">
        <v>1</v>
      </c>
      <c r="K3338" s="41" t="str">
        <f>IF($B3338="","",(VLOOKUP($B3338,所属・種目コード!$L$3:$M$127,2)))</f>
        <v>八幡平西根中</v>
      </c>
      <c r="L3338" s="38" t="e">
        <f>IF($B3338="","",(VLOOKUP($B3338,所属・種目コード!$I$3:$J$59,2)))</f>
        <v>#N/A</v>
      </c>
    </row>
    <row r="3339" spans="1:12">
      <c r="A3339" s="23">
        <v>4257</v>
      </c>
      <c r="B3339" s="23">
        <v>1189</v>
      </c>
      <c r="C3339" s="23">
        <v>513</v>
      </c>
      <c r="E3339" s="23" t="s">
        <v>6771</v>
      </c>
      <c r="F3339" s="23" t="s">
        <v>6772</v>
      </c>
      <c r="G3339" s="23">
        <v>1</v>
      </c>
      <c r="K3339" s="41" t="str">
        <f>IF($B3339="","",(VLOOKUP($B3339,所属・種目コード!$L$3:$M$127,2)))</f>
        <v>八幡平西根中</v>
      </c>
      <c r="L3339" s="38" t="e">
        <f>IF($B3339="","",(VLOOKUP($B3339,所属・種目コード!$I$3:$J$59,2)))</f>
        <v>#N/A</v>
      </c>
    </row>
    <row r="3340" spans="1:12">
      <c r="A3340" s="23">
        <v>4258</v>
      </c>
      <c r="B3340" s="23">
        <v>1189</v>
      </c>
      <c r="C3340" s="23">
        <v>514</v>
      </c>
      <c r="E3340" s="23" t="s">
        <v>6773</v>
      </c>
      <c r="F3340" s="23" t="s">
        <v>3742</v>
      </c>
      <c r="G3340" s="23">
        <v>1</v>
      </c>
      <c r="K3340" s="41" t="str">
        <f>IF($B3340="","",(VLOOKUP($B3340,所属・種目コード!$L$3:$M$127,2)))</f>
        <v>八幡平西根中</v>
      </c>
      <c r="L3340" s="38" t="e">
        <f>IF($B3340="","",(VLOOKUP($B3340,所属・種目コード!$I$3:$J$59,2)))</f>
        <v>#N/A</v>
      </c>
    </row>
    <row r="3341" spans="1:12">
      <c r="A3341" s="23">
        <v>4259</v>
      </c>
      <c r="B3341" s="23">
        <v>1189</v>
      </c>
      <c r="C3341" s="23">
        <v>434</v>
      </c>
      <c r="E3341" s="23" t="s">
        <v>6774</v>
      </c>
      <c r="F3341" s="23" t="s">
        <v>6775</v>
      </c>
      <c r="G3341" s="23">
        <v>2</v>
      </c>
      <c r="K3341" s="41" t="str">
        <f>IF($B3341="","",(VLOOKUP($B3341,所属・種目コード!$L$3:$M$127,2)))</f>
        <v>八幡平西根中</v>
      </c>
      <c r="L3341" s="38" t="e">
        <f>IF($B3341="","",(VLOOKUP($B3341,所属・種目コード!$I$3:$J$59,2)))</f>
        <v>#N/A</v>
      </c>
    </row>
    <row r="3342" spans="1:12">
      <c r="A3342" s="23">
        <v>4260</v>
      </c>
      <c r="B3342" s="23">
        <v>1189</v>
      </c>
      <c r="C3342" s="23">
        <v>439</v>
      </c>
      <c r="E3342" s="23" t="s">
        <v>6776</v>
      </c>
      <c r="F3342" s="23" t="s">
        <v>6777</v>
      </c>
      <c r="G3342" s="23">
        <v>2</v>
      </c>
      <c r="K3342" s="41" t="str">
        <f>IF($B3342="","",(VLOOKUP($B3342,所属・種目コード!$L$3:$M$127,2)))</f>
        <v>八幡平西根中</v>
      </c>
      <c r="L3342" s="38" t="e">
        <f>IF($B3342="","",(VLOOKUP($B3342,所属・種目コード!$I$3:$J$59,2)))</f>
        <v>#N/A</v>
      </c>
    </row>
    <row r="3343" spans="1:12">
      <c r="A3343" s="23">
        <v>4261</v>
      </c>
      <c r="B3343" s="23">
        <v>1189</v>
      </c>
      <c r="C3343" s="23">
        <v>435</v>
      </c>
      <c r="E3343" s="23" t="s">
        <v>6778</v>
      </c>
      <c r="F3343" s="23" t="s">
        <v>6779</v>
      </c>
      <c r="G3343" s="23">
        <v>2</v>
      </c>
      <c r="K3343" s="41" t="str">
        <f>IF($B3343="","",(VLOOKUP($B3343,所属・種目コード!$L$3:$M$127,2)))</f>
        <v>八幡平西根中</v>
      </c>
      <c r="L3343" s="38" t="e">
        <f>IF($B3343="","",(VLOOKUP($B3343,所属・種目コード!$I$3:$J$59,2)))</f>
        <v>#N/A</v>
      </c>
    </row>
    <row r="3344" spans="1:12">
      <c r="A3344" s="23">
        <v>4262</v>
      </c>
      <c r="B3344" s="23">
        <v>1189</v>
      </c>
      <c r="C3344" s="23">
        <v>515</v>
      </c>
      <c r="E3344" s="23" t="s">
        <v>6780</v>
      </c>
      <c r="F3344" s="23" t="s">
        <v>962</v>
      </c>
      <c r="G3344" s="23">
        <v>1</v>
      </c>
      <c r="K3344" s="41" t="str">
        <f>IF($B3344="","",(VLOOKUP($B3344,所属・種目コード!$L$3:$M$127,2)))</f>
        <v>八幡平西根中</v>
      </c>
      <c r="L3344" s="38" t="e">
        <f>IF($B3344="","",(VLOOKUP($B3344,所属・種目コード!$I$3:$J$59,2)))</f>
        <v>#N/A</v>
      </c>
    </row>
    <row r="3345" spans="1:12">
      <c r="A3345" s="23">
        <v>4263</v>
      </c>
      <c r="B3345" s="23">
        <v>1189</v>
      </c>
      <c r="C3345" s="23">
        <v>436</v>
      </c>
      <c r="E3345" s="23" t="s">
        <v>6781</v>
      </c>
      <c r="F3345" s="23" t="s">
        <v>6782</v>
      </c>
      <c r="G3345" s="23">
        <v>2</v>
      </c>
      <c r="K3345" s="41" t="str">
        <f>IF($B3345="","",(VLOOKUP($B3345,所属・種目コード!$L$3:$M$127,2)))</f>
        <v>八幡平西根中</v>
      </c>
      <c r="L3345" s="38" t="e">
        <f>IF($B3345="","",(VLOOKUP($B3345,所属・種目コード!$I$3:$J$59,2)))</f>
        <v>#N/A</v>
      </c>
    </row>
    <row r="3346" spans="1:12">
      <c r="A3346" s="23">
        <v>4264</v>
      </c>
      <c r="B3346" s="23">
        <v>1189</v>
      </c>
      <c r="C3346" s="23">
        <v>440</v>
      </c>
      <c r="E3346" s="23" t="s">
        <v>6783</v>
      </c>
      <c r="F3346" s="23" t="s">
        <v>6784</v>
      </c>
      <c r="G3346" s="23">
        <v>2</v>
      </c>
      <c r="K3346" s="41" t="str">
        <f>IF($B3346="","",(VLOOKUP($B3346,所属・種目コード!$L$3:$M$127,2)))</f>
        <v>八幡平西根中</v>
      </c>
      <c r="L3346" s="38" t="e">
        <f>IF($B3346="","",(VLOOKUP($B3346,所属・種目コード!$I$3:$J$59,2)))</f>
        <v>#N/A</v>
      </c>
    </row>
    <row r="3347" spans="1:12">
      <c r="A3347" s="23">
        <v>4265</v>
      </c>
      <c r="B3347" s="23">
        <v>1189</v>
      </c>
      <c r="C3347" s="23">
        <v>516</v>
      </c>
      <c r="E3347" s="23" t="s">
        <v>6785</v>
      </c>
      <c r="F3347" s="23" t="s">
        <v>6786</v>
      </c>
      <c r="G3347" s="23">
        <v>1</v>
      </c>
      <c r="K3347" s="41" t="str">
        <f>IF($B3347="","",(VLOOKUP($B3347,所属・種目コード!$L$3:$M$127,2)))</f>
        <v>八幡平西根中</v>
      </c>
      <c r="L3347" s="38" t="e">
        <f>IF($B3347="","",(VLOOKUP($B3347,所属・種目コード!$I$3:$J$59,2)))</f>
        <v>#N/A</v>
      </c>
    </row>
    <row r="3348" spans="1:12">
      <c r="A3348" s="23">
        <v>4266</v>
      </c>
      <c r="B3348" s="23">
        <v>1189</v>
      </c>
      <c r="C3348" s="23">
        <v>517</v>
      </c>
      <c r="E3348" s="23" t="s">
        <v>6787</v>
      </c>
      <c r="F3348" s="23" t="s">
        <v>6788</v>
      </c>
      <c r="G3348" s="23">
        <v>1</v>
      </c>
      <c r="K3348" s="41" t="str">
        <f>IF($B3348="","",(VLOOKUP($B3348,所属・種目コード!$L$3:$M$127,2)))</f>
        <v>八幡平西根中</v>
      </c>
      <c r="L3348" s="38" t="e">
        <f>IF($B3348="","",(VLOOKUP($B3348,所属・種目コード!$I$3:$J$59,2)))</f>
        <v>#N/A</v>
      </c>
    </row>
    <row r="3349" spans="1:12">
      <c r="A3349" s="23">
        <v>4267</v>
      </c>
      <c r="B3349" s="23">
        <v>1189</v>
      </c>
      <c r="C3349" s="23">
        <v>521</v>
      </c>
      <c r="E3349" s="23" t="s">
        <v>6789</v>
      </c>
      <c r="F3349" s="23" t="s">
        <v>6790</v>
      </c>
      <c r="G3349" s="23">
        <v>1</v>
      </c>
      <c r="K3349" s="41" t="str">
        <f>IF($B3349="","",(VLOOKUP($B3349,所属・種目コード!$L$3:$M$127,2)))</f>
        <v>八幡平西根中</v>
      </c>
      <c r="L3349" s="38" t="e">
        <f>IF($B3349="","",(VLOOKUP($B3349,所属・種目コード!$I$3:$J$59,2)))</f>
        <v>#N/A</v>
      </c>
    </row>
    <row r="3350" spans="1:12">
      <c r="A3350" s="23">
        <v>4268</v>
      </c>
      <c r="B3350" s="23">
        <v>1190</v>
      </c>
      <c r="C3350" s="23">
        <v>1185</v>
      </c>
      <c r="E3350" s="23" t="s">
        <v>6791</v>
      </c>
      <c r="F3350" s="23" t="s">
        <v>6792</v>
      </c>
      <c r="G3350" s="23">
        <v>1</v>
      </c>
      <c r="K3350" s="41" t="str">
        <f>IF($B3350="","",(VLOOKUP($B3350,所属・種目コード!$L$3:$M$127,2)))</f>
        <v>八幡平松尾中</v>
      </c>
      <c r="L3350" s="38" t="e">
        <f>IF($B3350="","",(VLOOKUP($B3350,所属・種目コード!$I$3:$J$59,2)))</f>
        <v>#N/A</v>
      </c>
    </row>
    <row r="3351" spans="1:12">
      <c r="A3351" s="23">
        <v>4269</v>
      </c>
      <c r="B3351" s="23">
        <v>1190</v>
      </c>
      <c r="C3351" s="23">
        <v>985</v>
      </c>
      <c r="E3351" s="23" t="s">
        <v>6793</v>
      </c>
      <c r="F3351" s="23" t="s">
        <v>6794</v>
      </c>
      <c r="G3351" s="23">
        <v>2</v>
      </c>
      <c r="K3351" s="41" t="str">
        <f>IF($B3351="","",(VLOOKUP($B3351,所属・種目コード!$L$3:$M$127,2)))</f>
        <v>八幡平松尾中</v>
      </c>
      <c r="L3351" s="38" t="e">
        <f>IF($B3351="","",(VLOOKUP($B3351,所属・種目コード!$I$3:$J$59,2)))</f>
        <v>#N/A</v>
      </c>
    </row>
    <row r="3352" spans="1:12">
      <c r="A3352" s="23">
        <v>4270</v>
      </c>
      <c r="B3352" s="23">
        <v>1190</v>
      </c>
      <c r="C3352" s="23">
        <v>986</v>
      </c>
      <c r="E3352" s="23" t="s">
        <v>6795</v>
      </c>
      <c r="F3352" s="23" t="s">
        <v>6796</v>
      </c>
      <c r="G3352" s="23">
        <v>2</v>
      </c>
      <c r="K3352" s="41" t="str">
        <f>IF($B3352="","",(VLOOKUP($B3352,所属・種目コード!$L$3:$M$127,2)))</f>
        <v>八幡平松尾中</v>
      </c>
      <c r="L3352" s="38" t="e">
        <f>IF($B3352="","",(VLOOKUP($B3352,所属・種目コード!$I$3:$J$59,2)))</f>
        <v>#N/A</v>
      </c>
    </row>
    <row r="3353" spans="1:12">
      <c r="A3353" s="23">
        <v>4271</v>
      </c>
      <c r="B3353" s="23">
        <v>1190</v>
      </c>
      <c r="C3353" s="23">
        <v>1186</v>
      </c>
      <c r="E3353" s="23" t="s">
        <v>6797</v>
      </c>
      <c r="F3353" s="23" t="s">
        <v>6798</v>
      </c>
      <c r="G3353" s="23">
        <v>1</v>
      </c>
      <c r="K3353" s="41" t="str">
        <f>IF($B3353="","",(VLOOKUP($B3353,所属・種目コード!$L$3:$M$127,2)))</f>
        <v>八幡平松尾中</v>
      </c>
      <c r="L3353" s="38" t="e">
        <f>IF($B3353="","",(VLOOKUP($B3353,所属・種目コード!$I$3:$J$59,2)))</f>
        <v>#N/A</v>
      </c>
    </row>
    <row r="3354" spans="1:12">
      <c r="A3354" s="23">
        <v>4272</v>
      </c>
      <c r="B3354" s="23">
        <v>1190</v>
      </c>
      <c r="C3354" s="23">
        <v>1187</v>
      </c>
      <c r="E3354" s="23" t="s">
        <v>6799</v>
      </c>
      <c r="F3354" s="23" t="s">
        <v>5345</v>
      </c>
      <c r="G3354" s="23">
        <v>1</v>
      </c>
      <c r="K3354" s="41" t="str">
        <f>IF($B3354="","",(VLOOKUP($B3354,所属・種目コード!$L$3:$M$127,2)))</f>
        <v>八幡平松尾中</v>
      </c>
      <c r="L3354" s="38" t="e">
        <f>IF($B3354="","",(VLOOKUP($B3354,所属・種目コード!$I$3:$J$59,2)))</f>
        <v>#N/A</v>
      </c>
    </row>
    <row r="3355" spans="1:12">
      <c r="A3355" s="23">
        <v>4273</v>
      </c>
      <c r="B3355" s="23">
        <v>1190</v>
      </c>
      <c r="C3355" s="23">
        <v>984</v>
      </c>
      <c r="E3355" s="23" t="s">
        <v>6800</v>
      </c>
      <c r="F3355" s="23" t="s">
        <v>6801</v>
      </c>
      <c r="G3355" s="23">
        <v>2</v>
      </c>
      <c r="K3355" s="41" t="str">
        <f>IF($B3355="","",(VLOOKUP($B3355,所属・種目コード!$L$3:$M$127,2)))</f>
        <v>八幡平松尾中</v>
      </c>
      <c r="L3355" s="38" t="e">
        <f>IF($B3355="","",(VLOOKUP($B3355,所属・種目コード!$I$3:$J$59,2)))</f>
        <v>#N/A</v>
      </c>
    </row>
    <row r="3356" spans="1:12">
      <c r="A3356" s="23">
        <v>4274</v>
      </c>
      <c r="B3356" s="23">
        <v>1190</v>
      </c>
      <c r="C3356" s="23">
        <v>1188</v>
      </c>
      <c r="E3356" s="23" t="s">
        <v>6802</v>
      </c>
      <c r="F3356" s="23" t="s">
        <v>6803</v>
      </c>
      <c r="G3356" s="23">
        <v>1</v>
      </c>
      <c r="K3356" s="41" t="str">
        <f>IF($B3356="","",(VLOOKUP($B3356,所属・種目コード!$L$3:$M$127,2)))</f>
        <v>八幡平松尾中</v>
      </c>
      <c r="L3356" s="38" t="e">
        <f>IF($B3356="","",(VLOOKUP($B3356,所属・種目コード!$I$3:$J$59,2)))</f>
        <v>#N/A</v>
      </c>
    </row>
    <row r="3357" spans="1:12">
      <c r="A3357" s="23">
        <v>4275</v>
      </c>
      <c r="B3357" s="23">
        <v>1190</v>
      </c>
      <c r="C3357" s="23">
        <v>987</v>
      </c>
      <c r="E3357" s="23" t="s">
        <v>6804</v>
      </c>
      <c r="F3357" s="23" t="s">
        <v>6805</v>
      </c>
      <c r="G3357" s="23">
        <v>2</v>
      </c>
      <c r="K3357" s="41" t="str">
        <f>IF($B3357="","",(VLOOKUP($B3357,所属・種目コード!$L$3:$M$127,2)))</f>
        <v>八幡平松尾中</v>
      </c>
      <c r="L3357" s="38" t="e">
        <f>IF($B3357="","",(VLOOKUP($B3357,所属・種目コード!$I$3:$J$59,2)))</f>
        <v>#N/A</v>
      </c>
    </row>
    <row r="3358" spans="1:12">
      <c r="A3358" s="23">
        <v>4276</v>
      </c>
      <c r="B3358" s="23">
        <v>1190</v>
      </c>
      <c r="C3358" s="23">
        <v>1189</v>
      </c>
      <c r="E3358" s="23" t="s">
        <v>6806</v>
      </c>
      <c r="F3358" s="23" t="s">
        <v>6807</v>
      </c>
      <c r="G3358" s="23">
        <v>1</v>
      </c>
      <c r="K3358" s="41" t="str">
        <f>IF($B3358="","",(VLOOKUP($B3358,所属・種目コード!$L$3:$M$127,2)))</f>
        <v>八幡平松尾中</v>
      </c>
      <c r="L3358" s="38" t="e">
        <f>IF($B3358="","",(VLOOKUP($B3358,所属・種目コード!$I$3:$J$59,2)))</f>
        <v>#N/A</v>
      </c>
    </row>
    <row r="3359" spans="1:12">
      <c r="A3359" s="23">
        <v>4277</v>
      </c>
      <c r="B3359" s="23">
        <v>1190</v>
      </c>
      <c r="C3359" s="23">
        <v>1192</v>
      </c>
      <c r="E3359" s="23" t="s">
        <v>6808</v>
      </c>
      <c r="F3359" s="23" t="s">
        <v>6809</v>
      </c>
      <c r="G3359" s="23">
        <v>1</v>
      </c>
      <c r="K3359" s="41" t="str">
        <f>IF($B3359="","",(VLOOKUP($B3359,所属・種目コード!$L$3:$M$127,2)))</f>
        <v>八幡平松尾中</v>
      </c>
      <c r="L3359" s="38" t="e">
        <f>IF($B3359="","",(VLOOKUP($B3359,所属・種目コード!$I$3:$J$59,2)))</f>
        <v>#N/A</v>
      </c>
    </row>
    <row r="3360" spans="1:12">
      <c r="A3360" s="23">
        <v>4278</v>
      </c>
      <c r="B3360" s="23">
        <v>1190</v>
      </c>
      <c r="C3360" s="23">
        <v>988</v>
      </c>
      <c r="E3360" s="23" t="s">
        <v>6810</v>
      </c>
      <c r="F3360" s="23" t="s">
        <v>6811</v>
      </c>
      <c r="G3360" s="23">
        <v>2</v>
      </c>
      <c r="K3360" s="41" t="str">
        <f>IF($B3360="","",(VLOOKUP($B3360,所属・種目コード!$L$3:$M$127,2)))</f>
        <v>八幡平松尾中</v>
      </c>
      <c r="L3360" s="38" t="e">
        <f>IF($B3360="","",(VLOOKUP($B3360,所属・種目コード!$I$3:$J$59,2)))</f>
        <v>#N/A</v>
      </c>
    </row>
    <row r="3361" spans="1:12">
      <c r="A3361" s="23">
        <v>4279</v>
      </c>
      <c r="B3361" s="23">
        <v>1190</v>
      </c>
      <c r="C3361" s="23">
        <v>1190</v>
      </c>
      <c r="E3361" s="23" t="s">
        <v>6812</v>
      </c>
      <c r="F3361" s="23" t="s">
        <v>6813</v>
      </c>
      <c r="G3361" s="23">
        <v>1</v>
      </c>
      <c r="K3361" s="41" t="str">
        <f>IF($B3361="","",(VLOOKUP($B3361,所属・種目コード!$L$3:$M$127,2)))</f>
        <v>八幡平松尾中</v>
      </c>
      <c r="L3361" s="38" t="e">
        <f>IF($B3361="","",(VLOOKUP($B3361,所属・種目コード!$I$3:$J$59,2)))</f>
        <v>#N/A</v>
      </c>
    </row>
    <row r="3362" spans="1:12">
      <c r="A3362" s="23">
        <v>4280</v>
      </c>
      <c r="B3362" s="23">
        <v>1190</v>
      </c>
      <c r="C3362" s="23">
        <v>1191</v>
      </c>
      <c r="E3362" s="23" t="s">
        <v>6814</v>
      </c>
      <c r="F3362" s="23" t="s">
        <v>6815</v>
      </c>
      <c r="G3362" s="23">
        <v>1</v>
      </c>
      <c r="K3362" s="41" t="str">
        <f>IF($B3362="","",(VLOOKUP($B3362,所属・種目コード!$L$3:$M$127,2)))</f>
        <v>八幡平松尾中</v>
      </c>
      <c r="L3362" s="38" t="e">
        <f>IF($B3362="","",(VLOOKUP($B3362,所属・種目コード!$I$3:$J$59,2)))</f>
        <v>#N/A</v>
      </c>
    </row>
    <row r="3363" spans="1:12">
      <c r="A3363" s="23">
        <v>4281</v>
      </c>
      <c r="B3363" s="23">
        <v>1190</v>
      </c>
      <c r="C3363" s="23">
        <v>989</v>
      </c>
      <c r="E3363" s="23" t="s">
        <v>6816</v>
      </c>
      <c r="F3363" s="23" t="s">
        <v>6817</v>
      </c>
      <c r="G3363" s="23">
        <v>2</v>
      </c>
      <c r="K3363" s="41" t="str">
        <f>IF($B3363="","",(VLOOKUP($B3363,所属・種目コード!$L$3:$M$127,2)))</f>
        <v>八幡平松尾中</v>
      </c>
      <c r="L3363" s="38" t="e">
        <f>IF($B3363="","",(VLOOKUP($B3363,所属・種目コード!$I$3:$J$59,2)))</f>
        <v>#N/A</v>
      </c>
    </row>
    <row r="3364" spans="1:12">
      <c r="A3364" s="23">
        <v>4282</v>
      </c>
      <c r="B3364" s="23">
        <v>1190</v>
      </c>
      <c r="C3364" s="23">
        <v>990</v>
      </c>
      <c r="E3364" s="23" t="s">
        <v>6818</v>
      </c>
      <c r="F3364" s="23" t="s">
        <v>6819</v>
      </c>
      <c r="G3364" s="23">
        <v>2</v>
      </c>
      <c r="K3364" s="41" t="str">
        <f>IF($B3364="","",(VLOOKUP($B3364,所属・種目コード!$L$3:$M$127,2)))</f>
        <v>八幡平松尾中</v>
      </c>
      <c r="L3364" s="38" t="e">
        <f>IF($B3364="","",(VLOOKUP($B3364,所属・種目コード!$I$3:$J$59,2)))</f>
        <v>#N/A</v>
      </c>
    </row>
    <row r="3365" spans="1:12">
      <c r="A3365" s="23">
        <v>4283</v>
      </c>
      <c r="B3365" s="23">
        <v>1191</v>
      </c>
      <c r="C3365" s="23">
        <v>132</v>
      </c>
      <c r="E3365" s="23" t="s">
        <v>6820</v>
      </c>
      <c r="F3365" s="23" t="s">
        <v>6821</v>
      </c>
      <c r="G3365" s="23">
        <v>1</v>
      </c>
      <c r="K3365" s="41" t="str">
        <f>IF($B3365="","",(VLOOKUP($B3365,所属・種目コード!$L$3:$M$127,2)))</f>
        <v>花巻石鳥谷中</v>
      </c>
      <c r="L3365" s="38" t="e">
        <f>IF($B3365="","",(VLOOKUP($B3365,所属・種目コード!$I$3:$J$59,2)))</f>
        <v>#N/A</v>
      </c>
    </row>
    <row r="3366" spans="1:12">
      <c r="A3366" s="23">
        <v>4284</v>
      </c>
      <c r="B3366" s="23">
        <v>1191</v>
      </c>
      <c r="C3366" s="23">
        <v>123</v>
      </c>
      <c r="E3366" s="23" t="s">
        <v>6822</v>
      </c>
      <c r="F3366" s="23" t="s">
        <v>6823</v>
      </c>
      <c r="G3366" s="23">
        <v>1</v>
      </c>
      <c r="K3366" s="41" t="str">
        <f>IF($B3366="","",(VLOOKUP($B3366,所属・種目コード!$L$3:$M$127,2)))</f>
        <v>花巻石鳥谷中</v>
      </c>
      <c r="L3366" s="38" t="e">
        <f>IF($B3366="","",(VLOOKUP($B3366,所属・種目コード!$I$3:$J$59,2)))</f>
        <v>#N/A</v>
      </c>
    </row>
    <row r="3367" spans="1:12">
      <c r="A3367" s="23">
        <v>4285</v>
      </c>
      <c r="B3367" s="23">
        <v>1191</v>
      </c>
      <c r="C3367" s="23">
        <v>136</v>
      </c>
      <c r="E3367" s="23" t="s">
        <v>6824</v>
      </c>
      <c r="F3367" s="23" t="s">
        <v>6825</v>
      </c>
      <c r="G3367" s="23">
        <v>2</v>
      </c>
      <c r="K3367" s="41" t="str">
        <f>IF($B3367="","",(VLOOKUP($B3367,所属・種目コード!$L$3:$M$127,2)))</f>
        <v>花巻石鳥谷中</v>
      </c>
      <c r="L3367" s="38" t="e">
        <f>IF($B3367="","",(VLOOKUP($B3367,所属・種目コード!$I$3:$J$59,2)))</f>
        <v>#N/A</v>
      </c>
    </row>
    <row r="3368" spans="1:12">
      <c r="A3368" s="23">
        <v>4286</v>
      </c>
      <c r="B3368" s="23">
        <v>1191</v>
      </c>
      <c r="C3368" s="23">
        <v>124</v>
      </c>
      <c r="E3368" s="23" t="s">
        <v>6826</v>
      </c>
      <c r="F3368" s="23" t="s">
        <v>6827</v>
      </c>
      <c r="G3368" s="23">
        <v>1</v>
      </c>
      <c r="K3368" s="41" t="str">
        <f>IF($B3368="","",(VLOOKUP($B3368,所属・種目コード!$L$3:$M$127,2)))</f>
        <v>花巻石鳥谷中</v>
      </c>
      <c r="L3368" s="38" t="e">
        <f>IF($B3368="","",(VLOOKUP($B3368,所属・種目コード!$I$3:$J$59,2)))</f>
        <v>#N/A</v>
      </c>
    </row>
    <row r="3369" spans="1:12">
      <c r="A3369" s="23">
        <v>4287</v>
      </c>
      <c r="B3369" s="23">
        <v>1191</v>
      </c>
      <c r="C3369" s="23">
        <v>133</v>
      </c>
      <c r="E3369" s="23" t="s">
        <v>6828</v>
      </c>
      <c r="F3369" s="23" t="s">
        <v>6829</v>
      </c>
      <c r="G3369" s="23">
        <v>1</v>
      </c>
      <c r="K3369" s="41" t="str">
        <f>IF($B3369="","",(VLOOKUP($B3369,所属・種目コード!$L$3:$M$127,2)))</f>
        <v>花巻石鳥谷中</v>
      </c>
      <c r="L3369" s="38" t="e">
        <f>IF($B3369="","",(VLOOKUP($B3369,所属・種目コード!$I$3:$J$59,2)))</f>
        <v>#N/A</v>
      </c>
    </row>
    <row r="3370" spans="1:12">
      <c r="A3370" s="23">
        <v>4288</v>
      </c>
      <c r="B3370" s="23">
        <v>1191</v>
      </c>
      <c r="C3370" s="23">
        <v>134</v>
      </c>
      <c r="E3370" s="23" t="s">
        <v>6830</v>
      </c>
      <c r="F3370" s="23" t="s">
        <v>6831</v>
      </c>
      <c r="G3370" s="23">
        <v>1</v>
      </c>
      <c r="K3370" s="41" t="str">
        <f>IF($B3370="","",(VLOOKUP($B3370,所属・種目コード!$L$3:$M$127,2)))</f>
        <v>花巻石鳥谷中</v>
      </c>
      <c r="L3370" s="38" t="e">
        <f>IF($B3370="","",(VLOOKUP($B3370,所属・種目コード!$I$3:$J$59,2)))</f>
        <v>#N/A</v>
      </c>
    </row>
    <row r="3371" spans="1:12">
      <c r="A3371" s="23">
        <v>4289</v>
      </c>
      <c r="B3371" s="23">
        <v>1191</v>
      </c>
      <c r="C3371" s="23">
        <v>137</v>
      </c>
      <c r="E3371" s="23" t="s">
        <v>6832</v>
      </c>
      <c r="F3371" s="23" t="s">
        <v>6833</v>
      </c>
      <c r="G3371" s="23">
        <v>2</v>
      </c>
      <c r="K3371" s="41" t="str">
        <f>IF($B3371="","",(VLOOKUP($B3371,所属・種目コード!$L$3:$M$127,2)))</f>
        <v>花巻石鳥谷中</v>
      </c>
      <c r="L3371" s="38" t="e">
        <f>IF($B3371="","",(VLOOKUP($B3371,所属・種目コード!$I$3:$J$59,2)))</f>
        <v>#N/A</v>
      </c>
    </row>
    <row r="3372" spans="1:12">
      <c r="A3372" s="23">
        <v>4290</v>
      </c>
      <c r="B3372" s="23">
        <v>1191</v>
      </c>
      <c r="C3372" s="23">
        <v>125</v>
      </c>
      <c r="E3372" s="23" t="s">
        <v>6834</v>
      </c>
      <c r="F3372" s="23" t="s">
        <v>6835</v>
      </c>
      <c r="G3372" s="23">
        <v>1</v>
      </c>
      <c r="K3372" s="41" t="str">
        <f>IF($B3372="","",(VLOOKUP($B3372,所属・種目コード!$L$3:$M$127,2)))</f>
        <v>花巻石鳥谷中</v>
      </c>
      <c r="L3372" s="38" t="e">
        <f>IF($B3372="","",(VLOOKUP($B3372,所属・種目コード!$I$3:$J$59,2)))</f>
        <v>#N/A</v>
      </c>
    </row>
    <row r="3373" spans="1:12">
      <c r="A3373" s="23">
        <v>4291</v>
      </c>
      <c r="B3373" s="23">
        <v>1191</v>
      </c>
      <c r="C3373" s="23">
        <v>138</v>
      </c>
      <c r="E3373" s="23" t="s">
        <v>6836</v>
      </c>
      <c r="F3373" s="23" t="s">
        <v>6837</v>
      </c>
      <c r="G3373" s="23">
        <v>2</v>
      </c>
      <c r="K3373" s="41" t="str">
        <f>IF($B3373="","",(VLOOKUP($B3373,所属・種目コード!$L$3:$M$127,2)))</f>
        <v>花巻石鳥谷中</v>
      </c>
      <c r="L3373" s="38" t="e">
        <f>IF($B3373="","",(VLOOKUP($B3373,所属・種目コード!$I$3:$J$59,2)))</f>
        <v>#N/A</v>
      </c>
    </row>
    <row r="3374" spans="1:12">
      <c r="A3374" s="23">
        <v>4292</v>
      </c>
      <c r="B3374" s="23">
        <v>1191</v>
      </c>
      <c r="C3374" s="23">
        <v>135</v>
      </c>
      <c r="E3374" s="23" t="s">
        <v>6838</v>
      </c>
      <c r="F3374" s="23" t="s">
        <v>6839</v>
      </c>
      <c r="G3374" s="23">
        <v>1</v>
      </c>
      <c r="K3374" s="41" t="str">
        <f>IF($B3374="","",(VLOOKUP($B3374,所属・種目コード!$L$3:$M$127,2)))</f>
        <v>花巻石鳥谷中</v>
      </c>
      <c r="L3374" s="38" t="e">
        <f>IF($B3374="","",(VLOOKUP($B3374,所属・種目コード!$I$3:$J$59,2)))</f>
        <v>#N/A</v>
      </c>
    </row>
    <row r="3375" spans="1:12">
      <c r="A3375" s="23">
        <v>4293</v>
      </c>
      <c r="B3375" s="23">
        <v>1191</v>
      </c>
      <c r="C3375" s="23">
        <v>130</v>
      </c>
      <c r="E3375" s="23" t="s">
        <v>6840</v>
      </c>
      <c r="F3375" s="23" t="s">
        <v>6841</v>
      </c>
      <c r="G3375" s="23">
        <v>2</v>
      </c>
      <c r="K3375" s="41" t="str">
        <f>IF($B3375="","",(VLOOKUP($B3375,所属・種目コード!$L$3:$M$127,2)))</f>
        <v>花巻石鳥谷中</v>
      </c>
      <c r="L3375" s="38" t="e">
        <f>IF($B3375="","",(VLOOKUP($B3375,所属・種目コード!$I$3:$J$59,2)))</f>
        <v>#N/A</v>
      </c>
    </row>
    <row r="3376" spans="1:12">
      <c r="A3376" s="23">
        <v>4294</v>
      </c>
      <c r="B3376" s="23">
        <v>1191</v>
      </c>
      <c r="C3376" s="23">
        <v>139</v>
      </c>
      <c r="E3376" s="23" t="s">
        <v>6842</v>
      </c>
      <c r="F3376" s="23" t="s">
        <v>6843</v>
      </c>
      <c r="G3376" s="23">
        <v>2</v>
      </c>
      <c r="K3376" s="41" t="str">
        <f>IF($B3376="","",(VLOOKUP($B3376,所属・種目コード!$L$3:$M$127,2)))</f>
        <v>花巻石鳥谷中</v>
      </c>
      <c r="L3376" s="38" t="e">
        <f>IF($B3376="","",(VLOOKUP($B3376,所属・種目コード!$I$3:$J$59,2)))</f>
        <v>#N/A</v>
      </c>
    </row>
    <row r="3377" spans="1:12">
      <c r="A3377" s="23">
        <v>4295</v>
      </c>
      <c r="B3377" s="23">
        <v>1191</v>
      </c>
      <c r="C3377" s="23">
        <v>126</v>
      </c>
      <c r="E3377" s="23" t="s">
        <v>6844</v>
      </c>
      <c r="F3377" s="23" t="s">
        <v>6845</v>
      </c>
      <c r="G3377" s="23">
        <v>1</v>
      </c>
      <c r="K3377" s="41" t="str">
        <f>IF($B3377="","",(VLOOKUP($B3377,所属・種目コード!$L$3:$M$127,2)))</f>
        <v>花巻石鳥谷中</v>
      </c>
      <c r="L3377" s="38" t="e">
        <f>IF($B3377="","",(VLOOKUP($B3377,所属・種目コード!$I$3:$J$59,2)))</f>
        <v>#N/A</v>
      </c>
    </row>
    <row r="3378" spans="1:12">
      <c r="A3378" s="23">
        <v>4296</v>
      </c>
      <c r="B3378" s="23">
        <v>1191</v>
      </c>
      <c r="C3378" s="23">
        <v>131</v>
      </c>
      <c r="E3378" s="23" t="s">
        <v>6846</v>
      </c>
      <c r="F3378" s="23" t="s">
        <v>6847</v>
      </c>
      <c r="G3378" s="23">
        <v>2</v>
      </c>
      <c r="K3378" s="41" t="str">
        <f>IF($B3378="","",(VLOOKUP($B3378,所属・種目コード!$L$3:$M$127,2)))</f>
        <v>花巻石鳥谷中</v>
      </c>
      <c r="L3378" s="38" t="e">
        <f>IF($B3378="","",(VLOOKUP($B3378,所属・種目コード!$I$3:$J$59,2)))</f>
        <v>#N/A</v>
      </c>
    </row>
    <row r="3379" spans="1:12">
      <c r="A3379" s="23">
        <v>4297</v>
      </c>
      <c r="B3379" s="23">
        <v>1191</v>
      </c>
      <c r="C3379" s="23">
        <v>136</v>
      </c>
      <c r="E3379" s="23" t="s">
        <v>6848</v>
      </c>
      <c r="F3379" s="23" t="s">
        <v>5628</v>
      </c>
      <c r="G3379" s="23">
        <v>1</v>
      </c>
      <c r="K3379" s="41" t="str">
        <f>IF($B3379="","",(VLOOKUP($B3379,所属・種目コード!$L$3:$M$127,2)))</f>
        <v>花巻石鳥谷中</v>
      </c>
      <c r="L3379" s="38" t="e">
        <f>IF($B3379="","",(VLOOKUP($B3379,所属・種目コード!$I$3:$J$59,2)))</f>
        <v>#N/A</v>
      </c>
    </row>
    <row r="3380" spans="1:12">
      <c r="A3380" s="23">
        <v>4298</v>
      </c>
      <c r="B3380" s="23">
        <v>1191</v>
      </c>
      <c r="C3380" s="23">
        <v>137</v>
      </c>
      <c r="E3380" s="23" t="s">
        <v>6849</v>
      </c>
      <c r="F3380" s="23" t="s">
        <v>6850</v>
      </c>
      <c r="G3380" s="23">
        <v>1</v>
      </c>
      <c r="K3380" s="41" t="str">
        <f>IF($B3380="","",(VLOOKUP($B3380,所属・種目コード!$L$3:$M$127,2)))</f>
        <v>花巻石鳥谷中</v>
      </c>
      <c r="L3380" s="38" t="e">
        <f>IF($B3380="","",(VLOOKUP($B3380,所属・種目コード!$I$3:$J$59,2)))</f>
        <v>#N/A</v>
      </c>
    </row>
    <row r="3381" spans="1:12">
      <c r="A3381" s="23">
        <v>4299</v>
      </c>
      <c r="B3381" s="23">
        <v>1191</v>
      </c>
      <c r="C3381" s="23">
        <v>127</v>
      </c>
      <c r="E3381" s="23" t="s">
        <v>6851</v>
      </c>
      <c r="F3381" s="23" t="s">
        <v>6852</v>
      </c>
      <c r="G3381" s="23">
        <v>1</v>
      </c>
      <c r="K3381" s="41" t="str">
        <f>IF($B3381="","",(VLOOKUP($B3381,所属・種目コード!$L$3:$M$127,2)))</f>
        <v>花巻石鳥谷中</v>
      </c>
      <c r="L3381" s="38" t="e">
        <f>IF($B3381="","",(VLOOKUP($B3381,所属・種目コード!$I$3:$J$59,2)))</f>
        <v>#N/A</v>
      </c>
    </row>
    <row r="3382" spans="1:12">
      <c r="A3382" s="23">
        <v>4300</v>
      </c>
      <c r="B3382" s="23">
        <v>1191</v>
      </c>
      <c r="C3382" s="23">
        <v>128</v>
      </c>
      <c r="E3382" s="23" t="s">
        <v>6853</v>
      </c>
      <c r="F3382" s="23" t="s">
        <v>6854</v>
      </c>
      <c r="G3382" s="23">
        <v>1</v>
      </c>
      <c r="K3382" s="41" t="str">
        <f>IF($B3382="","",(VLOOKUP($B3382,所属・種目コード!$L$3:$M$127,2)))</f>
        <v>花巻石鳥谷中</v>
      </c>
      <c r="L3382" s="38" t="e">
        <f>IF($B3382="","",(VLOOKUP($B3382,所属・種目コード!$I$3:$J$59,2)))</f>
        <v>#N/A</v>
      </c>
    </row>
    <row r="3383" spans="1:12">
      <c r="A3383" s="23">
        <v>4301</v>
      </c>
      <c r="B3383" s="23">
        <v>1191</v>
      </c>
      <c r="C3383" s="23">
        <v>140</v>
      </c>
      <c r="E3383" s="23" t="s">
        <v>6855</v>
      </c>
      <c r="F3383" s="23" t="s">
        <v>6856</v>
      </c>
      <c r="G3383" s="23">
        <v>2</v>
      </c>
      <c r="K3383" s="41" t="str">
        <f>IF($B3383="","",(VLOOKUP($B3383,所属・種目コード!$L$3:$M$127,2)))</f>
        <v>花巻石鳥谷中</v>
      </c>
      <c r="L3383" s="38" t="e">
        <f>IF($B3383="","",(VLOOKUP($B3383,所属・種目コード!$I$3:$J$59,2)))</f>
        <v>#N/A</v>
      </c>
    </row>
    <row r="3384" spans="1:12">
      <c r="A3384" s="23">
        <v>4302</v>
      </c>
      <c r="B3384" s="23">
        <v>1191</v>
      </c>
      <c r="C3384" s="23">
        <v>141</v>
      </c>
      <c r="E3384" s="23" t="s">
        <v>6857</v>
      </c>
      <c r="F3384" s="23" t="s">
        <v>6858</v>
      </c>
      <c r="G3384" s="23">
        <v>2</v>
      </c>
      <c r="K3384" s="41" t="str">
        <f>IF($B3384="","",(VLOOKUP($B3384,所属・種目コード!$L$3:$M$127,2)))</f>
        <v>花巻石鳥谷中</v>
      </c>
      <c r="L3384" s="38" t="e">
        <f>IF($B3384="","",(VLOOKUP($B3384,所属・種目コード!$I$3:$J$59,2)))</f>
        <v>#N/A</v>
      </c>
    </row>
    <row r="3385" spans="1:12">
      <c r="A3385" s="23">
        <v>4303</v>
      </c>
      <c r="B3385" s="23">
        <v>1191</v>
      </c>
      <c r="C3385" s="23">
        <v>138</v>
      </c>
      <c r="E3385" s="23" t="s">
        <v>6859</v>
      </c>
      <c r="F3385" s="23" t="s">
        <v>6860</v>
      </c>
      <c r="G3385" s="23">
        <v>1</v>
      </c>
      <c r="K3385" s="41" t="str">
        <f>IF($B3385="","",(VLOOKUP($B3385,所属・種目コード!$L$3:$M$127,2)))</f>
        <v>花巻石鳥谷中</v>
      </c>
      <c r="L3385" s="38" t="e">
        <f>IF($B3385="","",(VLOOKUP($B3385,所属・種目コード!$I$3:$J$59,2)))</f>
        <v>#N/A</v>
      </c>
    </row>
    <row r="3386" spans="1:12">
      <c r="A3386" s="23">
        <v>4304</v>
      </c>
      <c r="B3386" s="23">
        <v>1191</v>
      </c>
      <c r="C3386" s="23">
        <v>139</v>
      </c>
      <c r="E3386" s="23" t="s">
        <v>6861</v>
      </c>
      <c r="F3386" s="23" t="s">
        <v>6862</v>
      </c>
      <c r="G3386" s="23">
        <v>1</v>
      </c>
      <c r="K3386" s="41" t="str">
        <f>IF($B3386="","",(VLOOKUP($B3386,所属・種目コード!$L$3:$M$127,2)))</f>
        <v>花巻石鳥谷中</v>
      </c>
      <c r="L3386" s="38" t="e">
        <f>IF($B3386="","",(VLOOKUP($B3386,所属・種目コード!$I$3:$J$59,2)))</f>
        <v>#N/A</v>
      </c>
    </row>
    <row r="3387" spans="1:12">
      <c r="A3387" s="23">
        <v>4305</v>
      </c>
      <c r="B3387" s="23">
        <v>1191</v>
      </c>
      <c r="C3387" s="23">
        <v>142</v>
      </c>
      <c r="E3387" s="23" t="s">
        <v>6863</v>
      </c>
      <c r="F3387" s="23" t="s">
        <v>6864</v>
      </c>
      <c r="G3387" s="23">
        <v>2</v>
      </c>
      <c r="K3387" s="41" t="str">
        <f>IF($B3387="","",(VLOOKUP($B3387,所属・種目コード!$L$3:$M$127,2)))</f>
        <v>花巻石鳥谷中</v>
      </c>
      <c r="L3387" s="38" t="e">
        <f>IF($B3387="","",(VLOOKUP($B3387,所属・種目コード!$I$3:$J$59,2)))</f>
        <v>#N/A</v>
      </c>
    </row>
    <row r="3388" spans="1:12">
      <c r="A3388" s="23">
        <v>4306</v>
      </c>
      <c r="B3388" s="23">
        <v>1191</v>
      </c>
      <c r="C3388" s="23">
        <v>143</v>
      </c>
      <c r="E3388" s="23" t="s">
        <v>6865</v>
      </c>
      <c r="F3388" s="23" t="s">
        <v>6866</v>
      </c>
      <c r="G3388" s="23">
        <v>2</v>
      </c>
      <c r="K3388" s="41" t="str">
        <f>IF($B3388="","",(VLOOKUP($B3388,所属・種目コード!$L$3:$M$127,2)))</f>
        <v>花巻石鳥谷中</v>
      </c>
      <c r="L3388" s="38" t="e">
        <f>IF($B3388="","",(VLOOKUP($B3388,所属・種目コード!$I$3:$J$59,2)))</f>
        <v>#N/A</v>
      </c>
    </row>
    <row r="3389" spans="1:12">
      <c r="A3389" s="23">
        <v>4307</v>
      </c>
      <c r="B3389" s="23">
        <v>1191</v>
      </c>
      <c r="C3389" s="23">
        <v>132</v>
      </c>
      <c r="E3389" s="23" t="s">
        <v>6867</v>
      </c>
      <c r="F3389" s="23" t="s">
        <v>6868</v>
      </c>
      <c r="G3389" s="23">
        <v>2</v>
      </c>
      <c r="K3389" s="41" t="str">
        <f>IF($B3389="","",(VLOOKUP($B3389,所属・種目コード!$L$3:$M$127,2)))</f>
        <v>花巻石鳥谷中</v>
      </c>
      <c r="L3389" s="38" t="e">
        <f>IF($B3389="","",(VLOOKUP($B3389,所属・種目コード!$I$3:$J$59,2)))</f>
        <v>#N/A</v>
      </c>
    </row>
    <row r="3390" spans="1:12">
      <c r="A3390" s="23">
        <v>4308</v>
      </c>
      <c r="B3390" s="23">
        <v>1191</v>
      </c>
      <c r="C3390" s="23">
        <v>144</v>
      </c>
      <c r="E3390" s="23" t="s">
        <v>6869</v>
      </c>
      <c r="F3390" s="23" t="s">
        <v>6187</v>
      </c>
      <c r="G3390" s="23">
        <v>2</v>
      </c>
      <c r="K3390" s="41" t="str">
        <f>IF($B3390="","",(VLOOKUP($B3390,所属・種目コード!$L$3:$M$127,2)))</f>
        <v>花巻石鳥谷中</v>
      </c>
      <c r="L3390" s="38" t="e">
        <f>IF($B3390="","",(VLOOKUP($B3390,所属・種目コード!$I$3:$J$59,2)))</f>
        <v>#N/A</v>
      </c>
    </row>
    <row r="3391" spans="1:12">
      <c r="A3391" s="23">
        <v>4309</v>
      </c>
      <c r="B3391" s="23">
        <v>1191</v>
      </c>
      <c r="C3391" s="23">
        <v>133</v>
      </c>
      <c r="E3391" s="23" t="s">
        <v>6870</v>
      </c>
      <c r="F3391" s="23" t="s">
        <v>6871</v>
      </c>
      <c r="G3391" s="23">
        <v>2</v>
      </c>
      <c r="K3391" s="41" t="str">
        <f>IF($B3391="","",(VLOOKUP($B3391,所属・種目コード!$L$3:$M$127,2)))</f>
        <v>花巻石鳥谷中</v>
      </c>
      <c r="L3391" s="38" t="e">
        <f>IF($B3391="","",(VLOOKUP($B3391,所属・種目コード!$I$3:$J$59,2)))</f>
        <v>#N/A</v>
      </c>
    </row>
    <row r="3392" spans="1:12">
      <c r="A3392" s="23">
        <v>4310</v>
      </c>
      <c r="B3392" s="23">
        <v>1191</v>
      </c>
      <c r="C3392" s="23">
        <v>140</v>
      </c>
      <c r="E3392" s="23" t="s">
        <v>6872</v>
      </c>
      <c r="F3392" s="23" t="s">
        <v>6873</v>
      </c>
      <c r="G3392" s="23">
        <v>1</v>
      </c>
      <c r="K3392" s="41" t="str">
        <f>IF($B3392="","",(VLOOKUP($B3392,所属・種目コード!$L$3:$M$127,2)))</f>
        <v>花巻石鳥谷中</v>
      </c>
      <c r="L3392" s="38" t="e">
        <f>IF($B3392="","",(VLOOKUP($B3392,所属・種目コード!$I$3:$J$59,2)))</f>
        <v>#N/A</v>
      </c>
    </row>
    <row r="3393" spans="1:12">
      <c r="A3393" s="23">
        <v>4311</v>
      </c>
      <c r="B3393" s="23">
        <v>1191</v>
      </c>
      <c r="C3393" s="23">
        <v>145</v>
      </c>
      <c r="E3393" s="23" t="s">
        <v>6874</v>
      </c>
      <c r="F3393" s="23" t="s">
        <v>6875</v>
      </c>
      <c r="G3393" s="23">
        <v>2</v>
      </c>
      <c r="K3393" s="41" t="str">
        <f>IF($B3393="","",(VLOOKUP($B3393,所属・種目コード!$L$3:$M$127,2)))</f>
        <v>花巻石鳥谷中</v>
      </c>
      <c r="L3393" s="38" t="e">
        <f>IF($B3393="","",(VLOOKUP($B3393,所属・種目コード!$I$3:$J$59,2)))</f>
        <v>#N/A</v>
      </c>
    </row>
    <row r="3394" spans="1:12">
      <c r="A3394" s="23">
        <v>4312</v>
      </c>
      <c r="B3394" s="23">
        <v>1191</v>
      </c>
      <c r="C3394" s="23">
        <v>134</v>
      </c>
      <c r="E3394" s="23" t="s">
        <v>6876</v>
      </c>
      <c r="F3394" s="23" t="s">
        <v>6877</v>
      </c>
      <c r="G3394" s="23">
        <v>2</v>
      </c>
      <c r="K3394" s="41" t="str">
        <f>IF($B3394="","",(VLOOKUP($B3394,所属・種目コード!$L$3:$M$127,2)))</f>
        <v>花巻石鳥谷中</v>
      </c>
      <c r="L3394" s="38" t="e">
        <f>IF($B3394="","",(VLOOKUP($B3394,所属・種目コード!$I$3:$J$59,2)))</f>
        <v>#N/A</v>
      </c>
    </row>
    <row r="3395" spans="1:12">
      <c r="A3395" s="23">
        <v>4313</v>
      </c>
      <c r="B3395" s="23">
        <v>1191</v>
      </c>
      <c r="C3395" s="23">
        <v>129</v>
      </c>
      <c r="E3395" s="23" t="s">
        <v>6878</v>
      </c>
      <c r="F3395" s="23" t="s">
        <v>6879</v>
      </c>
      <c r="G3395" s="23">
        <v>1</v>
      </c>
      <c r="K3395" s="41" t="str">
        <f>IF($B3395="","",(VLOOKUP($B3395,所属・種目コード!$L$3:$M$127,2)))</f>
        <v>花巻石鳥谷中</v>
      </c>
      <c r="L3395" s="38" t="e">
        <f>IF($B3395="","",(VLOOKUP($B3395,所属・種目コード!$I$3:$J$59,2)))</f>
        <v>#N/A</v>
      </c>
    </row>
    <row r="3396" spans="1:12">
      <c r="A3396" s="23">
        <v>4314</v>
      </c>
      <c r="B3396" s="23">
        <v>1191</v>
      </c>
      <c r="C3396" s="23">
        <v>130</v>
      </c>
      <c r="E3396" s="23" t="s">
        <v>6880</v>
      </c>
      <c r="F3396" s="23" t="s">
        <v>6881</v>
      </c>
      <c r="G3396" s="23">
        <v>1</v>
      </c>
      <c r="K3396" s="41" t="str">
        <f>IF($B3396="","",(VLOOKUP($B3396,所属・種目コード!$L$3:$M$127,2)))</f>
        <v>花巻石鳥谷中</v>
      </c>
      <c r="L3396" s="38" t="e">
        <f>IF($B3396="","",(VLOOKUP($B3396,所属・種目コード!$I$3:$J$59,2)))</f>
        <v>#N/A</v>
      </c>
    </row>
    <row r="3397" spans="1:12">
      <c r="A3397" s="23">
        <v>4315</v>
      </c>
      <c r="B3397" s="23">
        <v>1191</v>
      </c>
      <c r="C3397" s="23">
        <v>131</v>
      </c>
      <c r="E3397" s="23" t="s">
        <v>6882</v>
      </c>
      <c r="F3397" s="23" t="s">
        <v>6883</v>
      </c>
      <c r="G3397" s="23">
        <v>1</v>
      </c>
      <c r="K3397" s="41" t="str">
        <f>IF($B3397="","",(VLOOKUP($B3397,所属・種目コード!$L$3:$M$127,2)))</f>
        <v>花巻石鳥谷中</v>
      </c>
      <c r="L3397" s="38" t="e">
        <f>IF($B3397="","",(VLOOKUP($B3397,所属・種目コード!$I$3:$J$59,2)))</f>
        <v>#N/A</v>
      </c>
    </row>
    <row r="3398" spans="1:12">
      <c r="A3398" s="23">
        <v>4316</v>
      </c>
      <c r="B3398" s="23">
        <v>1191</v>
      </c>
      <c r="C3398" s="23">
        <v>141</v>
      </c>
      <c r="E3398" s="23" t="s">
        <v>6884</v>
      </c>
      <c r="F3398" s="23" t="s">
        <v>6885</v>
      </c>
      <c r="G3398" s="23">
        <v>1</v>
      </c>
      <c r="K3398" s="41" t="str">
        <f>IF($B3398="","",(VLOOKUP($B3398,所属・種目コード!$L$3:$M$127,2)))</f>
        <v>花巻石鳥谷中</v>
      </c>
      <c r="L3398" s="38" t="e">
        <f>IF($B3398="","",(VLOOKUP($B3398,所属・種目コード!$I$3:$J$59,2)))</f>
        <v>#N/A</v>
      </c>
    </row>
    <row r="3399" spans="1:12">
      <c r="A3399" s="23">
        <v>4317</v>
      </c>
      <c r="B3399" s="23">
        <v>1191</v>
      </c>
      <c r="C3399" s="23">
        <v>142</v>
      </c>
      <c r="E3399" s="23" t="s">
        <v>6886</v>
      </c>
      <c r="F3399" s="23" t="s">
        <v>6887</v>
      </c>
      <c r="G3399" s="23">
        <v>1</v>
      </c>
      <c r="K3399" s="41" t="str">
        <f>IF($B3399="","",(VLOOKUP($B3399,所属・種目コード!$L$3:$M$127,2)))</f>
        <v>花巻石鳥谷中</v>
      </c>
      <c r="L3399" s="38" t="e">
        <f>IF($B3399="","",(VLOOKUP($B3399,所属・種目コード!$I$3:$J$59,2)))</f>
        <v>#N/A</v>
      </c>
    </row>
    <row r="3400" spans="1:12">
      <c r="A3400" s="23">
        <v>4318</v>
      </c>
      <c r="B3400" s="23">
        <v>1191</v>
      </c>
      <c r="C3400" s="23">
        <v>143</v>
      </c>
      <c r="E3400" s="23" t="s">
        <v>6888</v>
      </c>
      <c r="F3400" s="23" t="s">
        <v>6889</v>
      </c>
      <c r="G3400" s="23">
        <v>1</v>
      </c>
      <c r="K3400" s="41" t="str">
        <f>IF($B3400="","",(VLOOKUP($B3400,所属・種目コード!$L$3:$M$127,2)))</f>
        <v>花巻石鳥谷中</v>
      </c>
      <c r="L3400" s="38" t="e">
        <f>IF($B3400="","",(VLOOKUP($B3400,所属・種目コード!$I$3:$J$59,2)))</f>
        <v>#N/A</v>
      </c>
    </row>
    <row r="3401" spans="1:12">
      <c r="A3401" s="23">
        <v>4319</v>
      </c>
      <c r="B3401" s="23">
        <v>1191</v>
      </c>
      <c r="C3401" s="23">
        <v>144</v>
      </c>
      <c r="E3401" s="23" t="s">
        <v>6890</v>
      </c>
      <c r="F3401" s="23" t="s">
        <v>6891</v>
      </c>
      <c r="G3401" s="23">
        <v>1</v>
      </c>
      <c r="K3401" s="41" t="str">
        <f>IF($B3401="","",(VLOOKUP($B3401,所属・種目コード!$L$3:$M$127,2)))</f>
        <v>花巻石鳥谷中</v>
      </c>
      <c r="L3401" s="38" t="e">
        <f>IF($B3401="","",(VLOOKUP($B3401,所属・種目コード!$I$3:$J$59,2)))</f>
        <v>#N/A</v>
      </c>
    </row>
    <row r="3402" spans="1:12">
      <c r="A3402" s="23">
        <v>4320</v>
      </c>
      <c r="B3402" s="23">
        <v>1191</v>
      </c>
      <c r="C3402" s="23">
        <v>135</v>
      </c>
      <c r="E3402" s="23" t="s">
        <v>6892</v>
      </c>
      <c r="F3402" s="23" t="s">
        <v>6893</v>
      </c>
      <c r="G3402" s="23">
        <v>2</v>
      </c>
      <c r="K3402" s="41" t="str">
        <f>IF($B3402="","",(VLOOKUP($B3402,所属・種目コード!$L$3:$M$127,2)))</f>
        <v>花巻石鳥谷中</v>
      </c>
      <c r="L3402" s="38" t="e">
        <f>IF($B3402="","",(VLOOKUP($B3402,所属・種目コード!$I$3:$J$59,2)))</f>
        <v>#N/A</v>
      </c>
    </row>
    <row r="3403" spans="1:12">
      <c r="A3403" s="23">
        <v>4321</v>
      </c>
      <c r="B3403" s="23">
        <v>1192</v>
      </c>
      <c r="C3403" s="23">
        <v>901</v>
      </c>
      <c r="E3403" s="23" t="s">
        <v>6894</v>
      </c>
      <c r="F3403" s="23" t="s">
        <v>6895</v>
      </c>
      <c r="G3403" s="23">
        <v>1</v>
      </c>
      <c r="K3403" s="41" t="str">
        <f>IF($B3403="","",(VLOOKUP($B3403,所属・種目コード!$L$3:$M$127,2)))</f>
        <v>花巻大迫中</v>
      </c>
      <c r="L3403" s="38" t="e">
        <f>IF($B3403="","",(VLOOKUP($B3403,所属・種目コード!$I$3:$J$59,2)))</f>
        <v>#N/A</v>
      </c>
    </row>
    <row r="3404" spans="1:12">
      <c r="A3404" s="23">
        <v>4322</v>
      </c>
      <c r="B3404" s="23">
        <v>1192</v>
      </c>
      <c r="C3404" s="23">
        <v>902</v>
      </c>
      <c r="E3404" s="23" t="s">
        <v>3179</v>
      </c>
      <c r="F3404" s="23" t="s">
        <v>3180</v>
      </c>
      <c r="G3404" s="23">
        <v>1</v>
      </c>
      <c r="K3404" s="41" t="str">
        <f>IF($B3404="","",(VLOOKUP($B3404,所属・種目コード!$L$3:$M$127,2)))</f>
        <v>花巻大迫中</v>
      </c>
      <c r="L3404" s="38" t="e">
        <f>IF($B3404="","",(VLOOKUP($B3404,所属・種目コード!$I$3:$J$59,2)))</f>
        <v>#N/A</v>
      </c>
    </row>
    <row r="3405" spans="1:12">
      <c r="A3405" s="23">
        <v>4323</v>
      </c>
      <c r="B3405" s="23">
        <v>1192</v>
      </c>
      <c r="C3405" s="23">
        <v>896</v>
      </c>
      <c r="E3405" s="23" t="s">
        <v>6896</v>
      </c>
      <c r="F3405" s="23" t="s">
        <v>6897</v>
      </c>
      <c r="G3405" s="23">
        <v>1</v>
      </c>
      <c r="K3405" s="41" t="str">
        <f>IF($B3405="","",(VLOOKUP($B3405,所属・種目コード!$L$3:$M$127,2)))</f>
        <v>花巻大迫中</v>
      </c>
      <c r="L3405" s="38" t="e">
        <f>IF($B3405="","",(VLOOKUP($B3405,所属・種目コード!$I$3:$J$59,2)))</f>
        <v>#N/A</v>
      </c>
    </row>
    <row r="3406" spans="1:12">
      <c r="A3406" s="23">
        <v>4324</v>
      </c>
      <c r="B3406" s="23">
        <v>1192</v>
      </c>
      <c r="C3406" s="23">
        <v>903</v>
      </c>
      <c r="E3406" s="23" t="s">
        <v>6898</v>
      </c>
      <c r="F3406" s="23" t="s">
        <v>6899</v>
      </c>
      <c r="G3406" s="23">
        <v>1</v>
      </c>
      <c r="K3406" s="41" t="str">
        <f>IF($B3406="","",(VLOOKUP($B3406,所属・種目コード!$L$3:$M$127,2)))</f>
        <v>花巻大迫中</v>
      </c>
      <c r="L3406" s="38" t="e">
        <f>IF($B3406="","",(VLOOKUP($B3406,所属・種目コード!$I$3:$J$59,2)))</f>
        <v>#N/A</v>
      </c>
    </row>
    <row r="3407" spans="1:12">
      <c r="A3407" s="23">
        <v>4325</v>
      </c>
      <c r="B3407" s="23">
        <v>1192</v>
      </c>
      <c r="C3407" s="23">
        <v>769</v>
      </c>
      <c r="E3407" s="23" t="s">
        <v>6900</v>
      </c>
      <c r="F3407" s="23" t="s">
        <v>6901</v>
      </c>
      <c r="G3407" s="23">
        <v>2</v>
      </c>
      <c r="K3407" s="41" t="str">
        <f>IF($B3407="","",(VLOOKUP($B3407,所属・種目コード!$L$3:$M$127,2)))</f>
        <v>花巻大迫中</v>
      </c>
      <c r="L3407" s="38" t="e">
        <f>IF($B3407="","",(VLOOKUP($B3407,所属・種目コード!$I$3:$J$59,2)))</f>
        <v>#N/A</v>
      </c>
    </row>
    <row r="3408" spans="1:12">
      <c r="A3408" s="23">
        <v>4326</v>
      </c>
      <c r="B3408" s="23">
        <v>1192</v>
      </c>
      <c r="C3408" s="23">
        <v>770</v>
      </c>
      <c r="E3408" s="23" t="s">
        <v>6902</v>
      </c>
      <c r="F3408" s="23" t="s">
        <v>6903</v>
      </c>
      <c r="G3408" s="23">
        <v>2</v>
      </c>
      <c r="K3408" s="41" t="str">
        <f>IF($B3408="","",(VLOOKUP($B3408,所属・種目コード!$L$3:$M$127,2)))</f>
        <v>花巻大迫中</v>
      </c>
      <c r="L3408" s="38" t="e">
        <f>IF($B3408="","",(VLOOKUP($B3408,所属・種目コード!$I$3:$J$59,2)))</f>
        <v>#N/A</v>
      </c>
    </row>
    <row r="3409" spans="1:12">
      <c r="A3409" s="23">
        <v>4327</v>
      </c>
      <c r="B3409" s="23">
        <v>1192</v>
      </c>
      <c r="C3409" s="23">
        <v>771</v>
      </c>
      <c r="E3409" s="23" t="s">
        <v>6904</v>
      </c>
      <c r="F3409" s="23" t="s">
        <v>6905</v>
      </c>
      <c r="G3409" s="23">
        <v>2</v>
      </c>
      <c r="K3409" s="41" t="str">
        <f>IF($B3409="","",(VLOOKUP($B3409,所属・種目コード!$L$3:$M$127,2)))</f>
        <v>花巻大迫中</v>
      </c>
      <c r="L3409" s="38" t="e">
        <f>IF($B3409="","",(VLOOKUP($B3409,所属・種目コード!$I$3:$J$59,2)))</f>
        <v>#N/A</v>
      </c>
    </row>
    <row r="3410" spans="1:12">
      <c r="A3410" s="23">
        <v>4328</v>
      </c>
      <c r="B3410" s="23">
        <v>1192</v>
      </c>
      <c r="C3410" s="23">
        <v>772</v>
      </c>
      <c r="E3410" s="23" t="s">
        <v>6906</v>
      </c>
      <c r="F3410" s="23" t="s">
        <v>6907</v>
      </c>
      <c r="G3410" s="23">
        <v>2</v>
      </c>
      <c r="K3410" s="41" t="str">
        <f>IF($B3410="","",(VLOOKUP($B3410,所属・種目コード!$L$3:$M$127,2)))</f>
        <v>花巻大迫中</v>
      </c>
      <c r="L3410" s="38" t="e">
        <f>IF($B3410="","",(VLOOKUP($B3410,所属・種目コード!$I$3:$J$59,2)))</f>
        <v>#N/A</v>
      </c>
    </row>
    <row r="3411" spans="1:12">
      <c r="A3411" s="23">
        <v>4329</v>
      </c>
      <c r="B3411" s="23">
        <v>1192</v>
      </c>
      <c r="C3411" s="23">
        <v>765</v>
      </c>
      <c r="E3411" s="23" t="s">
        <v>6908</v>
      </c>
      <c r="F3411" s="23" t="s">
        <v>6909</v>
      </c>
      <c r="G3411" s="23">
        <v>2</v>
      </c>
      <c r="K3411" s="41" t="str">
        <f>IF($B3411="","",(VLOOKUP($B3411,所属・種目コード!$L$3:$M$127,2)))</f>
        <v>花巻大迫中</v>
      </c>
      <c r="L3411" s="38" t="e">
        <f>IF($B3411="","",(VLOOKUP($B3411,所属・種目コード!$I$3:$J$59,2)))</f>
        <v>#N/A</v>
      </c>
    </row>
    <row r="3412" spans="1:12">
      <c r="A3412" s="23">
        <v>4330</v>
      </c>
      <c r="B3412" s="23">
        <v>1192</v>
      </c>
      <c r="C3412" s="23">
        <v>766</v>
      </c>
      <c r="E3412" s="23" t="s">
        <v>6910</v>
      </c>
      <c r="F3412" s="23" t="s">
        <v>6911</v>
      </c>
      <c r="G3412" s="23">
        <v>2</v>
      </c>
      <c r="K3412" s="41" t="str">
        <f>IF($B3412="","",(VLOOKUP($B3412,所属・種目コード!$L$3:$M$127,2)))</f>
        <v>花巻大迫中</v>
      </c>
      <c r="L3412" s="38" t="e">
        <f>IF($B3412="","",(VLOOKUP($B3412,所属・種目コード!$I$3:$J$59,2)))</f>
        <v>#N/A</v>
      </c>
    </row>
    <row r="3413" spans="1:12">
      <c r="A3413" s="23">
        <v>4331</v>
      </c>
      <c r="B3413" s="23">
        <v>1192</v>
      </c>
      <c r="C3413" s="23">
        <v>897</v>
      </c>
      <c r="E3413" s="23" t="s">
        <v>6912</v>
      </c>
      <c r="F3413" s="23" t="s">
        <v>6913</v>
      </c>
      <c r="G3413" s="23">
        <v>1</v>
      </c>
      <c r="K3413" s="41" t="str">
        <f>IF($B3413="","",(VLOOKUP($B3413,所属・種目コード!$L$3:$M$127,2)))</f>
        <v>花巻大迫中</v>
      </c>
      <c r="L3413" s="38" t="e">
        <f>IF($B3413="","",(VLOOKUP($B3413,所属・種目コード!$I$3:$J$59,2)))</f>
        <v>#N/A</v>
      </c>
    </row>
    <row r="3414" spans="1:12">
      <c r="A3414" s="23">
        <v>4332</v>
      </c>
      <c r="B3414" s="23">
        <v>1192</v>
      </c>
      <c r="C3414" s="23">
        <v>767</v>
      </c>
      <c r="E3414" s="23" t="s">
        <v>6914</v>
      </c>
      <c r="F3414" s="23" t="s">
        <v>6915</v>
      </c>
      <c r="G3414" s="23">
        <v>2</v>
      </c>
      <c r="K3414" s="41" t="str">
        <f>IF($B3414="","",(VLOOKUP($B3414,所属・種目コード!$L$3:$M$127,2)))</f>
        <v>花巻大迫中</v>
      </c>
      <c r="L3414" s="38" t="e">
        <f>IF($B3414="","",(VLOOKUP($B3414,所属・種目コード!$I$3:$J$59,2)))</f>
        <v>#N/A</v>
      </c>
    </row>
    <row r="3415" spans="1:12">
      <c r="A3415" s="23">
        <v>4333</v>
      </c>
      <c r="B3415" s="23">
        <v>1192</v>
      </c>
      <c r="C3415" s="23">
        <v>898</v>
      </c>
      <c r="E3415" s="23" t="s">
        <v>6916</v>
      </c>
      <c r="F3415" s="23" t="s">
        <v>6917</v>
      </c>
      <c r="G3415" s="23">
        <v>1</v>
      </c>
      <c r="K3415" s="41" t="str">
        <f>IF($B3415="","",(VLOOKUP($B3415,所属・種目コード!$L$3:$M$127,2)))</f>
        <v>花巻大迫中</v>
      </c>
      <c r="L3415" s="38" t="e">
        <f>IF($B3415="","",(VLOOKUP($B3415,所属・種目コード!$I$3:$J$59,2)))</f>
        <v>#N/A</v>
      </c>
    </row>
    <row r="3416" spans="1:12">
      <c r="A3416" s="23">
        <v>4334</v>
      </c>
      <c r="B3416" s="23">
        <v>1192</v>
      </c>
      <c r="C3416" s="23">
        <v>904</v>
      </c>
      <c r="E3416" s="23" t="s">
        <v>6918</v>
      </c>
      <c r="F3416" s="23" t="s">
        <v>6919</v>
      </c>
      <c r="G3416" s="23">
        <v>1</v>
      </c>
      <c r="K3416" s="41" t="str">
        <f>IF($B3416="","",(VLOOKUP($B3416,所属・種目コード!$L$3:$M$127,2)))</f>
        <v>花巻大迫中</v>
      </c>
      <c r="L3416" s="38" t="e">
        <f>IF($B3416="","",(VLOOKUP($B3416,所属・種目コード!$I$3:$J$59,2)))</f>
        <v>#N/A</v>
      </c>
    </row>
    <row r="3417" spans="1:12">
      <c r="A3417" s="23">
        <v>4335</v>
      </c>
      <c r="B3417" s="23">
        <v>1192</v>
      </c>
      <c r="C3417" s="23">
        <v>899</v>
      </c>
      <c r="E3417" s="23" t="s">
        <v>6920</v>
      </c>
      <c r="F3417" s="23" t="s">
        <v>6921</v>
      </c>
      <c r="G3417" s="23">
        <v>1</v>
      </c>
      <c r="K3417" s="41" t="str">
        <f>IF($B3417="","",(VLOOKUP($B3417,所属・種目コード!$L$3:$M$127,2)))</f>
        <v>花巻大迫中</v>
      </c>
      <c r="L3417" s="38" t="e">
        <f>IF($B3417="","",(VLOOKUP($B3417,所属・種目コード!$I$3:$J$59,2)))</f>
        <v>#N/A</v>
      </c>
    </row>
    <row r="3418" spans="1:12">
      <c r="A3418" s="23">
        <v>4336</v>
      </c>
      <c r="B3418" s="23">
        <v>1192</v>
      </c>
      <c r="C3418" s="23">
        <v>768</v>
      </c>
      <c r="E3418" s="23" t="s">
        <v>6922</v>
      </c>
      <c r="F3418" s="23" t="s">
        <v>6923</v>
      </c>
      <c r="G3418" s="23">
        <v>2</v>
      </c>
      <c r="K3418" s="41" t="str">
        <f>IF($B3418="","",(VLOOKUP($B3418,所属・種目コード!$L$3:$M$127,2)))</f>
        <v>花巻大迫中</v>
      </c>
      <c r="L3418" s="38" t="e">
        <f>IF($B3418="","",(VLOOKUP($B3418,所属・種目コード!$I$3:$J$59,2)))</f>
        <v>#N/A</v>
      </c>
    </row>
    <row r="3419" spans="1:12">
      <c r="A3419" s="23">
        <v>4337</v>
      </c>
      <c r="B3419" s="23">
        <v>1192</v>
      </c>
      <c r="C3419" s="23">
        <v>900</v>
      </c>
      <c r="E3419" s="23" t="s">
        <v>6924</v>
      </c>
      <c r="F3419" s="23" t="s">
        <v>6925</v>
      </c>
      <c r="G3419" s="23">
        <v>1</v>
      </c>
      <c r="K3419" s="41" t="str">
        <f>IF($B3419="","",(VLOOKUP($B3419,所属・種目コード!$L$3:$M$127,2)))</f>
        <v>花巻大迫中</v>
      </c>
      <c r="L3419" s="38" t="e">
        <f>IF($B3419="","",(VLOOKUP($B3419,所属・種目コード!$I$3:$J$59,2)))</f>
        <v>#N/A</v>
      </c>
    </row>
    <row r="3420" spans="1:12">
      <c r="A3420" s="23">
        <v>4338</v>
      </c>
      <c r="B3420" s="23">
        <v>1193</v>
      </c>
      <c r="C3420" s="23">
        <v>153</v>
      </c>
      <c r="E3420" s="23" t="s">
        <v>6926</v>
      </c>
      <c r="F3420" s="23" t="s">
        <v>6927</v>
      </c>
      <c r="G3420" s="23">
        <v>1</v>
      </c>
      <c r="K3420" s="41" t="str">
        <f>IF($B3420="","",(VLOOKUP($B3420,所属・種目コード!$L$3:$M$127,2)))</f>
        <v>花巻西南中</v>
      </c>
      <c r="L3420" s="38" t="e">
        <f>IF($B3420="","",(VLOOKUP($B3420,所属・種目コード!$I$3:$J$59,2)))</f>
        <v>#N/A</v>
      </c>
    </row>
    <row r="3421" spans="1:12">
      <c r="A3421" s="23">
        <v>4339</v>
      </c>
      <c r="B3421" s="23">
        <v>1193</v>
      </c>
      <c r="C3421" s="23">
        <v>154</v>
      </c>
      <c r="E3421" s="23" t="s">
        <v>6928</v>
      </c>
      <c r="F3421" s="23" t="s">
        <v>6929</v>
      </c>
      <c r="G3421" s="23">
        <v>1</v>
      </c>
      <c r="K3421" s="41" t="str">
        <f>IF($B3421="","",(VLOOKUP($B3421,所属・種目コード!$L$3:$M$127,2)))</f>
        <v>花巻西南中</v>
      </c>
      <c r="L3421" s="38" t="e">
        <f>IF($B3421="","",(VLOOKUP($B3421,所属・種目コード!$I$3:$J$59,2)))</f>
        <v>#N/A</v>
      </c>
    </row>
    <row r="3422" spans="1:12">
      <c r="A3422" s="23">
        <v>4340</v>
      </c>
      <c r="B3422" s="23">
        <v>1193</v>
      </c>
      <c r="C3422" s="23">
        <v>158</v>
      </c>
      <c r="E3422" s="23" t="s">
        <v>6930</v>
      </c>
      <c r="F3422" s="23" t="s">
        <v>6931</v>
      </c>
      <c r="G3422" s="23">
        <v>1</v>
      </c>
      <c r="K3422" s="41" t="str">
        <f>IF($B3422="","",(VLOOKUP($B3422,所属・種目コード!$L$3:$M$127,2)))</f>
        <v>花巻西南中</v>
      </c>
      <c r="L3422" s="38" t="e">
        <f>IF($B3422="","",(VLOOKUP($B3422,所属・種目コード!$I$3:$J$59,2)))</f>
        <v>#N/A</v>
      </c>
    </row>
    <row r="3423" spans="1:12">
      <c r="A3423" s="23">
        <v>4341</v>
      </c>
      <c r="B3423" s="23">
        <v>1193</v>
      </c>
      <c r="C3423" s="23">
        <v>166</v>
      </c>
      <c r="E3423" s="23" t="s">
        <v>6932</v>
      </c>
      <c r="F3423" s="23" t="s">
        <v>6933</v>
      </c>
      <c r="G3423" s="23">
        <v>2</v>
      </c>
      <c r="K3423" s="41" t="str">
        <f>IF($B3423="","",(VLOOKUP($B3423,所属・種目コード!$L$3:$M$127,2)))</f>
        <v>花巻西南中</v>
      </c>
      <c r="L3423" s="38" t="e">
        <f>IF($B3423="","",(VLOOKUP($B3423,所属・種目コード!$I$3:$J$59,2)))</f>
        <v>#N/A</v>
      </c>
    </row>
    <row r="3424" spans="1:12">
      <c r="A3424" s="23">
        <v>4342</v>
      </c>
      <c r="B3424" s="23">
        <v>1193</v>
      </c>
      <c r="C3424" s="23">
        <v>167</v>
      </c>
      <c r="E3424" s="23" t="s">
        <v>6934</v>
      </c>
      <c r="F3424" s="23" t="s">
        <v>6935</v>
      </c>
      <c r="G3424" s="23">
        <v>2</v>
      </c>
      <c r="K3424" s="41" t="str">
        <f>IF($B3424="","",(VLOOKUP($B3424,所属・種目コード!$L$3:$M$127,2)))</f>
        <v>花巻西南中</v>
      </c>
      <c r="L3424" s="38" t="e">
        <f>IF($B3424="","",(VLOOKUP($B3424,所属・種目コード!$I$3:$J$59,2)))</f>
        <v>#N/A</v>
      </c>
    </row>
    <row r="3425" spans="1:12">
      <c r="A3425" s="23">
        <v>4343</v>
      </c>
      <c r="B3425" s="23">
        <v>1193</v>
      </c>
      <c r="C3425" s="23">
        <v>160</v>
      </c>
      <c r="E3425" s="23" t="s">
        <v>6936</v>
      </c>
      <c r="F3425" s="23" t="s">
        <v>6937</v>
      </c>
      <c r="G3425" s="23">
        <v>2</v>
      </c>
      <c r="K3425" s="41" t="str">
        <f>IF($B3425="","",(VLOOKUP($B3425,所属・種目コード!$L$3:$M$127,2)))</f>
        <v>花巻西南中</v>
      </c>
      <c r="L3425" s="38" t="e">
        <f>IF($B3425="","",(VLOOKUP($B3425,所属・種目コード!$I$3:$J$59,2)))</f>
        <v>#N/A</v>
      </c>
    </row>
    <row r="3426" spans="1:12">
      <c r="A3426" s="23">
        <v>4344</v>
      </c>
      <c r="B3426" s="23">
        <v>1193</v>
      </c>
      <c r="C3426" s="23">
        <v>155</v>
      </c>
      <c r="E3426" s="23" t="s">
        <v>6938</v>
      </c>
      <c r="F3426" s="23" t="s">
        <v>6939</v>
      </c>
      <c r="G3426" s="23">
        <v>1</v>
      </c>
      <c r="K3426" s="41" t="str">
        <f>IF($B3426="","",(VLOOKUP($B3426,所属・種目コード!$L$3:$M$127,2)))</f>
        <v>花巻西南中</v>
      </c>
      <c r="L3426" s="38" t="e">
        <f>IF($B3426="","",(VLOOKUP($B3426,所属・種目コード!$I$3:$J$59,2)))</f>
        <v>#N/A</v>
      </c>
    </row>
    <row r="3427" spans="1:12">
      <c r="A3427" s="23">
        <v>4345</v>
      </c>
      <c r="B3427" s="23">
        <v>1193</v>
      </c>
      <c r="C3427" s="23">
        <v>159</v>
      </c>
      <c r="E3427" s="23" t="s">
        <v>6940</v>
      </c>
      <c r="F3427" s="23" t="s">
        <v>6941</v>
      </c>
      <c r="G3427" s="23">
        <v>1</v>
      </c>
      <c r="K3427" s="41" t="str">
        <f>IF($B3427="","",(VLOOKUP($B3427,所属・種目コード!$L$3:$M$127,2)))</f>
        <v>花巻西南中</v>
      </c>
      <c r="L3427" s="38" t="e">
        <f>IF($B3427="","",(VLOOKUP($B3427,所属・種目コード!$I$3:$J$59,2)))</f>
        <v>#N/A</v>
      </c>
    </row>
    <row r="3428" spans="1:12">
      <c r="A3428" s="23">
        <v>4346</v>
      </c>
      <c r="B3428" s="23">
        <v>1193</v>
      </c>
      <c r="C3428" s="23">
        <v>168</v>
      </c>
      <c r="E3428" s="23" t="s">
        <v>6942</v>
      </c>
      <c r="F3428" s="23" t="s">
        <v>6943</v>
      </c>
      <c r="G3428" s="23">
        <v>2</v>
      </c>
      <c r="K3428" s="41" t="str">
        <f>IF($B3428="","",(VLOOKUP($B3428,所属・種目コード!$L$3:$M$127,2)))</f>
        <v>花巻西南中</v>
      </c>
      <c r="L3428" s="38" t="e">
        <f>IF($B3428="","",(VLOOKUP($B3428,所属・種目コード!$I$3:$J$59,2)))</f>
        <v>#N/A</v>
      </c>
    </row>
    <row r="3429" spans="1:12">
      <c r="A3429" s="23">
        <v>4347</v>
      </c>
      <c r="B3429" s="23">
        <v>1193</v>
      </c>
      <c r="C3429" s="23">
        <v>161</v>
      </c>
      <c r="E3429" s="23" t="s">
        <v>6944</v>
      </c>
      <c r="F3429" s="23" t="s">
        <v>6945</v>
      </c>
      <c r="G3429" s="23">
        <v>2</v>
      </c>
      <c r="K3429" s="41" t="str">
        <f>IF($B3429="","",(VLOOKUP($B3429,所属・種目コード!$L$3:$M$127,2)))</f>
        <v>花巻西南中</v>
      </c>
      <c r="L3429" s="38" t="e">
        <f>IF($B3429="","",(VLOOKUP($B3429,所属・種目コード!$I$3:$J$59,2)))</f>
        <v>#N/A</v>
      </c>
    </row>
    <row r="3430" spans="1:12">
      <c r="A3430" s="23">
        <v>4348</v>
      </c>
      <c r="B3430" s="23">
        <v>1193</v>
      </c>
      <c r="C3430" s="23">
        <v>169</v>
      </c>
      <c r="E3430" s="23" t="s">
        <v>6946</v>
      </c>
      <c r="F3430" s="23" t="s">
        <v>6947</v>
      </c>
      <c r="G3430" s="23">
        <v>2</v>
      </c>
      <c r="K3430" s="41" t="str">
        <f>IF($B3430="","",(VLOOKUP($B3430,所属・種目コード!$L$3:$M$127,2)))</f>
        <v>花巻西南中</v>
      </c>
      <c r="L3430" s="38" t="e">
        <f>IF($B3430="","",(VLOOKUP($B3430,所属・種目コード!$I$3:$J$59,2)))</f>
        <v>#N/A</v>
      </c>
    </row>
    <row r="3431" spans="1:12">
      <c r="A3431" s="23">
        <v>4349</v>
      </c>
      <c r="B3431" s="23">
        <v>1193</v>
      </c>
      <c r="C3431" s="23">
        <v>156</v>
      </c>
      <c r="E3431" s="23" t="s">
        <v>6948</v>
      </c>
      <c r="F3431" s="23" t="s">
        <v>6949</v>
      </c>
      <c r="G3431" s="23">
        <v>1</v>
      </c>
      <c r="K3431" s="41" t="str">
        <f>IF($B3431="","",(VLOOKUP($B3431,所属・種目コード!$L$3:$M$127,2)))</f>
        <v>花巻西南中</v>
      </c>
      <c r="L3431" s="38" t="e">
        <f>IF($B3431="","",(VLOOKUP($B3431,所属・種目コード!$I$3:$J$59,2)))</f>
        <v>#N/A</v>
      </c>
    </row>
    <row r="3432" spans="1:12">
      <c r="A3432" s="23">
        <v>4350</v>
      </c>
      <c r="B3432" s="23">
        <v>1193</v>
      </c>
      <c r="C3432" s="23">
        <v>160</v>
      </c>
      <c r="E3432" s="23" t="s">
        <v>6950</v>
      </c>
      <c r="F3432" s="23" t="s">
        <v>6951</v>
      </c>
      <c r="G3432" s="23">
        <v>1</v>
      </c>
      <c r="K3432" s="41" t="str">
        <f>IF($B3432="","",(VLOOKUP($B3432,所属・種目コード!$L$3:$M$127,2)))</f>
        <v>花巻西南中</v>
      </c>
      <c r="L3432" s="38" t="e">
        <f>IF($B3432="","",(VLOOKUP($B3432,所属・種目コード!$I$3:$J$59,2)))</f>
        <v>#N/A</v>
      </c>
    </row>
    <row r="3433" spans="1:12">
      <c r="A3433" s="23">
        <v>4351</v>
      </c>
      <c r="B3433" s="23">
        <v>1193</v>
      </c>
      <c r="C3433" s="23">
        <v>170</v>
      </c>
      <c r="E3433" s="23" t="s">
        <v>6952</v>
      </c>
      <c r="F3433" s="23" t="s">
        <v>6953</v>
      </c>
      <c r="G3433" s="23">
        <v>2</v>
      </c>
      <c r="K3433" s="41" t="str">
        <f>IF($B3433="","",(VLOOKUP($B3433,所属・種目コード!$L$3:$M$127,2)))</f>
        <v>花巻西南中</v>
      </c>
      <c r="L3433" s="38" t="e">
        <f>IF($B3433="","",(VLOOKUP($B3433,所属・種目コード!$I$3:$J$59,2)))</f>
        <v>#N/A</v>
      </c>
    </row>
    <row r="3434" spans="1:12">
      <c r="A3434" s="23">
        <v>4352</v>
      </c>
      <c r="B3434" s="23">
        <v>1193</v>
      </c>
      <c r="C3434" s="23">
        <v>161</v>
      </c>
      <c r="E3434" s="23" t="s">
        <v>6954</v>
      </c>
      <c r="F3434" s="23" t="s">
        <v>6955</v>
      </c>
      <c r="G3434" s="23">
        <v>1</v>
      </c>
      <c r="K3434" s="41" t="str">
        <f>IF($B3434="","",(VLOOKUP($B3434,所属・種目コード!$L$3:$M$127,2)))</f>
        <v>花巻西南中</v>
      </c>
      <c r="L3434" s="38" t="e">
        <f>IF($B3434="","",(VLOOKUP($B3434,所属・種目コード!$I$3:$J$59,2)))</f>
        <v>#N/A</v>
      </c>
    </row>
    <row r="3435" spans="1:12">
      <c r="A3435" s="23">
        <v>4353</v>
      </c>
      <c r="B3435" s="23">
        <v>1193</v>
      </c>
      <c r="C3435" s="23">
        <v>157</v>
      </c>
      <c r="E3435" s="23" t="s">
        <v>6956</v>
      </c>
      <c r="F3435" s="23" t="s">
        <v>6957</v>
      </c>
      <c r="G3435" s="23">
        <v>1</v>
      </c>
      <c r="K3435" s="41" t="str">
        <f>IF($B3435="","",(VLOOKUP($B3435,所属・種目コード!$L$3:$M$127,2)))</f>
        <v>花巻西南中</v>
      </c>
      <c r="L3435" s="38" t="e">
        <f>IF($B3435="","",(VLOOKUP($B3435,所属・種目コード!$I$3:$J$59,2)))</f>
        <v>#N/A</v>
      </c>
    </row>
    <row r="3436" spans="1:12">
      <c r="A3436" s="23">
        <v>4354</v>
      </c>
      <c r="B3436" s="23">
        <v>1193</v>
      </c>
      <c r="C3436" s="23">
        <v>171</v>
      </c>
      <c r="E3436" s="23" t="s">
        <v>6958</v>
      </c>
      <c r="F3436" s="23" t="s">
        <v>6959</v>
      </c>
      <c r="G3436" s="23">
        <v>2</v>
      </c>
      <c r="K3436" s="41" t="str">
        <f>IF($B3436="","",(VLOOKUP($B3436,所属・種目コード!$L$3:$M$127,2)))</f>
        <v>花巻西南中</v>
      </c>
      <c r="L3436" s="38" t="e">
        <f>IF($B3436="","",(VLOOKUP($B3436,所属・種目コード!$I$3:$J$59,2)))</f>
        <v>#N/A</v>
      </c>
    </row>
    <row r="3437" spans="1:12">
      <c r="A3437" s="23">
        <v>4355</v>
      </c>
      <c r="B3437" s="23">
        <v>1193</v>
      </c>
      <c r="C3437" s="23">
        <v>162</v>
      </c>
      <c r="E3437" s="23" t="s">
        <v>6960</v>
      </c>
      <c r="F3437" s="23" t="s">
        <v>6961</v>
      </c>
      <c r="G3437" s="23">
        <v>2</v>
      </c>
      <c r="K3437" s="41" t="str">
        <f>IF($B3437="","",(VLOOKUP($B3437,所属・種目コード!$L$3:$M$127,2)))</f>
        <v>花巻西南中</v>
      </c>
      <c r="L3437" s="38" t="e">
        <f>IF($B3437="","",(VLOOKUP($B3437,所属・種目コード!$I$3:$J$59,2)))</f>
        <v>#N/A</v>
      </c>
    </row>
    <row r="3438" spans="1:12">
      <c r="A3438" s="23">
        <v>4356</v>
      </c>
      <c r="B3438" s="23">
        <v>1193</v>
      </c>
      <c r="C3438" s="23">
        <v>172</v>
      </c>
      <c r="E3438" s="23" t="s">
        <v>6962</v>
      </c>
      <c r="F3438" s="23" t="s">
        <v>6963</v>
      </c>
      <c r="G3438" s="23">
        <v>2</v>
      </c>
      <c r="K3438" s="41" t="str">
        <f>IF($B3438="","",(VLOOKUP($B3438,所属・種目コード!$L$3:$M$127,2)))</f>
        <v>花巻西南中</v>
      </c>
      <c r="L3438" s="38" t="e">
        <f>IF($B3438="","",(VLOOKUP($B3438,所属・種目コード!$I$3:$J$59,2)))</f>
        <v>#N/A</v>
      </c>
    </row>
    <row r="3439" spans="1:12">
      <c r="A3439" s="23">
        <v>4357</v>
      </c>
      <c r="B3439" s="23">
        <v>1193</v>
      </c>
      <c r="C3439" s="23">
        <v>163</v>
      </c>
      <c r="E3439" s="23" t="s">
        <v>6964</v>
      </c>
      <c r="F3439" s="23" t="s">
        <v>6965</v>
      </c>
      <c r="G3439" s="23">
        <v>2</v>
      </c>
      <c r="K3439" s="41" t="str">
        <f>IF($B3439="","",(VLOOKUP($B3439,所属・種目コード!$L$3:$M$127,2)))</f>
        <v>花巻西南中</v>
      </c>
      <c r="L3439" s="38" t="e">
        <f>IF($B3439="","",(VLOOKUP($B3439,所属・種目コード!$I$3:$J$59,2)))</f>
        <v>#N/A</v>
      </c>
    </row>
    <row r="3440" spans="1:12">
      <c r="A3440" s="23">
        <v>4358</v>
      </c>
      <c r="B3440" s="23">
        <v>1193</v>
      </c>
      <c r="C3440" s="23">
        <v>164</v>
      </c>
      <c r="E3440" s="23" t="s">
        <v>6966</v>
      </c>
      <c r="F3440" s="23" t="s">
        <v>6967</v>
      </c>
      <c r="G3440" s="23">
        <v>2</v>
      </c>
      <c r="K3440" s="41" t="str">
        <f>IF($B3440="","",(VLOOKUP($B3440,所属・種目コード!$L$3:$M$127,2)))</f>
        <v>花巻西南中</v>
      </c>
      <c r="L3440" s="38" t="e">
        <f>IF($B3440="","",(VLOOKUP($B3440,所属・種目コード!$I$3:$J$59,2)))</f>
        <v>#N/A</v>
      </c>
    </row>
    <row r="3441" spans="1:12">
      <c r="A3441" s="23">
        <v>4359</v>
      </c>
      <c r="B3441" s="23">
        <v>1193</v>
      </c>
      <c r="C3441" s="23">
        <v>162</v>
      </c>
      <c r="E3441" s="23" t="s">
        <v>6968</v>
      </c>
      <c r="F3441" s="23" t="s">
        <v>6969</v>
      </c>
      <c r="G3441" s="23">
        <v>1</v>
      </c>
      <c r="K3441" s="41" t="str">
        <f>IF($B3441="","",(VLOOKUP($B3441,所属・種目コード!$L$3:$M$127,2)))</f>
        <v>花巻西南中</v>
      </c>
      <c r="L3441" s="38" t="e">
        <f>IF($B3441="","",(VLOOKUP($B3441,所属・種目コード!$I$3:$J$59,2)))</f>
        <v>#N/A</v>
      </c>
    </row>
    <row r="3442" spans="1:12">
      <c r="A3442" s="23">
        <v>4360</v>
      </c>
      <c r="B3442" s="23">
        <v>1193</v>
      </c>
      <c r="C3442" s="23">
        <v>165</v>
      </c>
      <c r="E3442" s="23" t="s">
        <v>6970</v>
      </c>
      <c r="F3442" s="23" t="s">
        <v>6971</v>
      </c>
      <c r="G3442" s="23">
        <v>2</v>
      </c>
      <c r="K3442" s="41" t="str">
        <f>IF($B3442="","",(VLOOKUP($B3442,所属・種目コード!$L$3:$M$127,2)))</f>
        <v>花巻西南中</v>
      </c>
      <c r="L3442" s="38" t="e">
        <f>IF($B3442="","",(VLOOKUP($B3442,所属・種目コード!$I$3:$J$59,2)))</f>
        <v>#N/A</v>
      </c>
    </row>
    <row r="3443" spans="1:12">
      <c r="A3443" s="23">
        <v>4361</v>
      </c>
      <c r="B3443" s="23">
        <v>1195</v>
      </c>
      <c r="C3443" s="23">
        <v>971</v>
      </c>
      <c r="E3443" s="23" t="s">
        <v>6972</v>
      </c>
      <c r="F3443" s="23" t="s">
        <v>6973</v>
      </c>
      <c r="G3443" s="23">
        <v>2</v>
      </c>
      <c r="K3443" s="41" t="str">
        <f>IF($B3443="","",(VLOOKUP($B3443,所属・種目コード!$L$3:$M$127,2)))</f>
        <v>花巻南城中</v>
      </c>
      <c r="L3443" s="38" t="e">
        <f>IF($B3443="","",(VLOOKUP($B3443,所属・種目コード!$I$3:$J$59,2)))</f>
        <v>#N/A</v>
      </c>
    </row>
    <row r="3444" spans="1:12">
      <c r="A3444" s="23">
        <v>4362</v>
      </c>
      <c r="B3444" s="23">
        <v>1195</v>
      </c>
      <c r="C3444" s="23">
        <v>972</v>
      </c>
      <c r="E3444" s="23" t="s">
        <v>6974</v>
      </c>
      <c r="F3444" s="23" t="s">
        <v>6975</v>
      </c>
      <c r="G3444" s="23">
        <v>2</v>
      </c>
      <c r="K3444" s="41" t="str">
        <f>IF($B3444="","",(VLOOKUP($B3444,所属・種目コード!$L$3:$M$127,2)))</f>
        <v>花巻南城中</v>
      </c>
      <c r="L3444" s="38" t="e">
        <f>IF($B3444="","",(VLOOKUP($B3444,所属・種目コード!$I$3:$J$59,2)))</f>
        <v>#N/A</v>
      </c>
    </row>
    <row r="3445" spans="1:12">
      <c r="A3445" s="23">
        <v>4363</v>
      </c>
      <c r="B3445" s="23">
        <v>1195</v>
      </c>
      <c r="C3445" s="23">
        <v>973</v>
      </c>
      <c r="E3445" s="23" t="s">
        <v>6976</v>
      </c>
      <c r="F3445" s="23" t="s">
        <v>6977</v>
      </c>
      <c r="G3445" s="23">
        <v>2</v>
      </c>
      <c r="K3445" s="41" t="str">
        <f>IF($B3445="","",(VLOOKUP($B3445,所属・種目コード!$L$3:$M$127,2)))</f>
        <v>花巻南城中</v>
      </c>
      <c r="L3445" s="38" t="e">
        <f>IF($B3445="","",(VLOOKUP($B3445,所属・種目コード!$I$3:$J$59,2)))</f>
        <v>#N/A</v>
      </c>
    </row>
    <row r="3446" spans="1:12">
      <c r="A3446" s="23">
        <v>4364</v>
      </c>
      <c r="B3446" s="23">
        <v>1195</v>
      </c>
      <c r="C3446" s="23">
        <v>974</v>
      </c>
      <c r="E3446" s="23" t="s">
        <v>6978</v>
      </c>
      <c r="F3446" s="23" t="s">
        <v>3343</v>
      </c>
      <c r="G3446" s="23">
        <v>2</v>
      </c>
      <c r="K3446" s="41" t="str">
        <f>IF($B3446="","",(VLOOKUP($B3446,所属・種目コード!$L$3:$M$127,2)))</f>
        <v>花巻南城中</v>
      </c>
      <c r="L3446" s="38" t="e">
        <f>IF($B3446="","",(VLOOKUP($B3446,所属・種目コード!$I$3:$J$59,2)))</f>
        <v>#N/A</v>
      </c>
    </row>
    <row r="3447" spans="1:12">
      <c r="A3447" s="23">
        <v>4365</v>
      </c>
      <c r="B3447" s="23">
        <v>1195</v>
      </c>
      <c r="C3447" s="23">
        <v>1168</v>
      </c>
      <c r="E3447" s="23" t="s">
        <v>6979</v>
      </c>
      <c r="F3447" s="23" t="s">
        <v>6980</v>
      </c>
      <c r="G3447" s="23">
        <v>1</v>
      </c>
      <c r="K3447" s="41" t="str">
        <f>IF($B3447="","",(VLOOKUP($B3447,所属・種目コード!$L$3:$M$127,2)))</f>
        <v>花巻南城中</v>
      </c>
      <c r="L3447" s="38" t="e">
        <f>IF($B3447="","",(VLOOKUP($B3447,所属・種目コード!$I$3:$J$59,2)))</f>
        <v>#N/A</v>
      </c>
    </row>
    <row r="3448" spans="1:12">
      <c r="A3448" s="23">
        <v>4366</v>
      </c>
      <c r="B3448" s="23">
        <v>1195</v>
      </c>
      <c r="C3448" s="23">
        <v>1173</v>
      </c>
      <c r="E3448" s="23" t="s">
        <v>6981</v>
      </c>
      <c r="F3448" s="23" t="s">
        <v>1074</v>
      </c>
      <c r="G3448" s="23">
        <v>1</v>
      </c>
      <c r="K3448" s="41" t="str">
        <f>IF($B3448="","",(VLOOKUP($B3448,所属・種目コード!$L$3:$M$127,2)))</f>
        <v>花巻南城中</v>
      </c>
      <c r="L3448" s="38" t="e">
        <f>IF($B3448="","",(VLOOKUP($B3448,所属・種目コード!$I$3:$J$59,2)))</f>
        <v>#N/A</v>
      </c>
    </row>
    <row r="3449" spans="1:12">
      <c r="A3449" s="23">
        <v>4367</v>
      </c>
      <c r="B3449" s="23">
        <v>1195</v>
      </c>
      <c r="C3449" s="23">
        <v>1169</v>
      </c>
      <c r="E3449" s="23" t="s">
        <v>6982</v>
      </c>
      <c r="F3449" s="23" t="s">
        <v>6983</v>
      </c>
      <c r="G3449" s="23">
        <v>1</v>
      </c>
      <c r="K3449" s="41" t="str">
        <f>IF($B3449="","",(VLOOKUP($B3449,所属・種目コード!$L$3:$M$127,2)))</f>
        <v>花巻南城中</v>
      </c>
      <c r="L3449" s="38" t="e">
        <f>IF($B3449="","",(VLOOKUP($B3449,所属・種目コード!$I$3:$J$59,2)))</f>
        <v>#N/A</v>
      </c>
    </row>
    <row r="3450" spans="1:12">
      <c r="A3450" s="23">
        <v>4368</v>
      </c>
      <c r="B3450" s="23">
        <v>1195</v>
      </c>
      <c r="C3450" s="23">
        <v>975</v>
      </c>
      <c r="E3450" s="23" t="s">
        <v>6984</v>
      </c>
      <c r="F3450" s="23" t="s">
        <v>6985</v>
      </c>
      <c r="G3450" s="23">
        <v>2</v>
      </c>
      <c r="K3450" s="41" t="str">
        <f>IF($B3450="","",(VLOOKUP($B3450,所属・種目コード!$L$3:$M$127,2)))</f>
        <v>花巻南城中</v>
      </c>
      <c r="L3450" s="38" t="e">
        <f>IF($B3450="","",(VLOOKUP($B3450,所属・種目コード!$I$3:$J$59,2)))</f>
        <v>#N/A</v>
      </c>
    </row>
    <row r="3451" spans="1:12">
      <c r="A3451" s="23">
        <v>4369</v>
      </c>
      <c r="B3451" s="23">
        <v>1195</v>
      </c>
      <c r="C3451" s="23">
        <v>1170</v>
      </c>
      <c r="E3451" s="23" t="s">
        <v>6986</v>
      </c>
      <c r="F3451" s="23" t="s">
        <v>6987</v>
      </c>
      <c r="G3451" s="23">
        <v>1</v>
      </c>
      <c r="K3451" s="41" t="str">
        <f>IF($B3451="","",(VLOOKUP($B3451,所属・種目コード!$L$3:$M$127,2)))</f>
        <v>花巻南城中</v>
      </c>
      <c r="L3451" s="38" t="e">
        <f>IF($B3451="","",(VLOOKUP($B3451,所属・種目コード!$I$3:$J$59,2)))</f>
        <v>#N/A</v>
      </c>
    </row>
    <row r="3452" spans="1:12">
      <c r="A3452" s="23">
        <v>4370</v>
      </c>
      <c r="B3452" s="23">
        <v>1195</v>
      </c>
      <c r="C3452" s="23">
        <v>1174</v>
      </c>
      <c r="E3452" s="23" t="s">
        <v>6988</v>
      </c>
      <c r="F3452" s="23" t="s">
        <v>6989</v>
      </c>
      <c r="G3452" s="23">
        <v>1</v>
      </c>
      <c r="K3452" s="41" t="str">
        <f>IF($B3452="","",(VLOOKUP($B3452,所属・種目コード!$L$3:$M$127,2)))</f>
        <v>花巻南城中</v>
      </c>
      <c r="L3452" s="38" t="e">
        <f>IF($B3452="","",(VLOOKUP($B3452,所属・種目コード!$I$3:$J$59,2)))</f>
        <v>#N/A</v>
      </c>
    </row>
    <row r="3453" spans="1:12">
      <c r="A3453" s="23">
        <v>4371</v>
      </c>
      <c r="B3453" s="23">
        <v>1195</v>
      </c>
      <c r="C3453" s="23">
        <v>1175</v>
      </c>
      <c r="E3453" s="23" t="s">
        <v>6990</v>
      </c>
      <c r="F3453" s="23" t="s">
        <v>6991</v>
      </c>
      <c r="G3453" s="23">
        <v>1</v>
      </c>
      <c r="K3453" s="41" t="str">
        <f>IF($B3453="","",(VLOOKUP($B3453,所属・種目コード!$L$3:$M$127,2)))</f>
        <v>花巻南城中</v>
      </c>
      <c r="L3453" s="38" t="e">
        <f>IF($B3453="","",(VLOOKUP($B3453,所属・種目コード!$I$3:$J$59,2)))</f>
        <v>#N/A</v>
      </c>
    </row>
    <row r="3454" spans="1:12">
      <c r="A3454" s="23">
        <v>4372</v>
      </c>
      <c r="B3454" s="23">
        <v>1195</v>
      </c>
      <c r="C3454" s="23">
        <v>1171</v>
      </c>
      <c r="E3454" s="23" t="s">
        <v>6992</v>
      </c>
      <c r="F3454" s="23" t="s">
        <v>6993</v>
      </c>
      <c r="G3454" s="23">
        <v>1</v>
      </c>
      <c r="K3454" s="41" t="str">
        <f>IF($B3454="","",(VLOOKUP($B3454,所属・種目コード!$L$3:$M$127,2)))</f>
        <v>花巻南城中</v>
      </c>
      <c r="L3454" s="38" t="e">
        <f>IF($B3454="","",(VLOOKUP($B3454,所属・種目コード!$I$3:$J$59,2)))</f>
        <v>#N/A</v>
      </c>
    </row>
    <row r="3455" spans="1:12">
      <c r="A3455" s="23">
        <v>4373</v>
      </c>
      <c r="B3455" s="23">
        <v>1195</v>
      </c>
      <c r="C3455" s="23">
        <v>1172</v>
      </c>
      <c r="E3455" s="23" t="s">
        <v>6994</v>
      </c>
      <c r="F3455" s="23" t="s">
        <v>5660</v>
      </c>
      <c r="G3455" s="23">
        <v>1</v>
      </c>
      <c r="K3455" s="41" t="str">
        <f>IF($B3455="","",(VLOOKUP($B3455,所属・種目コード!$L$3:$M$127,2)))</f>
        <v>花巻南城中</v>
      </c>
      <c r="L3455" s="38" t="e">
        <f>IF($B3455="","",(VLOOKUP($B3455,所属・種目コード!$I$3:$J$59,2)))</f>
        <v>#N/A</v>
      </c>
    </row>
    <row r="3456" spans="1:12">
      <c r="A3456" s="23">
        <v>4374</v>
      </c>
      <c r="B3456" s="23">
        <v>1195</v>
      </c>
      <c r="C3456" s="23">
        <v>1176</v>
      </c>
      <c r="E3456" s="23" t="s">
        <v>6995</v>
      </c>
      <c r="F3456" s="23" t="s">
        <v>6996</v>
      </c>
      <c r="G3456" s="23">
        <v>1</v>
      </c>
      <c r="K3456" s="41" t="str">
        <f>IF($B3456="","",(VLOOKUP($B3456,所属・種目コード!$L$3:$M$127,2)))</f>
        <v>花巻南城中</v>
      </c>
      <c r="L3456" s="38" t="e">
        <f>IF($B3456="","",(VLOOKUP($B3456,所属・種目コード!$I$3:$J$59,2)))</f>
        <v>#N/A</v>
      </c>
    </row>
    <row r="3457" spans="1:12">
      <c r="A3457" s="23">
        <v>4375</v>
      </c>
      <c r="B3457" s="23">
        <v>1195</v>
      </c>
      <c r="C3457" s="23">
        <v>976</v>
      </c>
      <c r="E3457" s="23" t="s">
        <v>6997</v>
      </c>
      <c r="F3457" s="23" t="s">
        <v>6998</v>
      </c>
      <c r="G3457" s="23">
        <v>2</v>
      </c>
      <c r="K3457" s="41" t="str">
        <f>IF($B3457="","",(VLOOKUP($B3457,所属・種目コード!$L$3:$M$127,2)))</f>
        <v>花巻南城中</v>
      </c>
      <c r="L3457" s="38" t="e">
        <f>IF($B3457="","",(VLOOKUP($B3457,所属・種目コード!$I$3:$J$59,2)))</f>
        <v>#N/A</v>
      </c>
    </row>
    <row r="3458" spans="1:12">
      <c r="A3458" s="23">
        <v>4376</v>
      </c>
      <c r="B3458" s="23">
        <v>1196</v>
      </c>
      <c r="C3458" s="23">
        <v>37</v>
      </c>
      <c r="E3458" s="23" t="s">
        <v>6999</v>
      </c>
      <c r="F3458" s="23" t="s">
        <v>7000</v>
      </c>
      <c r="G3458" s="23">
        <v>1</v>
      </c>
      <c r="K3458" s="41" t="str">
        <f>IF($B3458="","",(VLOOKUP($B3458,所属・種目コード!$L$3:$M$127,2)))</f>
        <v>花巻北中</v>
      </c>
      <c r="L3458" s="38" t="e">
        <f>IF($B3458="","",(VLOOKUP($B3458,所属・種目コード!$I$3:$J$59,2)))</f>
        <v>#N/A</v>
      </c>
    </row>
    <row r="3459" spans="1:12">
      <c r="A3459" s="23">
        <v>4377</v>
      </c>
      <c r="B3459" s="23">
        <v>1196</v>
      </c>
      <c r="C3459" s="23">
        <v>54</v>
      </c>
      <c r="E3459" s="23" t="s">
        <v>7001</v>
      </c>
      <c r="F3459" s="23" t="s">
        <v>7002</v>
      </c>
      <c r="G3459" s="23">
        <v>2</v>
      </c>
      <c r="K3459" s="41" t="str">
        <f>IF($B3459="","",(VLOOKUP($B3459,所属・種目コード!$L$3:$M$127,2)))</f>
        <v>花巻北中</v>
      </c>
      <c r="L3459" s="38" t="e">
        <f>IF($B3459="","",(VLOOKUP($B3459,所属・種目コード!$I$3:$J$59,2)))</f>
        <v>#N/A</v>
      </c>
    </row>
    <row r="3460" spans="1:12">
      <c r="A3460" s="23">
        <v>4378</v>
      </c>
      <c r="B3460" s="23">
        <v>1196</v>
      </c>
      <c r="C3460" s="23">
        <v>38</v>
      </c>
      <c r="E3460" s="23" t="s">
        <v>7003</v>
      </c>
      <c r="F3460" s="23" t="s">
        <v>7004</v>
      </c>
      <c r="G3460" s="23">
        <v>1</v>
      </c>
      <c r="K3460" s="41" t="str">
        <f>IF($B3460="","",(VLOOKUP($B3460,所属・種目コード!$L$3:$M$127,2)))</f>
        <v>花巻北中</v>
      </c>
      <c r="L3460" s="38" t="e">
        <f>IF($B3460="","",(VLOOKUP($B3460,所属・種目コード!$I$3:$J$59,2)))</f>
        <v>#N/A</v>
      </c>
    </row>
    <row r="3461" spans="1:12">
      <c r="A3461" s="23">
        <v>4379</v>
      </c>
      <c r="B3461" s="23">
        <v>1196</v>
      </c>
      <c r="C3461" s="23">
        <v>44</v>
      </c>
      <c r="E3461" s="23" t="s">
        <v>7005</v>
      </c>
      <c r="F3461" s="23" t="s">
        <v>7006</v>
      </c>
      <c r="G3461" s="23">
        <v>2</v>
      </c>
      <c r="K3461" s="41" t="str">
        <f>IF($B3461="","",(VLOOKUP($B3461,所属・種目コード!$L$3:$M$127,2)))</f>
        <v>花巻北中</v>
      </c>
      <c r="L3461" s="38" t="e">
        <f>IF($B3461="","",(VLOOKUP($B3461,所属・種目コード!$I$3:$J$59,2)))</f>
        <v>#N/A</v>
      </c>
    </row>
    <row r="3462" spans="1:12">
      <c r="A3462" s="23">
        <v>4380</v>
      </c>
      <c r="B3462" s="23">
        <v>1196</v>
      </c>
      <c r="C3462" s="23">
        <v>55</v>
      </c>
      <c r="E3462" s="23" t="s">
        <v>7007</v>
      </c>
      <c r="F3462" s="23" t="s">
        <v>7008</v>
      </c>
      <c r="G3462" s="23">
        <v>2</v>
      </c>
      <c r="K3462" s="41" t="str">
        <f>IF($B3462="","",(VLOOKUP($B3462,所属・種目コード!$L$3:$M$127,2)))</f>
        <v>花巻北中</v>
      </c>
      <c r="L3462" s="38" t="e">
        <f>IF($B3462="","",(VLOOKUP($B3462,所属・種目コード!$I$3:$J$59,2)))</f>
        <v>#N/A</v>
      </c>
    </row>
    <row r="3463" spans="1:12">
      <c r="A3463" s="23">
        <v>4381</v>
      </c>
      <c r="B3463" s="23">
        <v>1196</v>
      </c>
      <c r="C3463" s="23">
        <v>56</v>
      </c>
      <c r="E3463" s="23" t="s">
        <v>7009</v>
      </c>
      <c r="F3463" s="23" t="s">
        <v>7010</v>
      </c>
      <c r="G3463" s="23">
        <v>2</v>
      </c>
      <c r="K3463" s="41" t="str">
        <f>IF($B3463="","",(VLOOKUP($B3463,所属・種目コード!$L$3:$M$127,2)))</f>
        <v>花巻北中</v>
      </c>
      <c r="L3463" s="38" t="e">
        <f>IF($B3463="","",(VLOOKUP($B3463,所属・種目コード!$I$3:$J$59,2)))</f>
        <v>#N/A</v>
      </c>
    </row>
    <row r="3464" spans="1:12">
      <c r="A3464" s="23">
        <v>4382</v>
      </c>
      <c r="B3464" s="23">
        <v>1196</v>
      </c>
      <c r="C3464" s="23">
        <v>39</v>
      </c>
      <c r="E3464" s="23" t="s">
        <v>7011</v>
      </c>
      <c r="F3464" s="23" t="s">
        <v>7012</v>
      </c>
      <c r="G3464" s="23">
        <v>1</v>
      </c>
      <c r="K3464" s="41" t="str">
        <f>IF($B3464="","",(VLOOKUP($B3464,所属・種目コード!$L$3:$M$127,2)))</f>
        <v>花巻北中</v>
      </c>
      <c r="L3464" s="38" t="e">
        <f>IF($B3464="","",(VLOOKUP($B3464,所属・種目コード!$I$3:$J$59,2)))</f>
        <v>#N/A</v>
      </c>
    </row>
    <row r="3465" spans="1:12">
      <c r="A3465" s="23">
        <v>4383</v>
      </c>
      <c r="B3465" s="23">
        <v>1196</v>
      </c>
      <c r="C3465" s="23">
        <v>45</v>
      </c>
      <c r="E3465" s="23" t="s">
        <v>7013</v>
      </c>
      <c r="F3465" s="23" t="s">
        <v>7014</v>
      </c>
      <c r="G3465" s="23">
        <v>2</v>
      </c>
      <c r="K3465" s="41" t="str">
        <f>IF($B3465="","",(VLOOKUP($B3465,所属・種目コード!$L$3:$M$127,2)))</f>
        <v>花巻北中</v>
      </c>
      <c r="L3465" s="38" t="e">
        <f>IF($B3465="","",(VLOOKUP($B3465,所属・種目コード!$I$3:$J$59,2)))</f>
        <v>#N/A</v>
      </c>
    </row>
    <row r="3466" spans="1:12">
      <c r="A3466" s="23">
        <v>4384</v>
      </c>
      <c r="B3466" s="23">
        <v>1196</v>
      </c>
      <c r="C3466" s="23">
        <v>57</v>
      </c>
      <c r="E3466" s="23" t="s">
        <v>7015</v>
      </c>
      <c r="F3466" s="23" t="s">
        <v>7016</v>
      </c>
      <c r="G3466" s="23">
        <v>2</v>
      </c>
      <c r="K3466" s="41" t="str">
        <f>IF($B3466="","",(VLOOKUP($B3466,所属・種目コード!$L$3:$M$127,2)))</f>
        <v>花巻北中</v>
      </c>
      <c r="L3466" s="38" t="e">
        <f>IF($B3466="","",(VLOOKUP($B3466,所属・種目コード!$I$3:$J$59,2)))</f>
        <v>#N/A</v>
      </c>
    </row>
    <row r="3467" spans="1:12">
      <c r="A3467" s="23">
        <v>4385</v>
      </c>
      <c r="B3467" s="23">
        <v>1196</v>
      </c>
      <c r="C3467" s="23">
        <v>40</v>
      </c>
      <c r="E3467" s="23" t="s">
        <v>7017</v>
      </c>
      <c r="F3467" s="23" t="s">
        <v>7018</v>
      </c>
      <c r="G3467" s="23">
        <v>1</v>
      </c>
      <c r="K3467" s="41" t="str">
        <f>IF($B3467="","",(VLOOKUP($B3467,所属・種目コード!$L$3:$M$127,2)))</f>
        <v>花巻北中</v>
      </c>
      <c r="L3467" s="38" t="e">
        <f>IF($B3467="","",(VLOOKUP($B3467,所属・種目コード!$I$3:$J$59,2)))</f>
        <v>#N/A</v>
      </c>
    </row>
    <row r="3468" spans="1:12">
      <c r="A3468" s="23">
        <v>4386</v>
      </c>
      <c r="B3468" s="23">
        <v>1196</v>
      </c>
      <c r="C3468" s="23">
        <v>41</v>
      </c>
      <c r="E3468" s="23" t="s">
        <v>7019</v>
      </c>
      <c r="F3468" s="23" t="s">
        <v>7020</v>
      </c>
      <c r="G3468" s="23">
        <v>1</v>
      </c>
      <c r="K3468" s="41" t="str">
        <f>IF($B3468="","",(VLOOKUP($B3468,所属・種目コード!$L$3:$M$127,2)))</f>
        <v>花巻北中</v>
      </c>
      <c r="L3468" s="38" t="e">
        <f>IF($B3468="","",(VLOOKUP($B3468,所属・種目コード!$I$3:$J$59,2)))</f>
        <v>#N/A</v>
      </c>
    </row>
    <row r="3469" spans="1:12">
      <c r="A3469" s="23">
        <v>4387</v>
      </c>
      <c r="B3469" s="23">
        <v>1196</v>
      </c>
      <c r="C3469" s="23">
        <v>51</v>
      </c>
      <c r="E3469" s="23" t="s">
        <v>7021</v>
      </c>
      <c r="F3469" s="23" t="s">
        <v>7022</v>
      </c>
      <c r="G3469" s="23">
        <v>1</v>
      </c>
      <c r="K3469" s="41" t="str">
        <f>IF($B3469="","",(VLOOKUP($B3469,所属・種目コード!$L$3:$M$127,2)))</f>
        <v>花巻北中</v>
      </c>
      <c r="L3469" s="38" t="e">
        <f>IF($B3469="","",(VLOOKUP($B3469,所属・種目コード!$I$3:$J$59,2)))</f>
        <v>#N/A</v>
      </c>
    </row>
    <row r="3470" spans="1:12">
      <c r="A3470" s="23">
        <v>4388</v>
      </c>
      <c r="B3470" s="23">
        <v>1196</v>
      </c>
      <c r="C3470" s="23">
        <v>52</v>
      </c>
      <c r="E3470" s="23" t="s">
        <v>7023</v>
      </c>
      <c r="F3470" s="23" t="s">
        <v>7024</v>
      </c>
      <c r="G3470" s="23">
        <v>1</v>
      </c>
      <c r="K3470" s="41" t="str">
        <f>IF($B3470="","",(VLOOKUP($B3470,所属・種目コード!$L$3:$M$127,2)))</f>
        <v>花巻北中</v>
      </c>
      <c r="L3470" s="38" t="e">
        <f>IF($B3470="","",(VLOOKUP($B3470,所属・種目コード!$I$3:$J$59,2)))</f>
        <v>#N/A</v>
      </c>
    </row>
    <row r="3471" spans="1:12">
      <c r="A3471" s="23">
        <v>4389</v>
      </c>
      <c r="B3471" s="23">
        <v>1196</v>
      </c>
      <c r="C3471" s="23">
        <v>46</v>
      </c>
      <c r="E3471" s="23" t="s">
        <v>7025</v>
      </c>
      <c r="F3471" s="23" t="s">
        <v>7026</v>
      </c>
      <c r="G3471" s="23">
        <v>2</v>
      </c>
      <c r="K3471" s="41" t="str">
        <f>IF($B3471="","",(VLOOKUP($B3471,所属・種目コード!$L$3:$M$127,2)))</f>
        <v>花巻北中</v>
      </c>
      <c r="L3471" s="38" t="e">
        <f>IF($B3471="","",(VLOOKUP($B3471,所属・種目コード!$I$3:$J$59,2)))</f>
        <v>#N/A</v>
      </c>
    </row>
    <row r="3472" spans="1:12">
      <c r="A3472" s="23">
        <v>4390</v>
      </c>
      <c r="B3472" s="23">
        <v>1196</v>
      </c>
      <c r="C3472" s="23">
        <v>47</v>
      </c>
      <c r="E3472" s="23" t="s">
        <v>7027</v>
      </c>
      <c r="F3472" s="23" t="s">
        <v>7028</v>
      </c>
      <c r="G3472" s="23">
        <v>2</v>
      </c>
      <c r="K3472" s="41" t="str">
        <f>IF($B3472="","",(VLOOKUP($B3472,所属・種目コード!$L$3:$M$127,2)))</f>
        <v>花巻北中</v>
      </c>
      <c r="L3472" s="38" t="e">
        <f>IF($B3472="","",(VLOOKUP($B3472,所属・種目コード!$I$3:$J$59,2)))</f>
        <v>#N/A</v>
      </c>
    </row>
    <row r="3473" spans="1:12">
      <c r="A3473" s="23">
        <v>4391</v>
      </c>
      <c r="B3473" s="23">
        <v>1196</v>
      </c>
      <c r="C3473" s="23">
        <v>58</v>
      </c>
      <c r="E3473" s="23" t="s">
        <v>7029</v>
      </c>
      <c r="F3473" s="23" t="s">
        <v>7030</v>
      </c>
      <c r="G3473" s="23">
        <v>2</v>
      </c>
      <c r="K3473" s="41" t="str">
        <f>IF($B3473="","",(VLOOKUP($B3473,所属・種目コード!$L$3:$M$127,2)))</f>
        <v>花巻北中</v>
      </c>
      <c r="L3473" s="38" t="e">
        <f>IF($B3473="","",(VLOOKUP($B3473,所属・種目コード!$I$3:$J$59,2)))</f>
        <v>#N/A</v>
      </c>
    </row>
    <row r="3474" spans="1:12">
      <c r="A3474" s="23">
        <v>4392</v>
      </c>
      <c r="B3474" s="23">
        <v>1196</v>
      </c>
      <c r="C3474" s="23">
        <v>59</v>
      </c>
      <c r="E3474" s="23" t="s">
        <v>7031</v>
      </c>
      <c r="F3474" s="23" t="s">
        <v>7032</v>
      </c>
      <c r="G3474" s="23">
        <v>2</v>
      </c>
      <c r="K3474" s="41" t="str">
        <f>IF($B3474="","",(VLOOKUP($B3474,所属・種目コード!$L$3:$M$127,2)))</f>
        <v>花巻北中</v>
      </c>
      <c r="L3474" s="38" t="e">
        <f>IF($B3474="","",(VLOOKUP($B3474,所属・種目コード!$I$3:$J$59,2)))</f>
        <v>#N/A</v>
      </c>
    </row>
    <row r="3475" spans="1:12">
      <c r="A3475" s="23">
        <v>4393</v>
      </c>
      <c r="B3475" s="23">
        <v>1196</v>
      </c>
      <c r="C3475" s="23">
        <v>42</v>
      </c>
      <c r="E3475" s="23" t="s">
        <v>7033</v>
      </c>
      <c r="F3475" s="23" t="s">
        <v>7034</v>
      </c>
      <c r="G3475" s="23">
        <v>1</v>
      </c>
      <c r="K3475" s="41" t="str">
        <f>IF($B3475="","",(VLOOKUP($B3475,所属・種目コード!$L$3:$M$127,2)))</f>
        <v>花巻北中</v>
      </c>
      <c r="L3475" s="38" t="e">
        <f>IF($B3475="","",(VLOOKUP($B3475,所属・種目コード!$I$3:$J$59,2)))</f>
        <v>#N/A</v>
      </c>
    </row>
    <row r="3476" spans="1:12">
      <c r="A3476" s="23">
        <v>4394</v>
      </c>
      <c r="B3476" s="23">
        <v>1196</v>
      </c>
      <c r="C3476" s="23">
        <v>43</v>
      </c>
      <c r="E3476" s="23" t="s">
        <v>7035</v>
      </c>
      <c r="F3476" s="23" t="s">
        <v>7036</v>
      </c>
      <c r="G3476" s="23">
        <v>1</v>
      </c>
      <c r="K3476" s="41" t="str">
        <f>IF($B3476="","",(VLOOKUP($B3476,所属・種目コード!$L$3:$M$127,2)))</f>
        <v>花巻北中</v>
      </c>
      <c r="L3476" s="38" t="e">
        <f>IF($B3476="","",(VLOOKUP($B3476,所属・種目コード!$I$3:$J$59,2)))</f>
        <v>#N/A</v>
      </c>
    </row>
    <row r="3477" spans="1:12">
      <c r="A3477" s="23">
        <v>4395</v>
      </c>
      <c r="B3477" s="23">
        <v>1196</v>
      </c>
      <c r="C3477" s="23">
        <v>44</v>
      </c>
      <c r="E3477" s="23" t="s">
        <v>7037</v>
      </c>
      <c r="F3477" s="23" t="s">
        <v>7038</v>
      </c>
      <c r="G3477" s="23">
        <v>1</v>
      </c>
      <c r="K3477" s="41" t="str">
        <f>IF($B3477="","",(VLOOKUP($B3477,所属・種目コード!$L$3:$M$127,2)))</f>
        <v>花巻北中</v>
      </c>
      <c r="L3477" s="38" t="e">
        <f>IF($B3477="","",(VLOOKUP($B3477,所属・種目コード!$I$3:$J$59,2)))</f>
        <v>#N/A</v>
      </c>
    </row>
    <row r="3478" spans="1:12">
      <c r="A3478" s="23">
        <v>4396</v>
      </c>
      <c r="B3478" s="23">
        <v>1196</v>
      </c>
      <c r="C3478" s="23">
        <v>48</v>
      </c>
      <c r="E3478" s="23" t="s">
        <v>7039</v>
      </c>
      <c r="F3478" s="23" t="s">
        <v>7040</v>
      </c>
      <c r="G3478" s="23">
        <v>2</v>
      </c>
      <c r="K3478" s="41" t="str">
        <f>IF($B3478="","",(VLOOKUP($B3478,所属・種目コード!$L$3:$M$127,2)))</f>
        <v>花巻北中</v>
      </c>
      <c r="L3478" s="38" t="e">
        <f>IF($B3478="","",(VLOOKUP($B3478,所属・種目コード!$I$3:$J$59,2)))</f>
        <v>#N/A</v>
      </c>
    </row>
    <row r="3479" spans="1:12">
      <c r="A3479" s="23">
        <v>4397</v>
      </c>
      <c r="B3479" s="23">
        <v>1196</v>
      </c>
      <c r="C3479" s="23">
        <v>45</v>
      </c>
      <c r="E3479" s="23" t="s">
        <v>7041</v>
      </c>
      <c r="F3479" s="23" t="s">
        <v>2180</v>
      </c>
      <c r="G3479" s="23">
        <v>1</v>
      </c>
      <c r="K3479" s="41" t="str">
        <f>IF($B3479="","",(VLOOKUP($B3479,所属・種目コード!$L$3:$M$127,2)))</f>
        <v>花巻北中</v>
      </c>
      <c r="L3479" s="38" t="e">
        <f>IF($B3479="","",(VLOOKUP($B3479,所属・種目コード!$I$3:$J$59,2)))</f>
        <v>#N/A</v>
      </c>
    </row>
    <row r="3480" spans="1:12">
      <c r="A3480" s="23">
        <v>4398</v>
      </c>
      <c r="B3480" s="23">
        <v>1196</v>
      </c>
      <c r="C3480" s="23">
        <v>49</v>
      </c>
      <c r="E3480" s="23" t="s">
        <v>2179</v>
      </c>
      <c r="F3480" s="23" t="s">
        <v>7042</v>
      </c>
      <c r="G3480" s="23">
        <v>2</v>
      </c>
      <c r="K3480" s="41" t="str">
        <f>IF($B3480="","",(VLOOKUP($B3480,所属・種目コード!$L$3:$M$127,2)))</f>
        <v>花巻北中</v>
      </c>
      <c r="L3480" s="38" t="e">
        <f>IF($B3480="","",(VLOOKUP($B3480,所属・種目コード!$I$3:$J$59,2)))</f>
        <v>#N/A</v>
      </c>
    </row>
    <row r="3481" spans="1:12">
      <c r="A3481" s="23">
        <v>4399</v>
      </c>
      <c r="B3481" s="23">
        <v>1196</v>
      </c>
      <c r="C3481" s="23">
        <v>53</v>
      </c>
      <c r="E3481" s="23" t="s">
        <v>7043</v>
      </c>
      <c r="F3481" s="23" t="s">
        <v>7044</v>
      </c>
      <c r="G3481" s="23">
        <v>1</v>
      </c>
      <c r="K3481" s="41" t="str">
        <f>IF($B3481="","",(VLOOKUP($B3481,所属・種目コード!$L$3:$M$127,2)))</f>
        <v>花巻北中</v>
      </c>
      <c r="L3481" s="38" t="e">
        <f>IF($B3481="","",(VLOOKUP($B3481,所属・種目コード!$I$3:$J$59,2)))</f>
        <v>#N/A</v>
      </c>
    </row>
    <row r="3482" spans="1:12">
      <c r="A3482" s="23">
        <v>4400</v>
      </c>
      <c r="B3482" s="23">
        <v>1196</v>
      </c>
      <c r="C3482" s="23">
        <v>60</v>
      </c>
      <c r="E3482" s="23" t="s">
        <v>7045</v>
      </c>
      <c r="F3482" s="23" t="s">
        <v>7046</v>
      </c>
      <c r="G3482" s="23">
        <v>2</v>
      </c>
      <c r="K3482" s="41" t="str">
        <f>IF($B3482="","",(VLOOKUP($B3482,所属・種目コード!$L$3:$M$127,2)))</f>
        <v>花巻北中</v>
      </c>
      <c r="L3482" s="38" t="e">
        <f>IF($B3482="","",(VLOOKUP($B3482,所属・種目コード!$I$3:$J$59,2)))</f>
        <v>#N/A</v>
      </c>
    </row>
    <row r="3483" spans="1:12">
      <c r="A3483" s="23">
        <v>4401</v>
      </c>
      <c r="B3483" s="23">
        <v>1196</v>
      </c>
      <c r="C3483" s="23">
        <v>50</v>
      </c>
      <c r="E3483" s="23" t="s">
        <v>7047</v>
      </c>
      <c r="F3483" s="23" t="s">
        <v>7048</v>
      </c>
      <c r="G3483" s="23">
        <v>2</v>
      </c>
      <c r="K3483" s="41" t="str">
        <f>IF($B3483="","",(VLOOKUP($B3483,所属・種目コード!$L$3:$M$127,2)))</f>
        <v>花巻北中</v>
      </c>
      <c r="L3483" s="38" t="e">
        <f>IF($B3483="","",(VLOOKUP($B3483,所属・種目コード!$I$3:$J$59,2)))</f>
        <v>#N/A</v>
      </c>
    </row>
    <row r="3484" spans="1:12">
      <c r="A3484" s="23">
        <v>4402</v>
      </c>
      <c r="B3484" s="23">
        <v>1196</v>
      </c>
      <c r="C3484" s="23">
        <v>46</v>
      </c>
      <c r="E3484" s="23" t="s">
        <v>7049</v>
      </c>
      <c r="F3484" s="23" t="s">
        <v>7050</v>
      </c>
      <c r="G3484" s="23">
        <v>1</v>
      </c>
      <c r="K3484" s="41" t="str">
        <f>IF($B3484="","",(VLOOKUP($B3484,所属・種目コード!$L$3:$M$127,2)))</f>
        <v>花巻北中</v>
      </c>
      <c r="L3484" s="38" t="e">
        <f>IF($B3484="","",(VLOOKUP($B3484,所属・種目コード!$I$3:$J$59,2)))</f>
        <v>#N/A</v>
      </c>
    </row>
    <row r="3485" spans="1:12">
      <c r="A3485" s="23">
        <v>4403</v>
      </c>
      <c r="B3485" s="23">
        <v>1196</v>
      </c>
      <c r="C3485" s="23">
        <v>61</v>
      </c>
      <c r="E3485" s="23" t="s">
        <v>7051</v>
      </c>
      <c r="F3485" s="23" t="s">
        <v>7052</v>
      </c>
      <c r="G3485" s="23">
        <v>2</v>
      </c>
      <c r="K3485" s="41" t="str">
        <f>IF($B3485="","",(VLOOKUP($B3485,所属・種目コード!$L$3:$M$127,2)))</f>
        <v>花巻北中</v>
      </c>
      <c r="L3485" s="38" t="e">
        <f>IF($B3485="","",(VLOOKUP($B3485,所属・種目コード!$I$3:$J$59,2)))</f>
        <v>#N/A</v>
      </c>
    </row>
    <row r="3486" spans="1:12">
      <c r="A3486" s="23">
        <v>4404</v>
      </c>
      <c r="B3486" s="23">
        <v>1196</v>
      </c>
      <c r="C3486" s="23">
        <v>51</v>
      </c>
      <c r="E3486" s="23" t="s">
        <v>7053</v>
      </c>
      <c r="F3486" s="23" t="s">
        <v>3545</v>
      </c>
      <c r="G3486" s="23">
        <v>2</v>
      </c>
      <c r="K3486" s="41" t="str">
        <f>IF($B3486="","",(VLOOKUP($B3486,所属・種目コード!$L$3:$M$127,2)))</f>
        <v>花巻北中</v>
      </c>
      <c r="L3486" s="38" t="e">
        <f>IF($B3486="","",(VLOOKUP($B3486,所属・種目コード!$I$3:$J$59,2)))</f>
        <v>#N/A</v>
      </c>
    </row>
    <row r="3487" spans="1:12">
      <c r="A3487" s="23">
        <v>4405</v>
      </c>
      <c r="B3487" s="23">
        <v>1196</v>
      </c>
      <c r="C3487" s="23">
        <v>52</v>
      </c>
      <c r="E3487" s="23" t="s">
        <v>7054</v>
      </c>
      <c r="F3487" s="23" t="s">
        <v>3778</v>
      </c>
      <c r="G3487" s="23">
        <v>2</v>
      </c>
      <c r="K3487" s="41" t="str">
        <f>IF($B3487="","",(VLOOKUP($B3487,所属・種目コード!$L$3:$M$127,2)))</f>
        <v>花巻北中</v>
      </c>
      <c r="L3487" s="38" t="e">
        <f>IF($B3487="","",(VLOOKUP($B3487,所属・種目コード!$I$3:$J$59,2)))</f>
        <v>#N/A</v>
      </c>
    </row>
    <row r="3488" spans="1:12">
      <c r="A3488" s="23">
        <v>4406</v>
      </c>
      <c r="B3488" s="23">
        <v>1196</v>
      </c>
      <c r="C3488" s="23">
        <v>47</v>
      </c>
      <c r="E3488" s="23" t="s">
        <v>7055</v>
      </c>
      <c r="F3488" s="23" t="s">
        <v>7056</v>
      </c>
      <c r="G3488" s="23">
        <v>1</v>
      </c>
      <c r="K3488" s="41" t="str">
        <f>IF($B3488="","",(VLOOKUP($B3488,所属・種目コード!$L$3:$M$127,2)))</f>
        <v>花巻北中</v>
      </c>
      <c r="L3488" s="38" t="e">
        <f>IF($B3488="","",(VLOOKUP($B3488,所属・種目コード!$I$3:$J$59,2)))</f>
        <v>#N/A</v>
      </c>
    </row>
    <row r="3489" spans="1:12">
      <c r="A3489" s="23">
        <v>4407</v>
      </c>
      <c r="B3489" s="23">
        <v>1196</v>
      </c>
      <c r="C3489" s="23">
        <v>48</v>
      </c>
      <c r="E3489" s="23" t="s">
        <v>7057</v>
      </c>
      <c r="F3489" s="23" t="s">
        <v>7058</v>
      </c>
      <c r="G3489" s="23">
        <v>1</v>
      </c>
      <c r="K3489" s="41" t="str">
        <f>IF($B3489="","",(VLOOKUP($B3489,所属・種目コード!$L$3:$M$127,2)))</f>
        <v>花巻北中</v>
      </c>
      <c r="L3489" s="38" t="e">
        <f>IF($B3489="","",(VLOOKUP($B3489,所属・種目コード!$I$3:$J$59,2)))</f>
        <v>#N/A</v>
      </c>
    </row>
    <row r="3490" spans="1:12">
      <c r="A3490" s="23">
        <v>4408</v>
      </c>
      <c r="B3490" s="23">
        <v>1196</v>
      </c>
      <c r="C3490" s="23">
        <v>62</v>
      </c>
      <c r="E3490" s="23" t="s">
        <v>7059</v>
      </c>
      <c r="F3490" s="23" t="s">
        <v>7060</v>
      </c>
      <c r="G3490" s="23">
        <v>2</v>
      </c>
      <c r="K3490" s="41" t="str">
        <f>IF($B3490="","",(VLOOKUP($B3490,所属・種目コード!$L$3:$M$127,2)))</f>
        <v>花巻北中</v>
      </c>
      <c r="L3490" s="38" t="e">
        <f>IF($B3490="","",(VLOOKUP($B3490,所属・種目コード!$I$3:$J$59,2)))</f>
        <v>#N/A</v>
      </c>
    </row>
    <row r="3491" spans="1:12">
      <c r="A3491" s="23">
        <v>4409</v>
      </c>
      <c r="B3491" s="23">
        <v>1196</v>
      </c>
      <c r="C3491" s="23">
        <v>49</v>
      </c>
      <c r="E3491" s="23" t="s">
        <v>7061</v>
      </c>
      <c r="F3491" s="23" t="s">
        <v>7062</v>
      </c>
      <c r="G3491" s="23">
        <v>1</v>
      </c>
      <c r="K3491" s="41" t="str">
        <f>IF($B3491="","",(VLOOKUP($B3491,所属・種目コード!$L$3:$M$127,2)))</f>
        <v>花巻北中</v>
      </c>
      <c r="L3491" s="38" t="e">
        <f>IF($B3491="","",(VLOOKUP($B3491,所属・種目コード!$I$3:$J$59,2)))</f>
        <v>#N/A</v>
      </c>
    </row>
    <row r="3492" spans="1:12">
      <c r="A3492" s="23">
        <v>4410</v>
      </c>
      <c r="B3492" s="23">
        <v>1196</v>
      </c>
      <c r="C3492" s="23">
        <v>63</v>
      </c>
      <c r="E3492" s="23" t="s">
        <v>7063</v>
      </c>
      <c r="F3492" s="23" t="s">
        <v>7064</v>
      </c>
      <c r="G3492" s="23">
        <v>2</v>
      </c>
      <c r="K3492" s="41" t="str">
        <f>IF($B3492="","",(VLOOKUP($B3492,所属・種目コード!$L$3:$M$127,2)))</f>
        <v>花巻北中</v>
      </c>
      <c r="L3492" s="38" t="e">
        <f>IF($B3492="","",(VLOOKUP($B3492,所属・種目コード!$I$3:$J$59,2)))</f>
        <v>#N/A</v>
      </c>
    </row>
    <row r="3493" spans="1:12">
      <c r="A3493" s="23">
        <v>4411</v>
      </c>
      <c r="B3493" s="23">
        <v>1196</v>
      </c>
      <c r="C3493" s="23">
        <v>54</v>
      </c>
      <c r="E3493" s="23" t="s">
        <v>7065</v>
      </c>
      <c r="F3493" s="23" t="s">
        <v>7066</v>
      </c>
      <c r="G3493" s="23">
        <v>1</v>
      </c>
      <c r="K3493" s="41" t="str">
        <f>IF($B3493="","",(VLOOKUP($B3493,所属・種目コード!$L$3:$M$127,2)))</f>
        <v>花巻北中</v>
      </c>
      <c r="L3493" s="38" t="e">
        <f>IF($B3493="","",(VLOOKUP($B3493,所属・種目コード!$I$3:$J$59,2)))</f>
        <v>#N/A</v>
      </c>
    </row>
    <row r="3494" spans="1:12">
      <c r="A3494" s="23">
        <v>4412</v>
      </c>
      <c r="B3494" s="23">
        <v>1196</v>
      </c>
      <c r="C3494" s="23">
        <v>50</v>
      </c>
      <c r="E3494" s="23" t="s">
        <v>7067</v>
      </c>
      <c r="F3494" s="23" t="s">
        <v>7068</v>
      </c>
      <c r="G3494" s="23">
        <v>1</v>
      </c>
      <c r="K3494" s="41" t="str">
        <f>IF($B3494="","",(VLOOKUP($B3494,所属・種目コード!$L$3:$M$127,2)))</f>
        <v>花巻北中</v>
      </c>
      <c r="L3494" s="38" t="e">
        <f>IF($B3494="","",(VLOOKUP($B3494,所属・種目コード!$I$3:$J$59,2)))</f>
        <v>#N/A</v>
      </c>
    </row>
    <row r="3495" spans="1:12">
      <c r="A3495" s="23">
        <v>4413</v>
      </c>
      <c r="B3495" s="23">
        <v>1196</v>
      </c>
      <c r="C3495" s="23">
        <v>53</v>
      </c>
      <c r="E3495" s="23" t="s">
        <v>7069</v>
      </c>
      <c r="F3495" s="23" t="s">
        <v>7070</v>
      </c>
      <c r="G3495" s="23">
        <v>2</v>
      </c>
      <c r="K3495" s="41" t="str">
        <f>IF($B3495="","",(VLOOKUP($B3495,所属・種目コード!$L$3:$M$127,2)))</f>
        <v>花巻北中</v>
      </c>
      <c r="L3495" s="38" t="e">
        <f>IF($B3495="","",(VLOOKUP($B3495,所属・種目コード!$I$3:$J$59,2)))</f>
        <v>#N/A</v>
      </c>
    </row>
    <row r="3496" spans="1:12">
      <c r="A3496" s="23">
        <v>4414</v>
      </c>
      <c r="B3496" s="23">
        <v>1197</v>
      </c>
      <c r="C3496" s="23">
        <v>824</v>
      </c>
      <c r="E3496" s="23" t="s">
        <v>7071</v>
      </c>
      <c r="F3496" s="23" t="s">
        <v>7072</v>
      </c>
      <c r="G3496" s="23">
        <v>2</v>
      </c>
      <c r="K3496" s="41" t="str">
        <f>IF($B3496="","",(VLOOKUP($B3496,所属・種目コード!$L$3:$M$127,2)))</f>
        <v>花巻中</v>
      </c>
      <c r="L3496" s="38" t="e">
        <f>IF($B3496="","",(VLOOKUP($B3496,所属・種目コード!$I$3:$J$59,2)))</f>
        <v>#N/A</v>
      </c>
    </row>
    <row r="3497" spans="1:12">
      <c r="A3497" s="23">
        <v>4415</v>
      </c>
      <c r="B3497" s="23">
        <v>1197</v>
      </c>
      <c r="C3497" s="23">
        <v>827</v>
      </c>
      <c r="E3497" s="23" t="s">
        <v>7073</v>
      </c>
      <c r="F3497" s="23" t="s">
        <v>7074</v>
      </c>
      <c r="G3497" s="23">
        <v>2</v>
      </c>
      <c r="K3497" s="41" t="str">
        <f>IF($B3497="","",(VLOOKUP($B3497,所属・種目コード!$L$3:$M$127,2)))</f>
        <v>花巻中</v>
      </c>
      <c r="L3497" s="38" t="e">
        <f>IF($B3497="","",(VLOOKUP($B3497,所属・種目コード!$I$3:$J$59,2)))</f>
        <v>#N/A</v>
      </c>
    </row>
    <row r="3498" spans="1:12">
      <c r="A3498" s="23">
        <v>4416</v>
      </c>
      <c r="B3498" s="23">
        <v>1197</v>
      </c>
      <c r="C3498" s="23">
        <v>828</v>
      </c>
      <c r="E3498" s="23" t="s">
        <v>7075</v>
      </c>
      <c r="F3498" s="23" t="s">
        <v>7076</v>
      </c>
      <c r="G3498" s="23">
        <v>2</v>
      </c>
      <c r="K3498" s="41" t="str">
        <f>IF($B3498="","",(VLOOKUP($B3498,所属・種目コード!$L$3:$M$127,2)))</f>
        <v>花巻中</v>
      </c>
      <c r="L3498" s="38" t="e">
        <f>IF($B3498="","",(VLOOKUP($B3498,所属・種目コード!$I$3:$J$59,2)))</f>
        <v>#N/A</v>
      </c>
    </row>
    <row r="3499" spans="1:12">
      <c r="A3499" s="23">
        <v>4417</v>
      </c>
      <c r="B3499" s="23">
        <v>1197</v>
      </c>
      <c r="C3499" s="23">
        <v>829</v>
      </c>
      <c r="E3499" s="23" t="s">
        <v>7077</v>
      </c>
      <c r="F3499" s="23" t="s">
        <v>7078</v>
      </c>
      <c r="G3499" s="23">
        <v>2</v>
      </c>
      <c r="K3499" s="41" t="str">
        <f>IF($B3499="","",(VLOOKUP($B3499,所属・種目コード!$L$3:$M$127,2)))</f>
        <v>花巻中</v>
      </c>
      <c r="L3499" s="38" t="e">
        <f>IF($B3499="","",(VLOOKUP($B3499,所属・種目コード!$I$3:$J$59,2)))</f>
        <v>#N/A</v>
      </c>
    </row>
    <row r="3500" spans="1:12">
      <c r="A3500" s="23">
        <v>4418</v>
      </c>
      <c r="B3500" s="23">
        <v>1197</v>
      </c>
      <c r="C3500" s="23">
        <v>830</v>
      </c>
      <c r="E3500" s="23" t="s">
        <v>7079</v>
      </c>
      <c r="F3500" s="23" t="s">
        <v>7080</v>
      </c>
      <c r="G3500" s="23">
        <v>2</v>
      </c>
      <c r="K3500" s="41" t="str">
        <f>IF($B3500="","",(VLOOKUP($B3500,所属・種目コード!$L$3:$M$127,2)))</f>
        <v>花巻中</v>
      </c>
      <c r="L3500" s="38" t="e">
        <f>IF($B3500="","",(VLOOKUP($B3500,所属・種目コード!$I$3:$J$59,2)))</f>
        <v>#N/A</v>
      </c>
    </row>
    <row r="3501" spans="1:12">
      <c r="A3501" s="23">
        <v>4419</v>
      </c>
      <c r="B3501" s="23">
        <v>1197</v>
      </c>
      <c r="C3501" s="23">
        <v>94</v>
      </c>
      <c r="E3501" s="23" t="s">
        <v>7081</v>
      </c>
      <c r="F3501" s="23" t="s">
        <v>7082</v>
      </c>
      <c r="G3501" s="23">
        <v>2</v>
      </c>
      <c r="K3501" s="41" t="str">
        <f>IF($B3501="","",(VLOOKUP($B3501,所属・種目コード!$L$3:$M$127,2)))</f>
        <v>花巻中</v>
      </c>
      <c r="L3501" s="38" t="e">
        <f>IF($B3501="","",(VLOOKUP($B3501,所属・種目コード!$I$3:$J$59,2)))</f>
        <v>#N/A</v>
      </c>
    </row>
    <row r="3502" spans="1:12">
      <c r="A3502" s="23">
        <v>4420</v>
      </c>
      <c r="B3502" s="23">
        <v>1197</v>
      </c>
      <c r="C3502" s="23">
        <v>84</v>
      </c>
      <c r="E3502" s="23" t="s">
        <v>7083</v>
      </c>
      <c r="F3502" s="23" t="s">
        <v>7084</v>
      </c>
      <c r="G3502" s="23">
        <v>1</v>
      </c>
      <c r="K3502" s="41" t="str">
        <f>IF($B3502="","",(VLOOKUP($B3502,所属・種目コード!$L$3:$M$127,2)))</f>
        <v>花巻中</v>
      </c>
      <c r="L3502" s="38" t="e">
        <f>IF($B3502="","",(VLOOKUP($B3502,所属・種目コード!$I$3:$J$59,2)))</f>
        <v>#N/A</v>
      </c>
    </row>
    <row r="3503" spans="1:12">
      <c r="A3503" s="23">
        <v>4421</v>
      </c>
      <c r="B3503" s="23">
        <v>1197</v>
      </c>
      <c r="C3503" s="23">
        <v>85</v>
      </c>
      <c r="E3503" s="23" t="s">
        <v>7085</v>
      </c>
      <c r="F3503" s="23" t="s">
        <v>7086</v>
      </c>
      <c r="G3503" s="23">
        <v>1</v>
      </c>
      <c r="K3503" s="41" t="str">
        <f>IF($B3503="","",(VLOOKUP($B3503,所属・種目コード!$L$3:$M$127,2)))</f>
        <v>花巻中</v>
      </c>
      <c r="L3503" s="38" t="e">
        <f>IF($B3503="","",(VLOOKUP($B3503,所属・種目コード!$I$3:$J$59,2)))</f>
        <v>#N/A</v>
      </c>
    </row>
    <row r="3504" spans="1:12">
      <c r="A3504" s="23">
        <v>4422</v>
      </c>
      <c r="B3504" s="23">
        <v>1197</v>
      </c>
      <c r="C3504" s="23">
        <v>980</v>
      </c>
      <c r="E3504" s="23" t="s">
        <v>7087</v>
      </c>
      <c r="F3504" s="23" t="s">
        <v>7088</v>
      </c>
      <c r="G3504" s="23">
        <v>1</v>
      </c>
      <c r="K3504" s="41" t="str">
        <f>IF($B3504="","",(VLOOKUP($B3504,所属・種目コード!$L$3:$M$127,2)))</f>
        <v>花巻中</v>
      </c>
      <c r="L3504" s="38" t="e">
        <f>IF($B3504="","",(VLOOKUP($B3504,所属・種目コード!$I$3:$J$59,2)))</f>
        <v>#N/A</v>
      </c>
    </row>
    <row r="3505" spans="1:12">
      <c r="A3505" s="23">
        <v>4423</v>
      </c>
      <c r="B3505" s="23">
        <v>1197</v>
      </c>
      <c r="C3505" s="23">
        <v>981</v>
      </c>
      <c r="E3505" s="23" t="s">
        <v>7089</v>
      </c>
      <c r="F3505" s="23" t="s">
        <v>7090</v>
      </c>
      <c r="G3505" s="23">
        <v>1</v>
      </c>
      <c r="K3505" s="41" t="str">
        <f>IF($B3505="","",(VLOOKUP($B3505,所属・種目コード!$L$3:$M$127,2)))</f>
        <v>花巻中</v>
      </c>
      <c r="L3505" s="38" t="e">
        <f>IF($B3505="","",(VLOOKUP($B3505,所属・種目コード!$I$3:$J$59,2)))</f>
        <v>#N/A</v>
      </c>
    </row>
    <row r="3506" spans="1:12">
      <c r="A3506" s="23">
        <v>4424</v>
      </c>
      <c r="B3506" s="23">
        <v>1197</v>
      </c>
      <c r="C3506" s="23">
        <v>982</v>
      </c>
      <c r="E3506" s="23" t="s">
        <v>7091</v>
      </c>
      <c r="F3506" s="23" t="s">
        <v>7092</v>
      </c>
      <c r="G3506" s="23">
        <v>1</v>
      </c>
      <c r="K3506" s="41" t="str">
        <f>IF($B3506="","",(VLOOKUP($B3506,所属・種目コード!$L$3:$M$127,2)))</f>
        <v>花巻中</v>
      </c>
      <c r="L3506" s="38" t="e">
        <f>IF($B3506="","",(VLOOKUP($B3506,所属・種目コード!$I$3:$J$59,2)))</f>
        <v>#N/A</v>
      </c>
    </row>
    <row r="3507" spans="1:12">
      <c r="A3507" s="23">
        <v>4425</v>
      </c>
      <c r="B3507" s="23">
        <v>1197</v>
      </c>
      <c r="C3507" s="23">
        <v>978</v>
      </c>
      <c r="E3507" s="23" t="s">
        <v>7093</v>
      </c>
      <c r="F3507" s="23" t="s">
        <v>7094</v>
      </c>
      <c r="G3507" s="23">
        <v>1</v>
      </c>
      <c r="K3507" s="41" t="str">
        <f>IF($B3507="","",(VLOOKUP($B3507,所属・種目コード!$L$3:$M$127,2)))</f>
        <v>花巻中</v>
      </c>
      <c r="L3507" s="38" t="e">
        <f>IF($B3507="","",(VLOOKUP($B3507,所属・種目コード!$I$3:$J$59,2)))</f>
        <v>#N/A</v>
      </c>
    </row>
    <row r="3508" spans="1:12">
      <c r="A3508" s="23">
        <v>4426</v>
      </c>
      <c r="B3508" s="23">
        <v>1197</v>
      </c>
      <c r="C3508" s="23">
        <v>983</v>
      </c>
      <c r="E3508" s="23" t="s">
        <v>7095</v>
      </c>
      <c r="F3508" s="23" t="s">
        <v>1881</v>
      </c>
      <c r="G3508" s="23">
        <v>1</v>
      </c>
      <c r="K3508" s="41" t="str">
        <f>IF($B3508="","",(VLOOKUP($B3508,所属・種目コード!$L$3:$M$127,2)))</f>
        <v>花巻中</v>
      </c>
      <c r="L3508" s="38" t="e">
        <f>IF($B3508="","",(VLOOKUP($B3508,所属・種目コード!$I$3:$J$59,2)))</f>
        <v>#N/A</v>
      </c>
    </row>
    <row r="3509" spans="1:12">
      <c r="A3509" s="23">
        <v>4427</v>
      </c>
      <c r="B3509" s="23">
        <v>1197</v>
      </c>
      <c r="C3509" s="23">
        <v>831</v>
      </c>
      <c r="E3509" s="23" t="s">
        <v>7096</v>
      </c>
      <c r="F3509" s="23" t="s">
        <v>7097</v>
      </c>
      <c r="G3509" s="23">
        <v>2</v>
      </c>
      <c r="K3509" s="41" t="str">
        <f>IF($B3509="","",(VLOOKUP($B3509,所属・種目コード!$L$3:$M$127,2)))</f>
        <v>花巻中</v>
      </c>
      <c r="L3509" s="38" t="e">
        <f>IF($B3509="","",(VLOOKUP($B3509,所属・種目コード!$I$3:$J$59,2)))</f>
        <v>#N/A</v>
      </c>
    </row>
    <row r="3510" spans="1:12">
      <c r="A3510" s="23">
        <v>4428</v>
      </c>
      <c r="B3510" s="23">
        <v>1197</v>
      </c>
      <c r="C3510" s="23">
        <v>87</v>
      </c>
      <c r="E3510" s="23" t="s">
        <v>7098</v>
      </c>
      <c r="F3510" s="23" t="s">
        <v>2793</v>
      </c>
      <c r="G3510" s="23">
        <v>1</v>
      </c>
      <c r="K3510" s="41" t="str">
        <f>IF($B3510="","",(VLOOKUP($B3510,所属・種目コード!$L$3:$M$127,2)))</f>
        <v>花巻中</v>
      </c>
      <c r="L3510" s="38" t="e">
        <f>IF($B3510="","",(VLOOKUP($B3510,所属・種目コード!$I$3:$J$59,2)))</f>
        <v>#N/A</v>
      </c>
    </row>
    <row r="3511" spans="1:12">
      <c r="A3511" s="23">
        <v>4429</v>
      </c>
      <c r="B3511" s="23">
        <v>1197</v>
      </c>
      <c r="C3511" s="23">
        <v>832</v>
      </c>
      <c r="E3511" s="23" t="s">
        <v>7099</v>
      </c>
      <c r="F3511" s="23" t="s">
        <v>7100</v>
      </c>
      <c r="G3511" s="23">
        <v>2</v>
      </c>
      <c r="K3511" s="41" t="str">
        <f>IF($B3511="","",(VLOOKUP($B3511,所属・種目コード!$L$3:$M$127,2)))</f>
        <v>花巻中</v>
      </c>
      <c r="L3511" s="38" t="e">
        <f>IF($B3511="","",(VLOOKUP($B3511,所属・種目コード!$I$3:$J$59,2)))</f>
        <v>#N/A</v>
      </c>
    </row>
    <row r="3512" spans="1:12">
      <c r="A3512" s="23">
        <v>4430</v>
      </c>
      <c r="B3512" s="23">
        <v>1197</v>
      </c>
      <c r="C3512" s="23">
        <v>97</v>
      </c>
      <c r="E3512" s="23" t="s">
        <v>7101</v>
      </c>
      <c r="F3512" s="23" t="s">
        <v>7102</v>
      </c>
      <c r="G3512" s="23">
        <v>2</v>
      </c>
      <c r="K3512" s="41" t="str">
        <f>IF($B3512="","",(VLOOKUP($B3512,所属・種目コード!$L$3:$M$127,2)))</f>
        <v>花巻中</v>
      </c>
      <c r="L3512" s="38" t="e">
        <f>IF($B3512="","",(VLOOKUP($B3512,所属・種目コード!$I$3:$J$59,2)))</f>
        <v>#N/A</v>
      </c>
    </row>
    <row r="3513" spans="1:12">
      <c r="A3513" s="23">
        <v>4431</v>
      </c>
      <c r="B3513" s="23">
        <v>1197</v>
      </c>
      <c r="C3513" s="23">
        <v>833</v>
      </c>
      <c r="E3513" s="23" t="s">
        <v>7103</v>
      </c>
      <c r="F3513" s="23" t="s">
        <v>7104</v>
      </c>
      <c r="G3513" s="23">
        <v>2</v>
      </c>
      <c r="K3513" s="41" t="str">
        <f>IF($B3513="","",(VLOOKUP($B3513,所属・種目コード!$L$3:$M$127,2)))</f>
        <v>花巻中</v>
      </c>
      <c r="L3513" s="38" t="e">
        <f>IF($B3513="","",(VLOOKUP($B3513,所属・種目コード!$I$3:$J$59,2)))</f>
        <v>#N/A</v>
      </c>
    </row>
    <row r="3514" spans="1:12">
      <c r="A3514" s="23">
        <v>4432</v>
      </c>
      <c r="B3514" s="23">
        <v>1197</v>
      </c>
      <c r="C3514" s="23">
        <v>825</v>
      </c>
      <c r="E3514" s="23" t="s">
        <v>7105</v>
      </c>
      <c r="F3514" s="23" t="s">
        <v>7106</v>
      </c>
      <c r="G3514" s="23">
        <v>2</v>
      </c>
      <c r="K3514" s="41" t="str">
        <f>IF($B3514="","",(VLOOKUP($B3514,所属・種目コード!$L$3:$M$127,2)))</f>
        <v>花巻中</v>
      </c>
      <c r="L3514" s="38" t="e">
        <f>IF($B3514="","",(VLOOKUP($B3514,所属・種目コード!$I$3:$J$59,2)))</f>
        <v>#N/A</v>
      </c>
    </row>
    <row r="3515" spans="1:12">
      <c r="A3515" s="23">
        <v>4433</v>
      </c>
      <c r="B3515" s="23">
        <v>1197</v>
      </c>
      <c r="C3515" s="23">
        <v>88</v>
      </c>
      <c r="E3515" s="23" t="s">
        <v>7107</v>
      </c>
      <c r="F3515" s="23" t="s">
        <v>7108</v>
      </c>
      <c r="G3515" s="23">
        <v>1</v>
      </c>
      <c r="K3515" s="41" t="str">
        <f>IF($B3515="","",(VLOOKUP($B3515,所属・種目コード!$L$3:$M$127,2)))</f>
        <v>花巻中</v>
      </c>
      <c r="L3515" s="38" t="e">
        <f>IF($B3515="","",(VLOOKUP($B3515,所属・種目コード!$I$3:$J$59,2)))</f>
        <v>#N/A</v>
      </c>
    </row>
    <row r="3516" spans="1:12">
      <c r="A3516" s="23">
        <v>4434</v>
      </c>
      <c r="B3516" s="23">
        <v>1197</v>
      </c>
      <c r="C3516" s="23">
        <v>834</v>
      </c>
      <c r="E3516" s="23" t="s">
        <v>7109</v>
      </c>
      <c r="F3516" s="23" t="s">
        <v>7110</v>
      </c>
      <c r="G3516" s="23">
        <v>2</v>
      </c>
      <c r="K3516" s="41" t="str">
        <f>IF($B3516="","",(VLOOKUP($B3516,所属・種目コード!$L$3:$M$127,2)))</f>
        <v>花巻中</v>
      </c>
      <c r="L3516" s="38" t="e">
        <f>IF($B3516="","",(VLOOKUP($B3516,所属・種目コード!$I$3:$J$59,2)))</f>
        <v>#N/A</v>
      </c>
    </row>
    <row r="3517" spans="1:12">
      <c r="A3517" s="23">
        <v>4435</v>
      </c>
      <c r="B3517" s="23">
        <v>1197</v>
      </c>
      <c r="C3517" s="23">
        <v>979</v>
      </c>
      <c r="E3517" s="23" t="s">
        <v>7111</v>
      </c>
      <c r="F3517" s="23" t="s">
        <v>7112</v>
      </c>
      <c r="G3517" s="23">
        <v>1</v>
      </c>
      <c r="K3517" s="41" t="str">
        <f>IF($B3517="","",(VLOOKUP($B3517,所属・種目コード!$L$3:$M$127,2)))</f>
        <v>花巻中</v>
      </c>
      <c r="L3517" s="38" t="e">
        <f>IF($B3517="","",(VLOOKUP($B3517,所属・種目コード!$I$3:$J$59,2)))</f>
        <v>#N/A</v>
      </c>
    </row>
    <row r="3518" spans="1:12">
      <c r="A3518" s="23">
        <v>4436</v>
      </c>
      <c r="B3518" s="23">
        <v>1197</v>
      </c>
      <c r="C3518" s="23">
        <v>89</v>
      </c>
      <c r="E3518" s="23" t="s">
        <v>7113</v>
      </c>
      <c r="F3518" s="23" t="s">
        <v>7114</v>
      </c>
      <c r="G3518" s="23">
        <v>1</v>
      </c>
      <c r="K3518" s="41" t="str">
        <f>IF($B3518="","",(VLOOKUP($B3518,所属・種目コード!$L$3:$M$127,2)))</f>
        <v>花巻中</v>
      </c>
      <c r="L3518" s="38" t="e">
        <f>IF($B3518="","",(VLOOKUP($B3518,所属・種目コード!$I$3:$J$59,2)))</f>
        <v>#N/A</v>
      </c>
    </row>
    <row r="3519" spans="1:12">
      <c r="A3519" s="23">
        <v>4437</v>
      </c>
      <c r="B3519" s="23">
        <v>1197</v>
      </c>
      <c r="C3519" s="23">
        <v>86</v>
      </c>
      <c r="E3519" s="23" t="s">
        <v>3165</v>
      </c>
      <c r="F3519" s="23" t="s">
        <v>3166</v>
      </c>
      <c r="G3519" s="23">
        <v>1</v>
      </c>
      <c r="K3519" s="41" t="str">
        <f>IF($B3519="","",(VLOOKUP($B3519,所属・種目コード!$L$3:$M$127,2)))</f>
        <v>花巻中</v>
      </c>
      <c r="L3519" s="38" t="e">
        <f>IF($B3519="","",(VLOOKUP($B3519,所属・種目コード!$I$3:$J$59,2)))</f>
        <v>#N/A</v>
      </c>
    </row>
    <row r="3520" spans="1:12">
      <c r="A3520" s="23">
        <v>4438</v>
      </c>
      <c r="B3520" s="23">
        <v>1197</v>
      </c>
      <c r="C3520" s="23">
        <v>95</v>
      </c>
      <c r="E3520" s="23" t="s">
        <v>7115</v>
      </c>
      <c r="F3520" s="23" t="s">
        <v>7116</v>
      </c>
      <c r="G3520" s="23">
        <v>2</v>
      </c>
      <c r="K3520" s="41" t="str">
        <f>IF($B3520="","",(VLOOKUP($B3520,所属・種目コード!$L$3:$M$127,2)))</f>
        <v>花巻中</v>
      </c>
      <c r="L3520" s="38" t="e">
        <f>IF($B3520="","",(VLOOKUP($B3520,所属・種目コード!$I$3:$J$59,2)))</f>
        <v>#N/A</v>
      </c>
    </row>
    <row r="3521" spans="1:12">
      <c r="A3521" s="23">
        <v>4439</v>
      </c>
      <c r="B3521" s="23">
        <v>1197</v>
      </c>
      <c r="C3521" s="23">
        <v>98</v>
      </c>
      <c r="E3521" s="23" t="s">
        <v>7117</v>
      </c>
      <c r="F3521" s="23" t="s">
        <v>7118</v>
      </c>
      <c r="G3521" s="23">
        <v>2</v>
      </c>
      <c r="K3521" s="41" t="str">
        <f>IF($B3521="","",(VLOOKUP($B3521,所属・種目コード!$L$3:$M$127,2)))</f>
        <v>花巻中</v>
      </c>
      <c r="L3521" s="38" t="e">
        <f>IF($B3521="","",(VLOOKUP($B3521,所属・種目コード!$I$3:$J$59,2)))</f>
        <v>#N/A</v>
      </c>
    </row>
    <row r="3522" spans="1:12">
      <c r="A3522" s="23">
        <v>4440</v>
      </c>
      <c r="B3522" s="23">
        <v>1197</v>
      </c>
      <c r="C3522" s="23">
        <v>90</v>
      </c>
      <c r="E3522" s="23" t="s">
        <v>7119</v>
      </c>
      <c r="F3522" s="23" t="s">
        <v>7120</v>
      </c>
      <c r="G3522" s="23">
        <v>1</v>
      </c>
      <c r="K3522" s="41" t="str">
        <f>IF($B3522="","",(VLOOKUP($B3522,所属・種目コード!$L$3:$M$127,2)))</f>
        <v>花巻中</v>
      </c>
      <c r="L3522" s="38" t="e">
        <f>IF($B3522="","",(VLOOKUP($B3522,所属・種目コード!$I$3:$J$59,2)))</f>
        <v>#N/A</v>
      </c>
    </row>
    <row r="3523" spans="1:12">
      <c r="A3523" s="23">
        <v>4441</v>
      </c>
      <c r="B3523" s="23">
        <v>1197</v>
      </c>
      <c r="C3523" s="23">
        <v>835</v>
      </c>
      <c r="E3523" s="23" t="s">
        <v>7121</v>
      </c>
      <c r="F3523" s="23" t="s">
        <v>7122</v>
      </c>
      <c r="G3523" s="23">
        <v>2</v>
      </c>
      <c r="K3523" s="41" t="str">
        <f>IF($B3523="","",(VLOOKUP($B3523,所属・種目コード!$L$3:$M$127,2)))</f>
        <v>花巻中</v>
      </c>
      <c r="L3523" s="38" t="e">
        <f>IF($B3523="","",(VLOOKUP($B3523,所属・種目コード!$I$3:$J$59,2)))</f>
        <v>#N/A</v>
      </c>
    </row>
    <row r="3524" spans="1:12">
      <c r="A3524" s="23">
        <v>4442</v>
      </c>
      <c r="B3524" s="23">
        <v>1197</v>
      </c>
      <c r="C3524" s="23">
        <v>99</v>
      </c>
      <c r="E3524" s="23" t="s">
        <v>7123</v>
      </c>
      <c r="F3524" s="23" t="s">
        <v>7124</v>
      </c>
      <c r="G3524" s="23">
        <v>2</v>
      </c>
      <c r="K3524" s="41" t="str">
        <f>IF($B3524="","",(VLOOKUP($B3524,所属・種目コード!$L$3:$M$127,2)))</f>
        <v>花巻中</v>
      </c>
      <c r="L3524" s="38" t="e">
        <f>IF($B3524="","",(VLOOKUP($B3524,所属・種目コード!$I$3:$J$59,2)))</f>
        <v>#N/A</v>
      </c>
    </row>
    <row r="3525" spans="1:12">
      <c r="A3525" s="23">
        <v>4443</v>
      </c>
      <c r="B3525" s="23">
        <v>1197</v>
      </c>
      <c r="C3525" s="23">
        <v>91</v>
      </c>
      <c r="E3525" s="23" t="s">
        <v>7125</v>
      </c>
      <c r="F3525" s="23" t="s">
        <v>7126</v>
      </c>
      <c r="G3525" s="23">
        <v>1</v>
      </c>
      <c r="K3525" s="41" t="str">
        <f>IF($B3525="","",(VLOOKUP($B3525,所属・種目コード!$L$3:$M$127,2)))</f>
        <v>花巻中</v>
      </c>
      <c r="L3525" s="38" t="e">
        <f>IF($B3525="","",(VLOOKUP($B3525,所属・種目コード!$I$3:$J$59,2)))</f>
        <v>#N/A</v>
      </c>
    </row>
    <row r="3526" spans="1:12">
      <c r="A3526" s="23">
        <v>4444</v>
      </c>
      <c r="B3526" s="23">
        <v>1197</v>
      </c>
      <c r="C3526" s="23">
        <v>96</v>
      </c>
      <c r="E3526" s="23" t="s">
        <v>7127</v>
      </c>
      <c r="F3526" s="23" t="s">
        <v>7128</v>
      </c>
      <c r="G3526" s="23">
        <v>2</v>
      </c>
      <c r="K3526" s="41" t="str">
        <f>IF($B3526="","",(VLOOKUP($B3526,所属・種目コード!$L$3:$M$127,2)))</f>
        <v>花巻中</v>
      </c>
      <c r="L3526" s="38" t="e">
        <f>IF($B3526="","",(VLOOKUP($B3526,所属・種目コード!$I$3:$J$59,2)))</f>
        <v>#N/A</v>
      </c>
    </row>
    <row r="3527" spans="1:12">
      <c r="A3527" s="23">
        <v>4445</v>
      </c>
      <c r="B3527" s="23">
        <v>1197</v>
      </c>
      <c r="C3527" s="23">
        <v>836</v>
      </c>
      <c r="E3527" s="23" t="s">
        <v>7129</v>
      </c>
      <c r="F3527" s="23" t="s">
        <v>7130</v>
      </c>
      <c r="G3527" s="23">
        <v>2</v>
      </c>
      <c r="K3527" s="41" t="str">
        <f>IF($B3527="","",(VLOOKUP($B3527,所属・種目コード!$L$3:$M$127,2)))</f>
        <v>花巻中</v>
      </c>
      <c r="L3527" s="38" t="e">
        <f>IF($B3527="","",(VLOOKUP($B3527,所属・種目コード!$I$3:$J$59,2)))</f>
        <v>#N/A</v>
      </c>
    </row>
    <row r="3528" spans="1:12">
      <c r="A3528" s="23">
        <v>4446</v>
      </c>
      <c r="B3528" s="23">
        <v>1197</v>
      </c>
      <c r="C3528" s="23">
        <v>100</v>
      </c>
      <c r="E3528" s="23" t="s">
        <v>7131</v>
      </c>
      <c r="F3528" s="23" t="s">
        <v>7132</v>
      </c>
      <c r="G3528" s="23">
        <v>2</v>
      </c>
      <c r="K3528" s="41" t="str">
        <f>IF($B3528="","",(VLOOKUP($B3528,所属・種目コード!$L$3:$M$127,2)))</f>
        <v>花巻中</v>
      </c>
      <c r="L3528" s="38" t="e">
        <f>IF($B3528="","",(VLOOKUP($B3528,所属・種目コード!$I$3:$J$59,2)))</f>
        <v>#N/A</v>
      </c>
    </row>
    <row r="3529" spans="1:12">
      <c r="A3529" s="23">
        <v>4447</v>
      </c>
      <c r="B3529" s="23">
        <v>1197</v>
      </c>
      <c r="C3529" s="23">
        <v>826</v>
      </c>
      <c r="E3529" s="23" t="s">
        <v>7133</v>
      </c>
      <c r="F3529" s="23" t="s">
        <v>7134</v>
      </c>
      <c r="G3529" s="23">
        <v>2</v>
      </c>
      <c r="K3529" s="41" t="str">
        <f>IF($B3529="","",(VLOOKUP($B3529,所属・種目コード!$L$3:$M$127,2)))</f>
        <v>花巻中</v>
      </c>
      <c r="L3529" s="38" t="e">
        <f>IF($B3529="","",(VLOOKUP($B3529,所属・種目コード!$I$3:$J$59,2)))</f>
        <v>#N/A</v>
      </c>
    </row>
    <row r="3530" spans="1:12">
      <c r="A3530" s="23">
        <v>4448</v>
      </c>
      <c r="B3530" s="23">
        <v>1197</v>
      </c>
      <c r="C3530" s="23">
        <v>837</v>
      </c>
      <c r="E3530" s="23" t="s">
        <v>7135</v>
      </c>
      <c r="F3530" s="23" t="s">
        <v>7136</v>
      </c>
      <c r="G3530" s="23">
        <v>2</v>
      </c>
      <c r="K3530" s="41" t="str">
        <f>IF($B3530="","",(VLOOKUP($B3530,所属・種目コード!$L$3:$M$127,2)))</f>
        <v>花巻中</v>
      </c>
      <c r="L3530" s="38" t="e">
        <f>IF($B3530="","",(VLOOKUP($B3530,所属・種目コード!$I$3:$J$59,2)))</f>
        <v>#N/A</v>
      </c>
    </row>
    <row r="3531" spans="1:12">
      <c r="A3531" s="23">
        <v>4449</v>
      </c>
      <c r="B3531" s="23">
        <v>1197</v>
      </c>
      <c r="C3531" s="23">
        <v>984</v>
      </c>
      <c r="E3531" s="23" t="s">
        <v>7137</v>
      </c>
      <c r="F3531" s="23" t="s">
        <v>7138</v>
      </c>
      <c r="G3531" s="23">
        <v>1</v>
      </c>
      <c r="K3531" s="41" t="str">
        <f>IF($B3531="","",(VLOOKUP($B3531,所属・種目コード!$L$3:$M$127,2)))</f>
        <v>花巻中</v>
      </c>
      <c r="L3531" s="38" t="e">
        <f>IF($B3531="","",(VLOOKUP($B3531,所属・種目コード!$I$3:$J$59,2)))</f>
        <v>#N/A</v>
      </c>
    </row>
    <row r="3532" spans="1:12">
      <c r="A3532" s="23">
        <v>4450</v>
      </c>
      <c r="B3532" s="23">
        <v>1199</v>
      </c>
      <c r="C3532" s="23">
        <v>929</v>
      </c>
      <c r="E3532" s="23" t="s">
        <v>7139</v>
      </c>
      <c r="F3532" s="23" t="s">
        <v>7140</v>
      </c>
      <c r="G3532" s="23">
        <v>2</v>
      </c>
      <c r="K3532" s="41" t="str">
        <f>IF($B3532="","",(VLOOKUP($B3532,所属・種目コード!$L$3:$M$127,2)))</f>
        <v>花巻矢沢中</v>
      </c>
      <c r="L3532" s="38" t="e">
        <f>IF($B3532="","",(VLOOKUP($B3532,所属・種目コード!$I$3:$J$59,2)))</f>
        <v>#N/A</v>
      </c>
    </row>
    <row r="3533" spans="1:12">
      <c r="A3533" s="23">
        <v>4451</v>
      </c>
      <c r="B3533" s="23">
        <v>1199</v>
      </c>
      <c r="C3533" s="23">
        <v>1112</v>
      </c>
      <c r="E3533" s="23" t="s">
        <v>7141</v>
      </c>
      <c r="F3533" s="23" t="s">
        <v>7142</v>
      </c>
      <c r="G3533" s="23">
        <v>1</v>
      </c>
      <c r="K3533" s="41" t="str">
        <f>IF($B3533="","",(VLOOKUP($B3533,所属・種目コード!$L$3:$M$127,2)))</f>
        <v>花巻矢沢中</v>
      </c>
      <c r="L3533" s="38" t="e">
        <f>IF($B3533="","",(VLOOKUP($B3533,所属・種目コード!$I$3:$J$59,2)))</f>
        <v>#N/A</v>
      </c>
    </row>
    <row r="3534" spans="1:12">
      <c r="A3534" s="23">
        <v>4452</v>
      </c>
      <c r="B3534" s="23">
        <v>1199</v>
      </c>
      <c r="C3534" s="23">
        <v>930</v>
      </c>
      <c r="E3534" s="23" t="s">
        <v>7143</v>
      </c>
      <c r="F3534" s="23" t="s">
        <v>7144</v>
      </c>
      <c r="G3534" s="23">
        <v>2</v>
      </c>
      <c r="K3534" s="41" t="str">
        <f>IF($B3534="","",(VLOOKUP($B3534,所属・種目コード!$L$3:$M$127,2)))</f>
        <v>花巻矢沢中</v>
      </c>
      <c r="L3534" s="38" t="e">
        <f>IF($B3534="","",(VLOOKUP($B3534,所属・種目コード!$I$3:$J$59,2)))</f>
        <v>#N/A</v>
      </c>
    </row>
    <row r="3535" spans="1:12">
      <c r="A3535" s="23">
        <v>4453</v>
      </c>
      <c r="B3535" s="23">
        <v>1199</v>
      </c>
      <c r="C3535" s="23">
        <v>926</v>
      </c>
      <c r="E3535" s="23" t="s">
        <v>7145</v>
      </c>
      <c r="F3535" s="23" t="s">
        <v>7146</v>
      </c>
      <c r="G3535" s="23">
        <v>2</v>
      </c>
      <c r="K3535" s="41" t="str">
        <f>IF($B3535="","",(VLOOKUP($B3535,所属・種目コード!$L$3:$M$127,2)))</f>
        <v>花巻矢沢中</v>
      </c>
      <c r="L3535" s="38" t="e">
        <f>IF($B3535="","",(VLOOKUP($B3535,所属・種目コード!$I$3:$J$59,2)))</f>
        <v>#N/A</v>
      </c>
    </row>
    <row r="3536" spans="1:12">
      <c r="A3536" s="23">
        <v>4454</v>
      </c>
      <c r="B3536" s="23">
        <v>1199</v>
      </c>
      <c r="C3536" s="23">
        <v>1113</v>
      </c>
      <c r="E3536" s="23" t="s">
        <v>6501</v>
      </c>
      <c r="F3536" s="23" t="s">
        <v>2392</v>
      </c>
      <c r="G3536" s="23">
        <v>1</v>
      </c>
      <c r="K3536" s="41" t="str">
        <f>IF($B3536="","",(VLOOKUP($B3536,所属・種目コード!$L$3:$M$127,2)))</f>
        <v>花巻矢沢中</v>
      </c>
      <c r="L3536" s="38" t="e">
        <f>IF($B3536="","",(VLOOKUP($B3536,所属・種目コード!$I$3:$J$59,2)))</f>
        <v>#N/A</v>
      </c>
    </row>
    <row r="3537" spans="1:12">
      <c r="A3537" s="23">
        <v>4455</v>
      </c>
      <c r="B3537" s="23">
        <v>1199</v>
      </c>
      <c r="C3537" s="23">
        <v>1108</v>
      </c>
      <c r="E3537" s="23" t="s">
        <v>7147</v>
      </c>
      <c r="F3537" s="23" t="s">
        <v>7148</v>
      </c>
      <c r="G3537" s="23">
        <v>1</v>
      </c>
      <c r="K3537" s="41" t="str">
        <f>IF($B3537="","",(VLOOKUP($B3537,所属・種目コード!$L$3:$M$127,2)))</f>
        <v>花巻矢沢中</v>
      </c>
      <c r="L3537" s="38" t="e">
        <f>IF($B3537="","",(VLOOKUP($B3537,所属・種目コード!$I$3:$J$59,2)))</f>
        <v>#N/A</v>
      </c>
    </row>
    <row r="3538" spans="1:12">
      <c r="A3538" s="23">
        <v>4456</v>
      </c>
      <c r="B3538" s="23">
        <v>1199</v>
      </c>
      <c r="C3538" s="23">
        <v>1114</v>
      </c>
      <c r="E3538" s="23" t="s">
        <v>7149</v>
      </c>
      <c r="F3538" s="23" t="s">
        <v>7150</v>
      </c>
      <c r="G3538" s="23">
        <v>1</v>
      </c>
      <c r="K3538" s="41" t="str">
        <f>IF($B3538="","",(VLOOKUP($B3538,所属・種目コード!$L$3:$M$127,2)))</f>
        <v>花巻矢沢中</v>
      </c>
      <c r="L3538" s="38" t="e">
        <f>IF($B3538="","",(VLOOKUP($B3538,所属・種目コード!$I$3:$J$59,2)))</f>
        <v>#N/A</v>
      </c>
    </row>
    <row r="3539" spans="1:12">
      <c r="A3539" s="23">
        <v>4457</v>
      </c>
      <c r="B3539" s="23">
        <v>1199</v>
      </c>
      <c r="C3539" s="23">
        <v>931</v>
      </c>
      <c r="E3539" s="23" t="s">
        <v>7151</v>
      </c>
      <c r="F3539" s="23" t="s">
        <v>7152</v>
      </c>
      <c r="G3539" s="23">
        <v>2</v>
      </c>
      <c r="K3539" s="41" t="str">
        <f>IF($B3539="","",(VLOOKUP($B3539,所属・種目コード!$L$3:$M$127,2)))</f>
        <v>花巻矢沢中</v>
      </c>
      <c r="L3539" s="38" t="e">
        <f>IF($B3539="","",(VLOOKUP($B3539,所属・種目コード!$I$3:$J$59,2)))</f>
        <v>#N/A</v>
      </c>
    </row>
    <row r="3540" spans="1:12">
      <c r="A3540" s="23">
        <v>4458</v>
      </c>
      <c r="B3540" s="23">
        <v>1199</v>
      </c>
      <c r="C3540" s="23">
        <v>1109</v>
      </c>
      <c r="E3540" s="23" t="s">
        <v>7153</v>
      </c>
      <c r="F3540" s="23" t="s">
        <v>7154</v>
      </c>
      <c r="G3540" s="23">
        <v>1</v>
      </c>
      <c r="K3540" s="41" t="str">
        <f>IF($B3540="","",(VLOOKUP($B3540,所属・種目コード!$L$3:$M$127,2)))</f>
        <v>花巻矢沢中</v>
      </c>
      <c r="L3540" s="38" t="e">
        <f>IF($B3540="","",(VLOOKUP($B3540,所属・種目コード!$I$3:$J$59,2)))</f>
        <v>#N/A</v>
      </c>
    </row>
    <row r="3541" spans="1:12">
      <c r="A3541" s="23">
        <v>4459</v>
      </c>
      <c r="B3541" s="23">
        <v>1199</v>
      </c>
      <c r="C3541" s="23">
        <v>1110</v>
      </c>
      <c r="E3541" s="23" t="s">
        <v>7155</v>
      </c>
      <c r="F3541" s="23" t="s">
        <v>7156</v>
      </c>
      <c r="G3541" s="23">
        <v>1</v>
      </c>
      <c r="K3541" s="41" t="str">
        <f>IF($B3541="","",(VLOOKUP($B3541,所属・種目コード!$L$3:$M$127,2)))</f>
        <v>花巻矢沢中</v>
      </c>
      <c r="L3541" s="38" t="e">
        <f>IF($B3541="","",(VLOOKUP($B3541,所属・種目コード!$I$3:$J$59,2)))</f>
        <v>#N/A</v>
      </c>
    </row>
    <row r="3542" spans="1:12">
      <c r="A3542" s="23">
        <v>4460</v>
      </c>
      <c r="B3542" s="23">
        <v>1199</v>
      </c>
      <c r="C3542" s="23">
        <v>1115</v>
      </c>
      <c r="E3542" s="23" t="s">
        <v>7157</v>
      </c>
      <c r="F3542" s="23" t="s">
        <v>2322</v>
      </c>
      <c r="G3542" s="23">
        <v>1</v>
      </c>
      <c r="K3542" s="41" t="str">
        <f>IF($B3542="","",(VLOOKUP($B3542,所属・種目コード!$L$3:$M$127,2)))</f>
        <v>花巻矢沢中</v>
      </c>
      <c r="L3542" s="38" t="e">
        <f>IF($B3542="","",(VLOOKUP($B3542,所属・種目コード!$I$3:$J$59,2)))</f>
        <v>#N/A</v>
      </c>
    </row>
    <row r="3543" spans="1:12">
      <c r="A3543" s="23">
        <v>4461</v>
      </c>
      <c r="B3543" s="23">
        <v>1199</v>
      </c>
      <c r="C3543" s="23">
        <v>932</v>
      </c>
      <c r="E3543" s="23" t="s">
        <v>7158</v>
      </c>
      <c r="F3543" s="23" t="s">
        <v>7159</v>
      </c>
      <c r="G3543" s="23">
        <v>2</v>
      </c>
      <c r="K3543" s="41" t="str">
        <f>IF($B3543="","",(VLOOKUP($B3543,所属・種目コード!$L$3:$M$127,2)))</f>
        <v>花巻矢沢中</v>
      </c>
      <c r="L3543" s="38" t="e">
        <f>IF($B3543="","",(VLOOKUP($B3543,所属・種目コード!$I$3:$J$59,2)))</f>
        <v>#N/A</v>
      </c>
    </row>
    <row r="3544" spans="1:12">
      <c r="A3544" s="23">
        <v>4462</v>
      </c>
      <c r="B3544" s="23">
        <v>1199</v>
      </c>
      <c r="C3544" s="23">
        <v>927</v>
      </c>
      <c r="E3544" s="23" t="s">
        <v>7160</v>
      </c>
      <c r="F3544" s="23" t="s">
        <v>3545</v>
      </c>
      <c r="G3544" s="23">
        <v>2</v>
      </c>
      <c r="K3544" s="41" t="str">
        <f>IF($B3544="","",(VLOOKUP($B3544,所属・種目コード!$L$3:$M$127,2)))</f>
        <v>花巻矢沢中</v>
      </c>
      <c r="L3544" s="38" t="e">
        <f>IF($B3544="","",(VLOOKUP($B3544,所属・種目コード!$I$3:$J$59,2)))</f>
        <v>#N/A</v>
      </c>
    </row>
    <row r="3545" spans="1:12">
      <c r="A3545" s="23">
        <v>4463</v>
      </c>
      <c r="B3545" s="23">
        <v>1199</v>
      </c>
      <c r="C3545" s="23">
        <v>1111</v>
      </c>
      <c r="E3545" s="23" t="s">
        <v>7161</v>
      </c>
      <c r="F3545" s="23" t="s">
        <v>7162</v>
      </c>
      <c r="G3545" s="23">
        <v>1</v>
      </c>
      <c r="K3545" s="41" t="str">
        <f>IF($B3545="","",(VLOOKUP($B3545,所属・種目コード!$L$3:$M$127,2)))</f>
        <v>花巻矢沢中</v>
      </c>
      <c r="L3545" s="38" t="e">
        <f>IF($B3545="","",(VLOOKUP($B3545,所属・種目コード!$I$3:$J$59,2)))</f>
        <v>#N/A</v>
      </c>
    </row>
    <row r="3546" spans="1:12">
      <c r="A3546" s="23">
        <v>4464</v>
      </c>
      <c r="B3546" s="23">
        <v>1199</v>
      </c>
      <c r="C3546" s="23">
        <v>928</v>
      </c>
      <c r="E3546" s="23" t="s">
        <v>7163</v>
      </c>
      <c r="F3546" s="23" t="s">
        <v>7164</v>
      </c>
      <c r="G3546" s="23">
        <v>2</v>
      </c>
      <c r="K3546" s="41" t="str">
        <f>IF($B3546="","",(VLOOKUP($B3546,所属・種目コード!$L$3:$M$127,2)))</f>
        <v>花巻矢沢中</v>
      </c>
      <c r="L3546" s="38" t="e">
        <f>IF($B3546="","",(VLOOKUP($B3546,所属・種目コード!$I$3:$J$59,2)))</f>
        <v>#N/A</v>
      </c>
    </row>
    <row r="3547" spans="1:12">
      <c r="A3547" s="23">
        <v>4465</v>
      </c>
      <c r="B3547" s="23">
        <v>1200</v>
      </c>
      <c r="C3547" s="23">
        <v>397</v>
      </c>
      <c r="E3547" s="23" t="s">
        <v>7165</v>
      </c>
      <c r="F3547" s="23" t="s">
        <v>7166</v>
      </c>
      <c r="G3547" s="23">
        <v>1</v>
      </c>
      <c r="K3547" s="41" t="str">
        <f>IF($B3547="","",(VLOOKUP($B3547,所属・種目コード!$L$3:$M$127,2)))</f>
        <v>花巻湯口中</v>
      </c>
      <c r="L3547" s="38" t="e">
        <f>IF($B3547="","",(VLOOKUP($B3547,所属・種目コード!$I$3:$J$59,2)))</f>
        <v>#N/A</v>
      </c>
    </row>
    <row r="3548" spans="1:12">
      <c r="A3548" s="23">
        <v>4466</v>
      </c>
      <c r="B3548" s="23">
        <v>1200</v>
      </c>
      <c r="C3548" s="23">
        <v>342</v>
      </c>
      <c r="E3548" s="23" t="s">
        <v>7167</v>
      </c>
      <c r="F3548" s="23" t="s">
        <v>7168</v>
      </c>
      <c r="G3548" s="23">
        <v>2</v>
      </c>
      <c r="K3548" s="41" t="str">
        <f>IF($B3548="","",(VLOOKUP($B3548,所属・種目コード!$L$3:$M$127,2)))</f>
        <v>花巻湯口中</v>
      </c>
      <c r="L3548" s="38" t="e">
        <f>IF($B3548="","",(VLOOKUP($B3548,所属・種目コード!$I$3:$J$59,2)))</f>
        <v>#N/A</v>
      </c>
    </row>
    <row r="3549" spans="1:12">
      <c r="A3549" s="23">
        <v>4467</v>
      </c>
      <c r="B3549" s="23">
        <v>1200</v>
      </c>
      <c r="C3549" s="23">
        <v>343</v>
      </c>
      <c r="E3549" s="23" t="s">
        <v>7169</v>
      </c>
      <c r="F3549" s="23" t="s">
        <v>7170</v>
      </c>
      <c r="G3549" s="23">
        <v>2</v>
      </c>
      <c r="K3549" s="41" t="str">
        <f>IF($B3549="","",(VLOOKUP($B3549,所属・種目コード!$L$3:$M$127,2)))</f>
        <v>花巻湯口中</v>
      </c>
      <c r="L3549" s="38" t="e">
        <f>IF($B3549="","",(VLOOKUP($B3549,所属・種目コード!$I$3:$J$59,2)))</f>
        <v>#N/A</v>
      </c>
    </row>
    <row r="3550" spans="1:12">
      <c r="A3550" s="23">
        <v>4468</v>
      </c>
      <c r="B3550" s="23">
        <v>1200</v>
      </c>
      <c r="C3550" s="23">
        <v>392</v>
      </c>
      <c r="E3550" s="23" t="s">
        <v>7171</v>
      </c>
      <c r="F3550" s="23" t="s">
        <v>7172</v>
      </c>
      <c r="G3550" s="23">
        <v>1</v>
      </c>
      <c r="K3550" s="41" t="str">
        <f>IF($B3550="","",(VLOOKUP($B3550,所属・種目コード!$L$3:$M$127,2)))</f>
        <v>花巻湯口中</v>
      </c>
      <c r="L3550" s="38" t="e">
        <f>IF($B3550="","",(VLOOKUP($B3550,所属・種目コード!$I$3:$J$59,2)))</f>
        <v>#N/A</v>
      </c>
    </row>
    <row r="3551" spans="1:12">
      <c r="A3551" s="23">
        <v>4469</v>
      </c>
      <c r="B3551" s="23">
        <v>1200</v>
      </c>
      <c r="C3551" s="23">
        <v>398</v>
      </c>
      <c r="E3551" s="23" t="s">
        <v>7173</v>
      </c>
      <c r="F3551" s="23" t="s">
        <v>7174</v>
      </c>
      <c r="G3551" s="23">
        <v>1</v>
      </c>
      <c r="K3551" s="41" t="str">
        <f>IF($B3551="","",(VLOOKUP($B3551,所属・種目コード!$L$3:$M$127,2)))</f>
        <v>花巻湯口中</v>
      </c>
      <c r="L3551" s="38" t="e">
        <f>IF($B3551="","",(VLOOKUP($B3551,所属・種目コード!$I$3:$J$59,2)))</f>
        <v>#N/A</v>
      </c>
    </row>
    <row r="3552" spans="1:12">
      <c r="A3552" s="23">
        <v>4470</v>
      </c>
      <c r="B3552" s="23">
        <v>1200</v>
      </c>
      <c r="C3552" s="23">
        <v>393</v>
      </c>
      <c r="E3552" s="23" t="s">
        <v>7175</v>
      </c>
      <c r="F3552" s="23" t="s">
        <v>7176</v>
      </c>
      <c r="G3552" s="23">
        <v>1</v>
      </c>
      <c r="K3552" s="41" t="str">
        <f>IF($B3552="","",(VLOOKUP($B3552,所属・種目コード!$L$3:$M$127,2)))</f>
        <v>花巻湯口中</v>
      </c>
      <c r="L3552" s="38" t="e">
        <f>IF($B3552="","",(VLOOKUP($B3552,所属・種目コード!$I$3:$J$59,2)))</f>
        <v>#N/A</v>
      </c>
    </row>
    <row r="3553" spans="1:12">
      <c r="A3553" s="23">
        <v>4471</v>
      </c>
      <c r="B3553" s="23">
        <v>1200</v>
      </c>
      <c r="C3553" s="23">
        <v>338</v>
      </c>
      <c r="E3553" s="23" t="s">
        <v>7177</v>
      </c>
      <c r="F3553" s="23" t="s">
        <v>7178</v>
      </c>
      <c r="G3553" s="23">
        <v>2</v>
      </c>
      <c r="K3553" s="41" t="str">
        <f>IF($B3553="","",(VLOOKUP($B3553,所属・種目コード!$L$3:$M$127,2)))</f>
        <v>花巻湯口中</v>
      </c>
      <c r="L3553" s="38" t="e">
        <f>IF($B3553="","",(VLOOKUP($B3553,所属・種目コード!$I$3:$J$59,2)))</f>
        <v>#N/A</v>
      </c>
    </row>
    <row r="3554" spans="1:12">
      <c r="A3554" s="23">
        <v>4472</v>
      </c>
      <c r="B3554" s="23">
        <v>1200</v>
      </c>
      <c r="C3554" s="23">
        <v>394</v>
      </c>
      <c r="E3554" s="23" t="s">
        <v>7179</v>
      </c>
      <c r="F3554" s="23" t="s">
        <v>6980</v>
      </c>
      <c r="G3554" s="23">
        <v>1</v>
      </c>
      <c r="K3554" s="41" t="str">
        <f>IF($B3554="","",(VLOOKUP($B3554,所属・種目コード!$L$3:$M$127,2)))</f>
        <v>花巻湯口中</v>
      </c>
      <c r="L3554" s="38" t="e">
        <f>IF($B3554="","",(VLOOKUP($B3554,所属・種目コード!$I$3:$J$59,2)))</f>
        <v>#N/A</v>
      </c>
    </row>
    <row r="3555" spans="1:12">
      <c r="A3555" s="23">
        <v>4473</v>
      </c>
      <c r="B3555" s="23">
        <v>1200</v>
      </c>
      <c r="C3555" s="23">
        <v>344</v>
      </c>
      <c r="E3555" s="23" t="s">
        <v>7180</v>
      </c>
      <c r="F3555" s="23" t="s">
        <v>7181</v>
      </c>
      <c r="G3555" s="23">
        <v>2</v>
      </c>
      <c r="K3555" s="41" t="str">
        <f>IF($B3555="","",(VLOOKUP($B3555,所属・種目コード!$L$3:$M$127,2)))</f>
        <v>花巻湯口中</v>
      </c>
      <c r="L3555" s="38" t="e">
        <f>IF($B3555="","",(VLOOKUP($B3555,所属・種目コード!$I$3:$J$59,2)))</f>
        <v>#N/A</v>
      </c>
    </row>
    <row r="3556" spans="1:12">
      <c r="A3556" s="23">
        <v>4474</v>
      </c>
      <c r="B3556" s="23">
        <v>1200</v>
      </c>
      <c r="C3556" s="23">
        <v>399</v>
      </c>
      <c r="E3556" s="23" t="s">
        <v>7182</v>
      </c>
      <c r="F3556" s="23" t="s">
        <v>7183</v>
      </c>
      <c r="G3556" s="23">
        <v>1</v>
      </c>
      <c r="K3556" s="41" t="str">
        <f>IF($B3556="","",(VLOOKUP($B3556,所属・種目コード!$L$3:$M$127,2)))</f>
        <v>花巻湯口中</v>
      </c>
      <c r="L3556" s="38" t="e">
        <f>IF($B3556="","",(VLOOKUP($B3556,所属・種目コード!$I$3:$J$59,2)))</f>
        <v>#N/A</v>
      </c>
    </row>
    <row r="3557" spans="1:12">
      <c r="A3557" s="23">
        <v>4475</v>
      </c>
      <c r="B3557" s="23">
        <v>1200</v>
      </c>
      <c r="C3557" s="23">
        <v>395</v>
      </c>
      <c r="E3557" s="23" t="s">
        <v>7184</v>
      </c>
      <c r="F3557" s="23" t="s">
        <v>5583</v>
      </c>
      <c r="G3557" s="23">
        <v>1</v>
      </c>
      <c r="K3557" s="41" t="str">
        <f>IF($B3557="","",(VLOOKUP($B3557,所属・種目コード!$L$3:$M$127,2)))</f>
        <v>花巻湯口中</v>
      </c>
      <c r="L3557" s="38" t="e">
        <f>IF($B3557="","",(VLOOKUP($B3557,所属・種目コード!$I$3:$J$59,2)))</f>
        <v>#N/A</v>
      </c>
    </row>
    <row r="3558" spans="1:12">
      <c r="A3558" s="23">
        <v>4476</v>
      </c>
      <c r="B3558" s="23">
        <v>1200</v>
      </c>
      <c r="C3558" s="23">
        <v>396</v>
      </c>
      <c r="E3558" s="23" t="s">
        <v>7185</v>
      </c>
      <c r="F3558" s="23" t="s">
        <v>7186</v>
      </c>
      <c r="G3558" s="23">
        <v>1</v>
      </c>
      <c r="K3558" s="41" t="str">
        <f>IF($B3558="","",(VLOOKUP($B3558,所属・種目コード!$L$3:$M$127,2)))</f>
        <v>花巻湯口中</v>
      </c>
      <c r="L3558" s="38" t="e">
        <f>IF($B3558="","",(VLOOKUP($B3558,所属・種目コード!$I$3:$J$59,2)))</f>
        <v>#N/A</v>
      </c>
    </row>
    <row r="3559" spans="1:12">
      <c r="A3559" s="23">
        <v>4477</v>
      </c>
      <c r="B3559" s="23">
        <v>1200</v>
      </c>
      <c r="C3559" s="23">
        <v>400</v>
      </c>
      <c r="E3559" s="23" t="s">
        <v>7187</v>
      </c>
      <c r="F3559" s="23" t="s">
        <v>7188</v>
      </c>
      <c r="G3559" s="23">
        <v>1</v>
      </c>
      <c r="K3559" s="41" t="str">
        <f>IF($B3559="","",(VLOOKUP($B3559,所属・種目コード!$L$3:$M$127,2)))</f>
        <v>花巻湯口中</v>
      </c>
      <c r="L3559" s="38" t="e">
        <f>IF($B3559="","",(VLOOKUP($B3559,所属・種目コード!$I$3:$J$59,2)))</f>
        <v>#N/A</v>
      </c>
    </row>
    <row r="3560" spans="1:12">
      <c r="A3560" s="23">
        <v>4478</v>
      </c>
      <c r="B3560" s="23">
        <v>1200</v>
      </c>
      <c r="C3560" s="23">
        <v>339</v>
      </c>
      <c r="E3560" s="23" t="s">
        <v>7189</v>
      </c>
      <c r="F3560" s="23" t="s">
        <v>7190</v>
      </c>
      <c r="G3560" s="23">
        <v>2</v>
      </c>
      <c r="K3560" s="41" t="str">
        <f>IF($B3560="","",(VLOOKUP($B3560,所属・種目コード!$L$3:$M$127,2)))</f>
        <v>花巻湯口中</v>
      </c>
      <c r="L3560" s="38" t="e">
        <f>IF($B3560="","",(VLOOKUP($B3560,所属・種目コード!$I$3:$J$59,2)))</f>
        <v>#N/A</v>
      </c>
    </row>
    <row r="3561" spans="1:12">
      <c r="A3561" s="23">
        <v>4479</v>
      </c>
      <c r="B3561" s="23">
        <v>1200</v>
      </c>
      <c r="C3561" s="23">
        <v>345</v>
      </c>
      <c r="E3561" s="23" t="s">
        <v>7191</v>
      </c>
      <c r="F3561" s="23" t="s">
        <v>7192</v>
      </c>
      <c r="G3561" s="23">
        <v>2</v>
      </c>
      <c r="K3561" s="41" t="str">
        <f>IF($B3561="","",(VLOOKUP($B3561,所属・種目コード!$L$3:$M$127,2)))</f>
        <v>花巻湯口中</v>
      </c>
      <c r="L3561" s="38" t="e">
        <f>IF($B3561="","",(VLOOKUP($B3561,所属・種目コード!$I$3:$J$59,2)))</f>
        <v>#N/A</v>
      </c>
    </row>
    <row r="3562" spans="1:12">
      <c r="A3562" s="23">
        <v>4480</v>
      </c>
      <c r="B3562" s="23">
        <v>1200</v>
      </c>
      <c r="C3562" s="23">
        <v>340</v>
      </c>
      <c r="E3562" s="23" t="s">
        <v>7193</v>
      </c>
      <c r="F3562" s="23" t="s">
        <v>7194</v>
      </c>
      <c r="G3562" s="23">
        <v>2</v>
      </c>
      <c r="K3562" s="41" t="str">
        <f>IF($B3562="","",(VLOOKUP($B3562,所属・種目コード!$L$3:$M$127,2)))</f>
        <v>花巻湯口中</v>
      </c>
      <c r="L3562" s="38" t="e">
        <f>IF($B3562="","",(VLOOKUP($B3562,所属・種目コード!$I$3:$J$59,2)))</f>
        <v>#N/A</v>
      </c>
    </row>
    <row r="3563" spans="1:12">
      <c r="A3563" s="23">
        <v>4481</v>
      </c>
      <c r="B3563" s="23">
        <v>1200</v>
      </c>
      <c r="C3563" s="23">
        <v>341</v>
      </c>
      <c r="E3563" s="23" t="s">
        <v>7195</v>
      </c>
      <c r="F3563" s="23" t="s">
        <v>7196</v>
      </c>
      <c r="G3563" s="23">
        <v>2</v>
      </c>
      <c r="K3563" s="41" t="str">
        <f>IF($B3563="","",(VLOOKUP($B3563,所属・種目コード!$L$3:$M$127,2)))</f>
        <v>花巻湯口中</v>
      </c>
      <c r="L3563" s="38" t="e">
        <f>IF($B3563="","",(VLOOKUP($B3563,所属・種目コード!$I$3:$J$59,2)))</f>
        <v>#N/A</v>
      </c>
    </row>
    <row r="3564" spans="1:12">
      <c r="A3564" s="23">
        <v>4482</v>
      </c>
      <c r="B3564" s="23">
        <v>1202</v>
      </c>
      <c r="C3564" s="23">
        <v>703</v>
      </c>
      <c r="E3564" s="23" t="s">
        <v>7197</v>
      </c>
      <c r="F3564" s="23" t="s">
        <v>7198</v>
      </c>
      <c r="G3564" s="23">
        <v>2</v>
      </c>
      <c r="K3564" s="41" t="str">
        <f>IF($B3564="","",(VLOOKUP($B3564,所属・種目コード!$L$3:$M$127,2)))</f>
        <v>平泉中</v>
      </c>
      <c r="L3564" s="38" t="e">
        <f>IF($B3564="","",(VLOOKUP($B3564,所属・種目コード!$I$3:$J$59,2)))</f>
        <v>#N/A</v>
      </c>
    </row>
    <row r="3565" spans="1:12">
      <c r="A3565" s="23">
        <v>4483</v>
      </c>
      <c r="B3565" s="23">
        <v>1202</v>
      </c>
      <c r="C3565" s="23">
        <v>704</v>
      </c>
      <c r="E3565" s="23" t="s">
        <v>7199</v>
      </c>
      <c r="F3565" s="23" t="s">
        <v>7200</v>
      </c>
      <c r="G3565" s="23">
        <v>2</v>
      </c>
      <c r="K3565" s="41" t="str">
        <f>IF($B3565="","",(VLOOKUP($B3565,所属・種目コード!$L$3:$M$127,2)))</f>
        <v>平泉中</v>
      </c>
      <c r="L3565" s="38" t="e">
        <f>IF($B3565="","",(VLOOKUP($B3565,所属・種目コード!$I$3:$J$59,2)))</f>
        <v>#N/A</v>
      </c>
    </row>
    <row r="3566" spans="1:12">
      <c r="A3566" s="23">
        <v>4484</v>
      </c>
      <c r="B3566" s="23">
        <v>1202</v>
      </c>
      <c r="C3566" s="23">
        <v>811</v>
      </c>
      <c r="E3566" s="23" t="s">
        <v>7201</v>
      </c>
      <c r="F3566" s="23" t="s">
        <v>7202</v>
      </c>
      <c r="G3566" s="23">
        <v>1</v>
      </c>
      <c r="K3566" s="41" t="str">
        <f>IF($B3566="","",(VLOOKUP($B3566,所属・種目コード!$L$3:$M$127,2)))</f>
        <v>平泉中</v>
      </c>
      <c r="L3566" s="38" t="e">
        <f>IF($B3566="","",(VLOOKUP($B3566,所属・種目コード!$I$3:$J$59,2)))</f>
        <v>#N/A</v>
      </c>
    </row>
    <row r="3567" spans="1:12">
      <c r="A3567" s="23">
        <v>4485</v>
      </c>
      <c r="B3567" s="23">
        <v>1202</v>
      </c>
      <c r="C3567" s="23">
        <v>812</v>
      </c>
      <c r="E3567" s="23" t="s">
        <v>7203</v>
      </c>
      <c r="F3567" s="23" t="s">
        <v>7204</v>
      </c>
      <c r="G3567" s="23">
        <v>1</v>
      </c>
      <c r="K3567" s="41" t="str">
        <f>IF($B3567="","",(VLOOKUP($B3567,所属・種目コード!$L$3:$M$127,2)))</f>
        <v>平泉中</v>
      </c>
      <c r="L3567" s="38" t="e">
        <f>IF($B3567="","",(VLOOKUP($B3567,所属・種目コード!$I$3:$J$59,2)))</f>
        <v>#N/A</v>
      </c>
    </row>
    <row r="3568" spans="1:12">
      <c r="A3568" s="23">
        <v>4486</v>
      </c>
      <c r="B3568" s="23">
        <v>1202</v>
      </c>
      <c r="C3568" s="23">
        <v>813</v>
      </c>
      <c r="E3568" s="23" t="s">
        <v>7205</v>
      </c>
      <c r="F3568" s="23" t="s">
        <v>7206</v>
      </c>
      <c r="G3568" s="23">
        <v>1</v>
      </c>
      <c r="K3568" s="41" t="str">
        <f>IF($B3568="","",(VLOOKUP($B3568,所属・種目コード!$L$3:$M$127,2)))</f>
        <v>平泉中</v>
      </c>
      <c r="L3568" s="38" t="e">
        <f>IF($B3568="","",(VLOOKUP($B3568,所属・種目コード!$I$3:$J$59,2)))</f>
        <v>#N/A</v>
      </c>
    </row>
    <row r="3569" spans="1:12">
      <c r="A3569" s="23">
        <v>4487</v>
      </c>
      <c r="B3569" s="23">
        <v>1202</v>
      </c>
      <c r="C3569" s="23">
        <v>700</v>
      </c>
      <c r="E3569" s="23" t="s">
        <v>7207</v>
      </c>
      <c r="F3569" s="23" t="s">
        <v>7208</v>
      </c>
      <c r="G3569" s="23">
        <v>2</v>
      </c>
      <c r="K3569" s="41" t="str">
        <f>IF($B3569="","",(VLOOKUP($B3569,所属・種目コード!$L$3:$M$127,2)))</f>
        <v>平泉中</v>
      </c>
      <c r="L3569" s="38" t="e">
        <f>IF($B3569="","",(VLOOKUP($B3569,所属・種目コード!$I$3:$J$59,2)))</f>
        <v>#N/A</v>
      </c>
    </row>
    <row r="3570" spans="1:12">
      <c r="A3570" s="23">
        <v>4488</v>
      </c>
      <c r="B3570" s="23">
        <v>1202</v>
      </c>
      <c r="C3570" s="23">
        <v>705</v>
      </c>
      <c r="E3570" s="23" t="s">
        <v>7209</v>
      </c>
      <c r="F3570" s="23" t="s">
        <v>7210</v>
      </c>
      <c r="G3570" s="23">
        <v>2</v>
      </c>
      <c r="K3570" s="41" t="str">
        <f>IF($B3570="","",(VLOOKUP($B3570,所属・種目コード!$L$3:$M$127,2)))</f>
        <v>平泉中</v>
      </c>
      <c r="L3570" s="38" t="e">
        <f>IF($B3570="","",(VLOOKUP($B3570,所属・種目コード!$I$3:$J$59,2)))</f>
        <v>#N/A</v>
      </c>
    </row>
    <row r="3571" spans="1:12">
      <c r="A3571" s="23">
        <v>4489</v>
      </c>
      <c r="B3571" s="23">
        <v>1202</v>
      </c>
      <c r="C3571" s="23">
        <v>706</v>
      </c>
      <c r="E3571" s="23" t="s">
        <v>7211</v>
      </c>
      <c r="F3571" s="23" t="s">
        <v>7212</v>
      </c>
      <c r="G3571" s="23">
        <v>2</v>
      </c>
      <c r="K3571" s="41" t="str">
        <f>IF($B3571="","",(VLOOKUP($B3571,所属・種目コード!$L$3:$M$127,2)))</f>
        <v>平泉中</v>
      </c>
      <c r="L3571" s="38" t="e">
        <f>IF($B3571="","",(VLOOKUP($B3571,所属・種目コード!$I$3:$J$59,2)))</f>
        <v>#N/A</v>
      </c>
    </row>
    <row r="3572" spans="1:12">
      <c r="A3572" s="23">
        <v>4490</v>
      </c>
      <c r="B3572" s="23">
        <v>1202</v>
      </c>
      <c r="C3572" s="23">
        <v>814</v>
      </c>
      <c r="E3572" s="23" t="s">
        <v>7213</v>
      </c>
      <c r="F3572" s="23" t="s">
        <v>5640</v>
      </c>
      <c r="G3572" s="23">
        <v>1</v>
      </c>
      <c r="K3572" s="41" t="str">
        <f>IF($B3572="","",(VLOOKUP($B3572,所属・種目コード!$L$3:$M$127,2)))</f>
        <v>平泉中</v>
      </c>
      <c r="L3572" s="38" t="e">
        <f>IF($B3572="","",(VLOOKUP($B3572,所属・種目コード!$I$3:$J$59,2)))</f>
        <v>#N/A</v>
      </c>
    </row>
    <row r="3573" spans="1:12">
      <c r="A3573" s="23">
        <v>4491</v>
      </c>
      <c r="B3573" s="23">
        <v>1202</v>
      </c>
      <c r="C3573" s="23">
        <v>701</v>
      </c>
      <c r="E3573" s="23" t="s">
        <v>7214</v>
      </c>
      <c r="F3573" s="23" t="s">
        <v>7215</v>
      </c>
      <c r="G3573" s="23">
        <v>2</v>
      </c>
      <c r="K3573" s="41" t="str">
        <f>IF($B3573="","",(VLOOKUP($B3573,所属・種目コード!$L$3:$M$127,2)))</f>
        <v>平泉中</v>
      </c>
      <c r="L3573" s="38" t="e">
        <f>IF($B3573="","",(VLOOKUP($B3573,所属・種目コード!$I$3:$J$59,2)))</f>
        <v>#N/A</v>
      </c>
    </row>
    <row r="3574" spans="1:12">
      <c r="A3574" s="23">
        <v>4492</v>
      </c>
      <c r="B3574" s="23">
        <v>1202</v>
      </c>
      <c r="C3574" s="23">
        <v>816</v>
      </c>
      <c r="E3574" s="23" t="s">
        <v>7216</v>
      </c>
      <c r="F3574" s="23" t="s">
        <v>7217</v>
      </c>
      <c r="G3574" s="23">
        <v>1</v>
      </c>
      <c r="K3574" s="41" t="str">
        <f>IF($B3574="","",(VLOOKUP($B3574,所属・種目コード!$L$3:$M$127,2)))</f>
        <v>平泉中</v>
      </c>
      <c r="L3574" s="38" t="e">
        <f>IF($B3574="","",(VLOOKUP($B3574,所属・種目コード!$I$3:$J$59,2)))</f>
        <v>#N/A</v>
      </c>
    </row>
    <row r="3575" spans="1:12">
      <c r="A3575" s="23">
        <v>4493</v>
      </c>
      <c r="B3575" s="23">
        <v>1202</v>
      </c>
      <c r="C3575" s="23">
        <v>817</v>
      </c>
      <c r="E3575" s="23" t="s">
        <v>7218</v>
      </c>
      <c r="F3575" s="23" t="s">
        <v>7219</v>
      </c>
      <c r="G3575" s="23">
        <v>1</v>
      </c>
      <c r="K3575" s="41" t="str">
        <f>IF($B3575="","",(VLOOKUP($B3575,所属・種目コード!$L$3:$M$127,2)))</f>
        <v>平泉中</v>
      </c>
      <c r="L3575" s="38" t="e">
        <f>IF($B3575="","",(VLOOKUP($B3575,所属・種目コード!$I$3:$J$59,2)))</f>
        <v>#N/A</v>
      </c>
    </row>
    <row r="3576" spans="1:12">
      <c r="A3576" s="23">
        <v>4494</v>
      </c>
      <c r="B3576" s="23">
        <v>1202</v>
      </c>
      <c r="C3576" s="23">
        <v>702</v>
      </c>
      <c r="E3576" s="23" t="s">
        <v>7220</v>
      </c>
      <c r="F3576" s="23" t="s">
        <v>7221</v>
      </c>
      <c r="G3576" s="23">
        <v>2</v>
      </c>
      <c r="K3576" s="41" t="str">
        <f>IF($B3576="","",(VLOOKUP($B3576,所属・種目コード!$L$3:$M$127,2)))</f>
        <v>平泉中</v>
      </c>
      <c r="L3576" s="38" t="e">
        <f>IF($B3576="","",(VLOOKUP($B3576,所属・種目コード!$I$3:$J$59,2)))</f>
        <v>#N/A</v>
      </c>
    </row>
    <row r="3577" spans="1:12">
      <c r="A3577" s="23">
        <v>4495</v>
      </c>
      <c r="B3577" s="23">
        <v>1202</v>
      </c>
      <c r="C3577" s="23">
        <v>815</v>
      </c>
      <c r="E3577" s="23" t="s">
        <v>7222</v>
      </c>
      <c r="F3577" s="23" t="s">
        <v>7223</v>
      </c>
      <c r="G3577" s="23">
        <v>1</v>
      </c>
      <c r="K3577" s="41" t="str">
        <f>IF($B3577="","",(VLOOKUP($B3577,所属・種目コード!$L$3:$M$127,2)))</f>
        <v>平泉中</v>
      </c>
      <c r="L3577" s="38" t="e">
        <f>IF($B3577="","",(VLOOKUP($B3577,所属・種目コード!$I$3:$J$59,2)))</f>
        <v>#N/A</v>
      </c>
    </row>
    <row r="3578" spans="1:12">
      <c r="A3578" s="23">
        <v>4496</v>
      </c>
      <c r="B3578" s="23">
        <v>1202</v>
      </c>
      <c r="C3578" s="23">
        <v>818</v>
      </c>
      <c r="E3578" s="23" t="s">
        <v>7224</v>
      </c>
      <c r="F3578" s="23" t="s">
        <v>7225</v>
      </c>
      <c r="G3578" s="23">
        <v>1</v>
      </c>
      <c r="K3578" s="41" t="str">
        <f>IF($B3578="","",(VLOOKUP($B3578,所属・種目コード!$L$3:$M$127,2)))</f>
        <v>平泉中</v>
      </c>
      <c r="L3578" s="38" t="e">
        <f>IF($B3578="","",(VLOOKUP($B3578,所属・種目コード!$I$3:$J$59,2)))</f>
        <v>#N/A</v>
      </c>
    </row>
    <row r="3579" spans="1:12">
      <c r="A3579" s="23">
        <v>4497</v>
      </c>
      <c r="B3579" s="23">
        <v>1205</v>
      </c>
      <c r="C3579" s="23">
        <v>257</v>
      </c>
      <c r="E3579" s="23" t="s">
        <v>7226</v>
      </c>
      <c r="F3579" s="23" t="s">
        <v>7227</v>
      </c>
      <c r="G3579" s="23">
        <v>1</v>
      </c>
      <c r="K3579" s="41" t="str">
        <f>IF($B3579="","",(VLOOKUP($B3579,所属・種目コード!$L$3:$M$127,2)))</f>
        <v>洋野種市中</v>
      </c>
      <c r="L3579" s="38" t="e">
        <f>IF($B3579="","",(VLOOKUP($B3579,所属・種目コード!$I$3:$J$59,2)))</f>
        <v>#N/A</v>
      </c>
    </row>
    <row r="3580" spans="1:12">
      <c r="A3580" s="23">
        <v>4498</v>
      </c>
      <c r="B3580" s="23">
        <v>1205</v>
      </c>
      <c r="C3580" s="23">
        <v>238</v>
      </c>
      <c r="E3580" s="23" t="s">
        <v>7228</v>
      </c>
      <c r="F3580" s="23" t="s">
        <v>7229</v>
      </c>
      <c r="G3580" s="23">
        <v>2</v>
      </c>
      <c r="K3580" s="41" t="str">
        <f>IF($B3580="","",(VLOOKUP($B3580,所属・種目コード!$L$3:$M$127,2)))</f>
        <v>洋野種市中</v>
      </c>
      <c r="L3580" s="38" t="e">
        <f>IF($B3580="","",(VLOOKUP($B3580,所属・種目コード!$I$3:$J$59,2)))</f>
        <v>#N/A</v>
      </c>
    </row>
    <row r="3581" spans="1:12">
      <c r="A3581" s="23">
        <v>4499</v>
      </c>
      <c r="B3581" s="23">
        <v>1205</v>
      </c>
      <c r="C3581" s="23">
        <v>243</v>
      </c>
      <c r="E3581" s="23" t="s">
        <v>7230</v>
      </c>
      <c r="F3581" s="23" t="s">
        <v>7231</v>
      </c>
      <c r="G3581" s="23">
        <v>2</v>
      </c>
      <c r="K3581" s="41" t="str">
        <f>IF($B3581="","",(VLOOKUP($B3581,所属・種目コード!$L$3:$M$127,2)))</f>
        <v>洋野種市中</v>
      </c>
      <c r="L3581" s="38" t="e">
        <f>IF($B3581="","",(VLOOKUP($B3581,所属・種目コード!$I$3:$J$59,2)))</f>
        <v>#N/A</v>
      </c>
    </row>
    <row r="3582" spans="1:12">
      <c r="A3582" s="23">
        <v>4500</v>
      </c>
      <c r="B3582" s="23">
        <v>1205</v>
      </c>
      <c r="C3582" s="23">
        <v>244</v>
      </c>
      <c r="E3582" s="23" t="s">
        <v>7232</v>
      </c>
      <c r="F3582" s="23" t="s">
        <v>7233</v>
      </c>
      <c r="G3582" s="23">
        <v>2</v>
      </c>
      <c r="K3582" s="41" t="str">
        <f>IF($B3582="","",(VLOOKUP($B3582,所属・種目コード!$L$3:$M$127,2)))</f>
        <v>洋野種市中</v>
      </c>
      <c r="L3582" s="38" t="e">
        <f>IF($B3582="","",(VLOOKUP($B3582,所属・種目コード!$I$3:$J$59,2)))</f>
        <v>#N/A</v>
      </c>
    </row>
    <row r="3583" spans="1:12">
      <c r="A3583" s="23">
        <v>4501</v>
      </c>
      <c r="B3583" s="23">
        <v>1205</v>
      </c>
      <c r="C3583" s="23">
        <v>258</v>
      </c>
      <c r="E3583" s="23" t="s">
        <v>7234</v>
      </c>
      <c r="F3583" s="23" t="s">
        <v>7235</v>
      </c>
      <c r="G3583" s="23">
        <v>1</v>
      </c>
      <c r="K3583" s="41" t="str">
        <f>IF($B3583="","",(VLOOKUP($B3583,所属・種目コード!$L$3:$M$127,2)))</f>
        <v>洋野種市中</v>
      </c>
      <c r="L3583" s="38" t="e">
        <f>IF($B3583="","",(VLOOKUP($B3583,所属・種目コード!$I$3:$J$59,2)))</f>
        <v>#N/A</v>
      </c>
    </row>
    <row r="3584" spans="1:12">
      <c r="A3584" s="23">
        <v>4502</v>
      </c>
      <c r="B3584" s="23">
        <v>1205</v>
      </c>
      <c r="C3584" s="23">
        <v>259</v>
      </c>
      <c r="E3584" s="23" t="s">
        <v>7236</v>
      </c>
      <c r="F3584" s="23" t="s">
        <v>7237</v>
      </c>
      <c r="G3584" s="23">
        <v>1</v>
      </c>
      <c r="K3584" s="41" t="str">
        <f>IF($B3584="","",(VLOOKUP($B3584,所属・種目コード!$L$3:$M$127,2)))</f>
        <v>洋野種市中</v>
      </c>
      <c r="L3584" s="38" t="e">
        <f>IF($B3584="","",(VLOOKUP($B3584,所属・種目コード!$I$3:$J$59,2)))</f>
        <v>#N/A</v>
      </c>
    </row>
    <row r="3585" spans="1:12">
      <c r="A3585" s="23">
        <v>4503</v>
      </c>
      <c r="B3585" s="23">
        <v>1205</v>
      </c>
      <c r="C3585" s="23">
        <v>252</v>
      </c>
      <c r="E3585" s="23" t="s">
        <v>7238</v>
      </c>
      <c r="F3585" s="23" t="s">
        <v>7239</v>
      </c>
      <c r="G3585" s="23">
        <v>1</v>
      </c>
      <c r="K3585" s="41" t="str">
        <f>IF($B3585="","",(VLOOKUP($B3585,所属・種目コード!$L$3:$M$127,2)))</f>
        <v>洋野種市中</v>
      </c>
      <c r="L3585" s="38" t="e">
        <f>IF($B3585="","",(VLOOKUP($B3585,所属・種目コード!$I$3:$J$59,2)))</f>
        <v>#N/A</v>
      </c>
    </row>
    <row r="3586" spans="1:12">
      <c r="A3586" s="23">
        <v>4504</v>
      </c>
      <c r="B3586" s="23">
        <v>1205</v>
      </c>
      <c r="C3586" s="23">
        <v>245</v>
      </c>
      <c r="E3586" s="23" t="s">
        <v>7240</v>
      </c>
      <c r="F3586" s="23" t="s">
        <v>7241</v>
      </c>
      <c r="G3586" s="23">
        <v>2</v>
      </c>
      <c r="K3586" s="41" t="str">
        <f>IF($B3586="","",(VLOOKUP($B3586,所属・種目コード!$L$3:$M$127,2)))</f>
        <v>洋野種市中</v>
      </c>
      <c r="L3586" s="38" t="e">
        <f>IF($B3586="","",(VLOOKUP($B3586,所属・種目コード!$I$3:$J$59,2)))</f>
        <v>#N/A</v>
      </c>
    </row>
    <row r="3587" spans="1:12">
      <c r="A3587" s="23">
        <v>4505</v>
      </c>
      <c r="B3587" s="23">
        <v>1205</v>
      </c>
      <c r="C3587" s="23">
        <v>239</v>
      </c>
      <c r="E3587" s="23" t="s">
        <v>7242</v>
      </c>
      <c r="F3587" s="23" t="s">
        <v>7243</v>
      </c>
      <c r="G3587" s="23">
        <v>2</v>
      </c>
      <c r="K3587" s="41" t="str">
        <f>IF($B3587="","",(VLOOKUP($B3587,所属・種目コード!$L$3:$M$127,2)))</f>
        <v>洋野種市中</v>
      </c>
      <c r="L3587" s="38" t="e">
        <f>IF($B3587="","",(VLOOKUP($B3587,所属・種目コード!$I$3:$J$59,2)))</f>
        <v>#N/A</v>
      </c>
    </row>
    <row r="3588" spans="1:12">
      <c r="A3588" s="23">
        <v>4506</v>
      </c>
      <c r="B3588" s="23">
        <v>1205</v>
      </c>
      <c r="C3588" s="23">
        <v>246</v>
      </c>
      <c r="E3588" s="23" t="s">
        <v>7244</v>
      </c>
      <c r="F3588" s="23" t="s">
        <v>7245</v>
      </c>
      <c r="G3588" s="23">
        <v>2</v>
      </c>
      <c r="K3588" s="41" t="str">
        <f>IF($B3588="","",(VLOOKUP($B3588,所属・種目コード!$L$3:$M$127,2)))</f>
        <v>洋野種市中</v>
      </c>
      <c r="L3588" s="38" t="e">
        <f>IF($B3588="","",(VLOOKUP($B3588,所属・種目コード!$I$3:$J$59,2)))</f>
        <v>#N/A</v>
      </c>
    </row>
    <row r="3589" spans="1:12">
      <c r="A3589" s="23">
        <v>4507</v>
      </c>
      <c r="B3589" s="23">
        <v>1205</v>
      </c>
      <c r="C3589" s="23">
        <v>240</v>
      </c>
      <c r="E3589" s="23" t="s">
        <v>7246</v>
      </c>
      <c r="F3589" s="23" t="s">
        <v>7247</v>
      </c>
      <c r="G3589" s="23">
        <v>2</v>
      </c>
      <c r="K3589" s="41" t="str">
        <f>IF($B3589="","",(VLOOKUP($B3589,所属・種目コード!$L$3:$M$127,2)))</f>
        <v>洋野種市中</v>
      </c>
      <c r="L3589" s="38" t="e">
        <f>IF($B3589="","",(VLOOKUP($B3589,所属・種目コード!$I$3:$J$59,2)))</f>
        <v>#N/A</v>
      </c>
    </row>
    <row r="3590" spans="1:12">
      <c r="A3590" s="23">
        <v>4508</v>
      </c>
      <c r="B3590" s="23">
        <v>1205</v>
      </c>
      <c r="C3590" s="23">
        <v>247</v>
      </c>
      <c r="E3590" s="23" t="s">
        <v>7248</v>
      </c>
      <c r="F3590" s="23" t="s">
        <v>7249</v>
      </c>
      <c r="G3590" s="23">
        <v>2</v>
      </c>
      <c r="K3590" s="41" t="str">
        <f>IF($B3590="","",(VLOOKUP($B3590,所属・種目コード!$L$3:$M$127,2)))</f>
        <v>洋野種市中</v>
      </c>
      <c r="L3590" s="38" t="e">
        <f>IF($B3590="","",(VLOOKUP($B3590,所属・種目コード!$I$3:$J$59,2)))</f>
        <v>#N/A</v>
      </c>
    </row>
    <row r="3591" spans="1:12">
      <c r="A3591" s="23">
        <v>4509</v>
      </c>
      <c r="B3591" s="23">
        <v>1205</v>
      </c>
      <c r="C3591" s="23">
        <v>248</v>
      </c>
      <c r="E3591" s="23" t="s">
        <v>7250</v>
      </c>
      <c r="F3591" s="23" t="s">
        <v>7251</v>
      </c>
      <c r="G3591" s="23">
        <v>2</v>
      </c>
      <c r="K3591" s="41" t="str">
        <f>IF($B3591="","",(VLOOKUP($B3591,所属・種目コード!$L$3:$M$127,2)))</f>
        <v>洋野種市中</v>
      </c>
      <c r="L3591" s="38" t="e">
        <f>IF($B3591="","",(VLOOKUP($B3591,所属・種目コード!$I$3:$J$59,2)))</f>
        <v>#N/A</v>
      </c>
    </row>
    <row r="3592" spans="1:12">
      <c r="A3592" s="23">
        <v>4510</v>
      </c>
      <c r="B3592" s="23">
        <v>1205</v>
      </c>
      <c r="C3592" s="23">
        <v>249</v>
      </c>
      <c r="E3592" s="23" t="s">
        <v>7252</v>
      </c>
      <c r="F3592" s="23" t="s">
        <v>7253</v>
      </c>
      <c r="G3592" s="23">
        <v>2</v>
      </c>
      <c r="K3592" s="41" t="str">
        <f>IF($B3592="","",(VLOOKUP($B3592,所属・種目コード!$L$3:$M$127,2)))</f>
        <v>洋野種市中</v>
      </c>
      <c r="L3592" s="38" t="e">
        <f>IF($B3592="","",(VLOOKUP($B3592,所属・種目コード!$I$3:$J$59,2)))</f>
        <v>#N/A</v>
      </c>
    </row>
    <row r="3593" spans="1:12">
      <c r="A3593" s="23">
        <v>4511</v>
      </c>
      <c r="B3593" s="23">
        <v>1205</v>
      </c>
      <c r="C3593" s="23">
        <v>253</v>
      </c>
      <c r="E3593" s="23" t="s">
        <v>7254</v>
      </c>
      <c r="F3593" s="23" t="s">
        <v>7255</v>
      </c>
      <c r="G3593" s="23">
        <v>1</v>
      </c>
      <c r="K3593" s="41" t="str">
        <f>IF($B3593="","",(VLOOKUP($B3593,所属・種目コード!$L$3:$M$127,2)))</f>
        <v>洋野種市中</v>
      </c>
      <c r="L3593" s="38" t="e">
        <f>IF($B3593="","",(VLOOKUP($B3593,所属・種目コード!$I$3:$J$59,2)))</f>
        <v>#N/A</v>
      </c>
    </row>
    <row r="3594" spans="1:12">
      <c r="A3594" s="23">
        <v>4512</v>
      </c>
      <c r="B3594" s="23">
        <v>1205</v>
      </c>
      <c r="C3594" s="23">
        <v>260</v>
      </c>
      <c r="E3594" s="23" t="s">
        <v>7256</v>
      </c>
      <c r="F3594" s="23" t="s">
        <v>7257</v>
      </c>
      <c r="G3594" s="23">
        <v>1</v>
      </c>
      <c r="K3594" s="41" t="str">
        <f>IF($B3594="","",(VLOOKUP($B3594,所属・種目コード!$L$3:$M$127,2)))</f>
        <v>洋野種市中</v>
      </c>
      <c r="L3594" s="38" t="e">
        <f>IF($B3594="","",(VLOOKUP($B3594,所属・種目コード!$I$3:$J$59,2)))</f>
        <v>#N/A</v>
      </c>
    </row>
    <row r="3595" spans="1:12">
      <c r="A3595" s="23">
        <v>4513</v>
      </c>
      <c r="B3595" s="23">
        <v>1205</v>
      </c>
      <c r="C3595" s="23">
        <v>261</v>
      </c>
      <c r="E3595" s="23" t="s">
        <v>7258</v>
      </c>
      <c r="F3595" s="23" t="s">
        <v>7259</v>
      </c>
      <c r="G3595" s="23">
        <v>1</v>
      </c>
      <c r="K3595" s="41" t="str">
        <f>IF($B3595="","",(VLOOKUP($B3595,所属・種目コード!$L$3:$M$127,2)))</f>
        <v>洋野種市中</v>
      </c>
      <c r="L3595" s="38" t="e">
        <f>IF($B3595="","",(VLOOKUP($B3595,所属・種目コード!$I$3:$J$59,2)))</f>
        <v>#N/A</v>
      </c>
    </row>
    <row r="3596" spans="1:12">
      <c r="A3596" s="23">
        <v>4514</v>
      </c>
      <c r="B3596" s="23">
        <v>1205</v>
      </c>
      <c r="C3596" s="23">
        <v>262</v>
      </c>
      <c r="E3596" s="23" t="s">
        <v>7260</v>
      </c>
      <c r="F3596" s="23" t="s">
        <v>7261</v>
      </c>
      <c r="G3596" s="23">
        <v>1</v>
      </c>
      <c r="K3596" s="41" t="str">
        <f>IF($B3596="","",(VLOOKUP($B3596,所属・種目コード!$L$3:$M$127,2)))</f>
        <v>洋野種市中</v>
      </c>
      <c r="L3596" s="38" t="e">
        <f>IF($B3596="","",(VLOOKUP($B3596,所属・種目コード!$I$3:$J$59,2)))</f>
        <v>#N/A</v>
      </c>
    </row>
    <row r="3597" spans="1:12">
      <c r="A3597" s="23">
        <v>4515</v>
      </c>
      <c r="B3597" s="23">
        <v>1205</v>
      </c>
      <c r="C3597" s="23">
        <v>241</v>
      </c>
      <c r="E3597" s="23" t="s">
        <v>7262</v>
      </c>
      <c r="F3597" s="23" t="s">
        <v>7263</v>
      </c>
      <c r="G3597" s="23">
        <v>2</v>
      </c>
      <c r="K3597" s="41" t="str">
        <f>IF($B3597="","",(VLOOKUP($B3597,所属・種目コード!$L$3:$M$127,2)))</f>
        <v>洋野種市中</v>
      </c>
      <c r="L3597" s="38" t="e">
        <f>IF($B3597="","",(VLOOKUP($B3597,所属・種目コード!$I$3:$J$59,2)))</f>
        <v>#N/A</v>
      </c>
    </row>
    <row r="3598" spans="1:12">
      <c r="A3598" s="23">
        <v>4516</v>
      </c>
      <c r="B3598" s="23">
        <v>1205</v>
      </c>
      <c r="C3598" s="23">
        <v>250</v>
      </c>
      <c r="E3598" s="23" t="s">
        <v>7264</v>
      </c>
      <c r="F3598" s="23" t="s">
        <v>7265</v>
      </c>
      <c r="G3598" s="23">
        <v>2</v>
      </c>
      <c r="K3598" s="41" t="str">
        <f>IF($B3598="","",(VLOOKUP($B3598,所属・種目コード!$L$3:$M$127,2)))</f>
        <v>洋野種市中</v>
      </c>
      <c r="L3598" s="38" t="e">
        <f>IF($B3598="","",(VLOOKUP($B3598,所属・種目コード!$I$3:$J$59,2)))</f>
        <v>#N/A</v>
      </c>
    </row>
    <row r="3599" spans="1:12">
      <c r="A3599" s="23">
        <v>4517</v>
      </c>
      <c r="B3599" s="23">
        <v>1205</v>
      </c>
      <c r="C3599" s="23">
        <v>254</v>
      </c>
      <c r="E3599" s="23" t="s">
        <v>7266</v>
      </c>
      <c r="F3599" s="23" t="s">
        <v>7267</v>
      </c>
      <c r="G3599" s="23">
        <v>1</v>
      </c>
      <c r="K3599" s="41" t="str">
        <f>IF($B3599="","",(VLOOKUP($B3599,所属・種目コード!$L$3:$M$127,2)))</f>
        <v>洋野種市中</v>
      </c>
      <c r="L3599" s="38" t="e">
        <f>IF($B3599="","",(VLOOKUP($B3599,所属・種目コード!$I$3:$J$59,2)))</f>
        <v>#N/A</v>
      </c>
    </row>
    <row r="3600" spans="1:12">
      <c r="A3600" s="23">
        <v>4518</v>
      </c>
      <c r="B3600" s="23">
        <v>1205</v>
      </c>
      <c r="C3600" s="23">
        <v>263</v>
      </c>
      <c r="E3600" s="23" t="s">
        <v>7268</v>
      </c>
      <c r="F3600" s="23" t="s">
        <v>7269</v>
      </c>
      <c r="G3600" s="23">
        <v>1</v>
      </c>
      <c r="K3600" s="41" t="str">
        <f>IF($B3600="","",(VLOOKUP($B3600,所属・種目コード!$L$3:$M$127,2)))</f>
        <v>洋野種市中</v>
      </c>
      <c r="L3600" s="38" t="e">
        <f>IF($B3600="","",(VLOOKUP($B3600,所属・種目コード!$I$3:$J$59,2)))</f>
        <v>#N/A</v>
      </c>
    </row>
    <row r="3601" spans="1:12">
      <c r="A3601" s="23">
        <v>4519</v>
      </c>
      <c r="B3601" s="23">
        <v>1205</v>
      </c>
      <c r="C3601" s="23">
        <v>251</v>
      </c>
      <c r="E3601" s="23" t="s">
        <v>7270</v>
      </c>
      <c r="F3601" s="23" t="s">
        <v>7271</v>
      </c>
      <c r="G3601" s="23">
        <v>2</v>
      </c>
      <c r="K3601" s="41" t="str">
        <f>IF($B3601="","",(VLOOKUP($B3601,所属・種目コード!$L$3:$M$127,2)))</f>
        <v>洋野種市中</v>
      </c>
      <c r="L3601" s="38" t="e">
        <f>IF($B3601="","",(VLOOKUP($B3601,所属・種目コード!$I$3:$J$59,2)))</f>
        <v>#N/A</v>
      </c>
    </row>
    <row r="3602" spans="1:12">
      <c r="A3602" s="23">
        <v>4520</v>
      </c>
      <c r="B3602" s="23">
        <v>1205</v>
      </c>
      <c r="C3602" s="23">
        <v>264</v>
      </c>
      <c r="E3602" s="23" t="s">
        <v>7272</v>
      </c>
      <c r="F3602" s="23" t="s">
        <v>7273</v>
      </c>
      <c r="G3602" s="23">
        <v>1</v>
      </c>
      <c r="K3602" s="41" t="str">
        <f>IF($B3602="","",(VLOOKUP($B3602,所属・種目コード!$L$3:$M$127,2)))</f>
        <v>洋野種市中</v>
      </c>
      <c r="L3602" s="38" t="e">
        <f>IF($B3602="","",(VLOOKUP($B3602,所属・種目コード!$I$3:$J$59,2)))</f>
        <v>#N/A</v>
      </c>
    </row>
    <row r="3603" spans="1:12">
      <c r="A3603" s="23">
        <v>4521</v>
      </c>
      <c r="B3603" s="23">
        <v>1205</v>
      </c>
      <c r="C3603" s="23">
        <v>255</v>
      </c>
      <c r="E3603" s="23" t="s">
        <v>7274</v>
      </c>
      <c r="F3603" s="23" t="s">
        <v>7275</v>
      </c>
      <c r="G3603" s="23">
        <v>1</v>
      </c>
      <c r="K3603" s="41" t="str">
        <f>IF($B3603="","",(VLOOKUP($B3603,所属・種目コード!$L$3:$M$127,2)))</f>
        <v>洋野種市中</v>
      </c>
      <c r="L3603" s="38" t="e">
        <f>IF($B3603="","",(VLOOKUP($B3603,所属・種目コード!$I$3:$J$59,2)))</f>
        <v>#N/A</v>
      </c>
    </row>
    <row r="3604" spans="1:12">
      <c r="A3604" s="23">
        <v>4522</v>
      </c>
      <c r="B3604" s="23">
        <v>1205</v>
      </c>
      <c r="C3604" s="23">
        <v>242</v>
      </c>
      <c r="E3604" s="23" t="s">
        <v>7276</v>
      </c>
      <c r="F3604" s="23" t="s">
        <v>7277</v>
      </c>
      <c r="G3604" s="23">
        <v>2</v>
      </c>
      <c r="K3604" s="41" t="str">
        <f>IF($B3604="","",(VLOOKUP($B3604,所属・種目コード!$L$3:$M$127,2)))</f>
        <v>洋野種市中</v>
      </c>
      <c r="L3604" s="38" t="e">
        <f>IF($B3604="","",(VLOOKUP($B3604,所属・種目コード!$I$3:$J$59,2)))</f>
        <v>#N/A</v>
      </c>
    </row>
    <row r="3605" spans="1:12">
      <c r="A3605" s="23">
        <v>4523</v>
      </c>
      <c r="B3605" s="23">
        <v>1205</v>
      </c>
      <c r="C3605" s="23">
        <v>256</v>
      </c>
      <c r="E3605" s="23" t="s">
        <v>7278</v>
      </c>
      <c r="F3605" s="23" t="s">
        <v>7279</v>
      </c>
      <c r="G3605" s="23">
        <v>1</v>
      </c>
      <c r="K3605" s="41" t="str">
        <f>IF($B3605="","",(VLOOKUP($B3605,所属・種目コード!$L$3:$M$127,2)))</f>
        <v>洋野種市中</v>
      </c>
      <c r="L3605" s="38" t="e">
        <f>IF($B3605="","",(VLOOKUP($B3605,所属・種目コード!$I$3:$J$59,2)))</f>
        <v>#N/A</v>
      </c>
    </row>
    <row r="3606" spans="1:12">
      <c r="A3606" s="23">
        <v>4524</v>
      </c>
      <c r="B3606" s="23">
        <v>1205</v>
      </c>
      <c r="C3606" s="23">
        <v>265</v>
      </c>
      <c r="E3606" s="23" t="s">
        <v>7280</v>
      </c>
      <c r="F3606" s="23" t="s">
        <v>7281</v>
      </c>
      <c r="G3606" s="23">
        <v>1</v>
      </c>
      <c r="K3606" s="41" t="str">
        <f>IF($B3606="","",(VLOOKUP($B3606,所属・種目コード!$L$3:$M$127,2)))</f>
        <v>洋野種市中</v>
      </c>
      <c r="L3606" s="38" t="e">
        <f>IF($B3606="","",(VLOOKUP($B3606,所属・種目コード!$I$3:$J$59,2)))</f>
        <v>#N/A</v>
      </c>
    </row>
    <row r="3607" spans="1:12">
      <c r="A3607" s="23">
        <v>4525</v>
      </c>
      <c r="B3607" s="23">
        <v>1206</v>
      </c>
      <c r="C3607" s="23">
        <v>808</v>
      </c>
      <c r="E3607" s="23" t="s">
        <v>7282</v>
      </c>
      <c r="F3607" s="23" t="s">
        <v>7283</v>
      </c>
      <c r="G3607" s="23">
        <v>2</v>
      </c>
      <c r="K3607" s="41" t="str">
        <f>IF($B3607="","",(VLOOKUP($B3607,所属・種目コード!$L$3:$M$127,2)))</f>
        <v>普代中中</v>
      </c>
      <c r="L3607" s="38" t="e">
        <f>IF($B3607="","",(VLOOKUP($B3607,所属・種目コード!$I$3:$J$59,2)))</f>
        <v>#N/A</v>
      </c>
    </row>
    <row r="3608" spans="1:12">
      <c r="A3608" s="23">
        <v>4526</v>
      </c>
      <c r="B3608" s="23">
        <v>1206</v>
      </c>
      <c r="C3608" s="23">
        <v>809</v>
      </c>
      <c r="E3608" s="23" t="s">
        <v>7284</v>
      </c>
      <c r="F3608" s="23" t="s">
        <v>7285</v>
      </c>
      <c r="G3608" s="23">
        <v>2</v>
      </c>
      <c r="K3608" s="41" t="str">
        <f>IF($B3608="","",(VLOOKUP($B3608,所属・種目コード!$L$3:$M$127,2)))</f>
        <v>普代中中</v>
      </c>
      <c r="L3608" s="38" t="e">
        <f>IF($B3608="","",(VLOOKUP($B3608,所属・種目コード!$I$3:$J$59,2)))</f>
        <v>#N/A</v>
      </c>
    </row>
    <row r="3609" spans="1:12">
      <c r="A3609" s="23">
        <v>4527</v>
      </c>
      <c r="B3609" s="23">
        <v>1206</v>
      </c>
      <c r="C3609" s="23">
        <v>958</v>
      </c>
      <c r="E3609" s="23" t="s">
        <v>7286</v>
      </c>
      <c r="F3609" s="23" t="s">
        <v>7287</v>
      </c>
      <c r="G3609" s="23">
        <v>1</v>
      </c>
      <c r="K3609" s="41" t="str">
        <f>IF($B3609="","",(VLOOKUP($B3609,所属・種目コード!$L$3:$M$127,2)))</f>
        <v>普代中中</v>
      </c>
      <c r="L3609" s="38" t="e">
        <f>IF($B3609="","",(VLOOKUP($B3609,所属・種目コード!$I$3:$J$59,2)))</f>
        <v>#N/A</v>
      </c>
    </row>
    <row r="3610" spans="1:12">
      <c r="A3610" s="23">
        <v>4528</v>
      </c>
      <c r="B3610" s="23">
        <v>1206</v>
      </c>
      <c r="C3610" s="23">
        <v>964</v>
      </c>
      <c r="E3610" s="23" t="s">
        <v>7288</v>
      </c>
      <c r="F3610" s="23" t="s">
        <v>7289</v>
      </c>
      <c r="G3610" s="23">
        <v>1</v>
      </c>
      <c r="K3610" s="41" t="str">
        <f>IF($B3610="","",(VLOOKUP($B3610,所属・種目コード!$L$3:$M$127,2)))</f>
        <v>普代中中</v>
      </c>
      <c r="L3610" s="38" t="e">
        <f>IF($B3610="","",(VLOOKUP($B3610,所属・種目コード!$I$3:$J$59,2)))</f>
        <v>#N/A</v>
      </c>
    </row>
    <row r="3611" spans="1:12">
      <c r="A3611" s="23">
        <v>4529</v>
      </c>
      <c r="B3611" s="23">
        <v>1206</v>
      </c>
      <c r="C3611" s="23">
        <v>810</v>
      </c>
      <c r="E3611" s="23" t="s">
        <v>7290</v>
      </c>
      <c r="F3611" s="23" t="s">
        <v>7291</v>
      </c>
      <c r="G3611" s="23">
        <v>2</v>
      </c>
      <c r="K3611" s="41" t="str">
        <f>IF($B3611="","",(VLOOKUP($B3611,所属・種目コード!$L$3:$M$127,2)))</f>
        <v>普代中中</v>
      </c>
      <c r="L3611" s="38" t="e">
        <f>IF($B3611="","",(VLOOKUP($B3611,所属・種目コード!$I$3:$J$59,2)))</f>
        <v>#N/A</v>
      </c>
    </row>
    <row r="3612" spans="1:12">
      <c r="A3612" s="23">
        <v>4530</v>
      </c>
      <c r="B3612" s="23">
        <v>1206</v>
      </c>
      <c r="C3612" s="23">
        <v>965</v>
      </c>
      <c r="E3612" s="23" t="s">
        <v>7292</v>
      </c>
      <c r="F3612" s="23" t="s">
        <v>7293</v>
      </c>
      <c r="G3612" s="23">
        <v>1</v>
      </c>
      <c r="K3612" s="41" t="str">
        <f>IF($B3612="","",(VLOOKUP($B3612,所属・種目コード!$L$3:$M$127,2)))</f>
        <v>普代中中</v>
      </c>
      <c r="L3612" s="38" t="e">
        <f>IF($B3612="","",(VLOOKUP($B3612,所属・種目コード!$I$3:$J$59,2)))</f>
        <v>#N/A</v>
      </c>
    </row>
    <row r="3613" spans="1:12">
      <c r="A3613" s="23">
        <v>4531</v>
      </c>
      <c r="B3613" s="23">
        <v>1206</v>
      </c>
      <c r="C3613" s="23">
        <v>966</v>
      </c>
      <c r="E3613" s="23" t="s">
        <v>7294</v>
      </c>
      <c r="F3613" s="23" t="s">
        <v>7295</v>
      </c>
      <c r="G3613" s="23">
        <v>1</v>
      </c>
      <c r="K3613" s="41" t="str">
        <f>IF($B3613="","",(VLOOKUP($B3613,所属・種目コード!$L$3:$M$127,2)))</f>
        <v>普代中中</v>
      </c>
      <c r="L3613" s="38" t="e">
        <f>IF($B3613="","",(VLOOKUP($B3613,所属・種目コード!$I$3:$J$59,2)))</f>
        <v>#N/A</v>
      </c>
    </row>
    <row r="3614" spans="1:12">
      <c r="A3614" s="23">
        <v>4532</v>
      </c>
      <c r="B3614" s="23">
        <v>1206</v>
      </c>
      <c r="C3614" s="23">
        <v>814</v>
      </c>
      <c r="E3614" s="23" t="s">
        <v>7296</v>
      </c>
      <c r="F3614" s="23" t="s">
        <v>7297</v>
      </c>
      <c r="G3614" s="23">
        <v>2</v>
      </c>
      <c r="K3614" s="41" t="str">
        <f>IF($B3614="","",(VLOOKUP($B3614,所属・種目コード!$L$3:$M$127,2)))</f>
        <v>普代中中</v>
      </c>
      <c r="L3614" s="38" t="e">
        <f>IF($B3614="","",(VLOOKUP($B3614,所属・種目コード!$I$3:$J$59,2)))</f>
        <v>#N/A</v>
      </c>
    </row>
    <row r="3615" spans="1:12">
      <c r="A3615" s="23">
        <v>4533</v>
      </c>
      <c r="B3615" s="23">
        <v>1206</v>
      </c>
      <c r="C3615" s="23">
        <v>959</v>
      </c>
      <c r="E3615" s="23" t="s">
        <v>7298</v>
      </c>
      <c r="F3615" s="23" t="s">
        <v>7299</v>
      </c>
      <c r="G3615" s="23">
        <v>1</v>
      </c>
      <c r="K3615" s="41" t="str">
        <f>IF($B3615="","",(VLOOKUP($B3615,所属・種目コード!$L$3:$M$127,2)))</f>
        <v>普代中中</v>
      </c>
      <c r="L3615" s="38" t="e">
        <f>IF($B3615="","",(VLOOKUP($B3615,所属・種目コード!$I$3:$J$59,2)))</f>
        <v>#N/A</v>
      </c>
    </row>
    <row r="3616" spans="1:12">
      <c r="A3616" s="23">
        <v>4534</v>
      </c>
      <c r="B3616" s="23">
        <v>1206</v>
      </c>
      <c r="C3616" s="23">
        <v>960</v>
      </c>
      <c r="E3616" s="23" t="s">
        <v>7300</v>
      </c>
      <c r="F3616" s="23" t="s">
        <v>7301</v>
      </c>
      <c r="G3616" s="23">
        <v>1</v>
      </c>
      <c r="K3616" s="41" t="str">
        <f>IF($B3616="","",(VLOOKUP($B3616,所属・種目コード!$L$3:$M$127,2)))</f>
        <v>普代中中</v>
      </c>
      <c r="L3616" s="38" t="e">
        <f>IF($B3616="","",(VLOOKUP($B3616,所属・種目コード!$I$3:$J$59,2)))</f>
        <v>#N/A</v>
      </c>
    </row>
    <row r="3617" spans="1:12">
      <c r="A3617" s="23">
        <v>4535</v>
      </c>
      <c r="B3617" s="23">
        <v>1206</v>
      </c>
      <c r="C3617" s="23">
        <v>967</v>
      </c>
      <c r="E3617" s="23" t="s">
        <v>7302</v>
      </c>
      <c r="F3617" s="23" t="s">
        <v>7303</v>
      </c>
      <c r="G3617" s="23">
        <v>1</v>
      </c>
      <c r="K3617" s="41" t="str">
        <f>IF($B3617="","",(VLOOKUP($B3617,所属・種目コード!$L$3:$M$127,2)))</f>
        <v>普代中中</v>
      </c>
      <c r="L3617" s="38" t="e">
        <f>IF($B3617="","",(VLOOKUP($B3617,所属・種目コード!$I$3:$J$59,2)))</f>
        <v>#N/A</v>
      </c>
    </row>
    <row r="3618" spans="1:12">
      <c r="A3618" s="23">
        <v>4536</v>
      </c>
      <c r="B3618" s="23">
        <v>1206</v>
      </c>
      <c r="C3618" s="23">
        <v>811</v>
      </c>
      <c r="E3618" s="23" t="s">
        <v>7304</v>
      </c>
      <c r="F3618" s="23" t="s">
        <v>7305</v>
      </c>
      <c r="G3618" s="23">
        <v>2</v>
      </c>
      <c r="K3618" s="41" t="str">
        <f>IF($B3618="","",(VLOOKUP($B3618,所属・種目コード!$L$3:$M$127,2)))</f>
        <v>普代中中</v>
      </c>
      <c r="L3618" s="38" t="e">
        <f>IF($B3618="","",(VLOOKUP($B3618,所属・種目コード!$I$3:$J$59,2)))</f>
        <v>#N/A</v>
      </c>
    </row>
    <row r="3619" spans="1:12">
      <c r="A3619" s="23">
        <v>4537</v>
      </c>
      <c r="B3619" s="23">
        <v>1206</v>
      </c>
      <c r="C3619" s="23">
        <v>961</v>
      </c>
      <c r="E3619" s="23" t="s">
        <v>7306</v>
      </c>
      <c r="F3619" s="23" t="s">
        <v>7307</v>
      </c>
      <c r="G3619" s="23">
        <v>1</v>
      </c>
      <c r="K3619" s="41" t="str">
        <f>IF($B3619="","",(VLOOKUP($B3619,所属・種目コード!$L$3:$M$127,2)))</f>
        <v>普代中中</v>
      </c>
      <c r="L3619" s="38" t="e">
        <f>IF($B3619="","",(VLOOKUP($B3619,所属・種目コード!$I$3:$J$59,2)))</f>
        <v>#N/A</v>
      </c>
    </row>
    <row r="3620" spans="1:12">
      <c r="A3620" s="23">
        <v>4538</v>
      </c>
      <c r="B3620" s="23">
        <v>1206</v>
      </c>
      <c r="C3620" s="23">
        <v>962</v>
      </c>
      <c r="E3620" s="23" t="s">
        <v>7308</v>
      </c>
      <c r="F3620" s="23" t="s">
        <v>7309</v>
      </c>
      <c r="G3620" s="23">
        <v>1</v>
      </c>
      <c r="K3620" s="41" t="str">
        <f>IF($B3620="","",(VLOOKUP($B3620,所属・種目コード!$L$3:$M$127,2)))</f>
        <v>普代中中</v>
      </c>
      <c r="L3620" s="38" t="e">
        <f>IF($B3620="","",(VLOOKUP($B3620,所属・種目コード!$I$3:$J$59,2)))</f>
        <v>#N/A</v>
      </c>
    </row>
    <row r="3621" spans="1:12">
      <c r="A3621" s="23">
        <v>4539</v>
      </c>
      <c r="B3621" s="23">
        <v>1206</v>
      </c>
      <c r="C3621" s="23">
        <v>815</v>
      </c>
      <c r="E3621" s="23" t="s">
        <v>7310</v>
      </c>
      <c r="F3621" s="23" t="s">
        <v>7311</v>
      </c>
      <c r="G3621" s="23">
        <v>2</v>
      </c>
      <c r="K3621" s="41" t="str">
        <f>IF($B3621="","",(VLOOKUP($B3621,所属・種目コード!$L$3:$M$127,2)))</f>
        <v>普代中中</v>
      </c>
      <c r="L3621" s="38" t="e">
        <f>IF($B3621="","",(VLOOKUP($B3621,所属・種目コード!$I$3:$J$59,2)))</f>
        <v>#N/A</v>
      </c>
    </row>
    <row r="3622" spans="1:12">
      <c r="A3622" s="23">
        <v>4540</v>
      </c>
      <c r="B3622" s="23">
        <v>1206</v>
      </c>
      <c r="C3622" s="23">
        <v>812</v>
      </c>
      <c r="E3622" s="23" t="s">
        <v>7312</v>
      </c>
      <c r="F3622" s="23" t="s">
        <v>7313</v>
      </c>
      <c r="G3622" s="23">
        <v>2</v>
      </c>
      <c r="K3622" s="41" t="str">
        <f>IF($B3622="","",(VLOOKUP($B3622,所属・種目コード!$L$3:$M$127,2)))</f>
        <v>普代中中</v>
      </c>
      <c r="L3622" s="38" t="e">
        <f>IF($B3622="","",(VLOOKUP($B3622,所属・種目コード!$I$3:$J$59,2)))</f>
        <v>#N/A</v>
      </c>
    </row>
    <row r="3623" spans="1:12">
      <c r="A3623" s="23">
        <v>4541</v>
      </c>
      <c r="B3623" s="23">
        <v>1206</v>
      </c>
      <c r="C3623" s="23">
        <v>813</v>
      </c>
      <c r="E3623" s="23" t="s">
        <v>7314</v>
      </c>
      <c r="F3623" s="23" t="s">
        <v>7315</v>
      </c>
      <c r="G3623" s="23">
        <v>2</v>
      </c>
      <c r="K3623" s="41" t="str">
        <f>IF($B3623="","",(VLOOKUP($B3623,所属・種目コード!$L$3:$M$127,2)))</f>
        <v>普代中中</v>
      </c>
      <c r="L3623" s="38" t="e">
        <f>IF($B3623="","",(VLOOKUP($B3623,所属・種目コード!$I$3:$J$59,2)))</f>
        <v>#N/A</v>
      </c>
    </row>
    <row r="3624" spans="1:12">
      <c r="A3624" s="23">
        <v>4542</v>
      </c>
      <c r="B3624" s="23">
        <v>1206</v>
      </c>
      <c r="C3624" s="23">
        <v>968</v>
      </c>
      <c r="E3624" s="23" t="s">
        <v>7316</v>
      </c>
      <c r="F3624" s="23" t="s">
        <v>7317</v>
      </c>
      <c r="G3624" s="23">
        <v>1</v>
      </c>
      <c r="K3624" s="41" t="str">
        <f>IF($B3624="","",(VLOOKUP($B3624,所属・種目コード!$L$3:$M$127,2)))</f>
        <v>普代中中</v>
      </c>
      <c r="L3624" s="38" t="e">
        <f>IF($B3624="","",(VLOOKUP($B3624,所属・種目コード!$I$3:$J$59,2)))</f>
        <v>#N/A</v>
      </c>
    </row>
    <row r="3625" spans="1:12">
      <c r="A3625" s="23">
        <v>4543</v>
      </c>
      <c r="B3625" s="23">
        <v>1206</v>
      </c>
      <c r="C3625" s="23">
        <v>963</v>
      </c>
      <c r="E3625" s="23" t="s">
        <v>7318</v>
      </c>
      <c r="F3625" s="23" t="s">
        <v>7319</v>
      </c>
      <c r="G3625" s="23">
        <v>1</v>
      </c>
      <c r="K3625" s="41" t="str">
        <f>IF($B3625="","",(VLOOKUP($B3625,所属・種目コード!$L$3:$M$127,2)))</f>
        <v>普代中中</v>
      </c>
      <c r="L3625" s="38" t="e">
        <f>IF($B3625="","",(VLOOKUP($B3625,所属・種目コード!$I$3:$J$59,2)))</f>
        <v>#N/A</v>
      </c>
    </row>
    <row r="3626" spans="1:12">
      <c r="A3626" s="23">
        <v>4544</v>
      </c>
      <c r="B3626" s="23">
        <v>1208</v>
      </c>
      <c r="C3626" s="23">
        <v>445</v>
      </c>
      <c r="E3626" s="23" t="s">
        <v>7320</v>
      </c>
      <c r="F3626" s="23" t="s">
        <v>7321</v>
      </c>
      <c r="G3626" s="23">
        <v>2</v>
      </c>
      <c r="K3626" s="41" t="str">
        <f>IF($B3626="","",(VLOOKUP($B3626,所属・種目コード!$L$3:$M$127,2)))</f>
        <v>宮古川井中</v>
      </c>
      <c r="L3626" s="38" t="e">
        <f>IF($B3626="","",(VLOOKUP($B3626,所属・種目コード!$I$3:$J$59,2)))</f>
        <v>#N/A</v>
      </c>
    </row>
    <row r="3627" spans="1:12">
      <c r="A3627" s="23">
        <v>4545</v>
      </c>
      <c r="B3627" s="23">
        <v>1208</v>
      </c>
      <c r="C3627" s="23">
        <v>441</v>
      </c>
      <c r="E3627" s="23" t="s">
        <v>7322</v>
      </c>
      <c r="F3627" s="23" t="s">
        <v>7323</v>
      </c>
      <c r="G3627" s="23">
        <v>2</v>
      </c>
      <c r="K3627" s="41" t="str">
        <f>IF($B3627="","",(VLOOKUP($B3627,所属・種目コード!$L$3:$M$127,2)))</f>
        <v>宮古川井中</v>
      </c>
      <c r="L3627" s="38" t="e">
        <f>IF($B3627="","",(VLOOKUP($B3627,所属・種目コード!$I$3:$J$59,2)))</f>
        <v>#N/A</v>
      </c>
    </row>
    <row r="3628" spans="1:12">
      <c r="A3628" s="23">
        <v>4546</v>
      </c>
      <c r="B3628" s="23">
        <v>1208</v>
      </c>
      <c r="C3628" s="23">
        <v>442</v>
      </c>
      <c r="E3628" s="23" t="s">
        <v>7324</v>
      </c>
      <c r="F3628" s="23" t="s">
        <v>7325</v>
      </c>
      <c r="G3628" s="23">
        <v>2</v>
      </c>
      <c r="K3628" s="41" t="str">
        <f>IF($B3628="","",(VLOOKUP($B3628,所属・種目コード!$L$3:$M$127,2)))</f>
        <v>宮古川井中</v>
      </c>
      <c r="L3628" s="38" t="e">
        <f>IF($B3628="","",(VLOOKUP($B3628,所属・種目コード!$I$3:$J$59,2)))</f>
        <v>#N/A</v>
      </c>
    </row>
    <row r="3629" spans="1:12">
      <c r="A3629" s="23">
        <v>4547</v>
      </c>
      <c r="B3629" s="23">
        <v>1208</v>
      </c>
      <c r="C3629" s="23">
        <v>443</v>
      </c>
      <c r="E3629" s="23" t="s">
        <v>7326</v>
      </c>
      <c r="F3629" s="23" t="s">
        <v>7327</v>
      </c>
      <c r="G3629" s="23">
        <v>2</v>
      </c>
      <c r="K3629" s="41" t="str">
        <f>IF($B3629="","",(VLOOKUP($B3629,所属・種目コード!$L$3:$M$127,2)))</f>
        <v>宮古川井中</v>
      </c>
      <c r="L3629" s="38" t="e">
        <f>IF($B3629="","",(VLOOKUP($B3629,所属・種目コード!$I$3:$J$59,2)))</f>
        <v>#N/A</v>
      </c>
    </row>
    <row r="3630" spans="1:12">
      <c r="A3630" s="23">
        <v>4548</v>
      </c>
      <c r="B3630" s="23">
        <v>1208</v>
      </c>
      <c r="C3630" s="23">
        <v>444</v>
      </c>
      <c r="E3630" s="23" t="s">
        <v>7328</v>
      </c>
      <c r="F3630" s="23" t="s">
        <v>7329</v>
      </c>
      <c r="G3630" s="23">
        <v>2</v>
      </c>
      <c r="K3630" s="41" t="str">
        <f>IF($B3630="","",(VLOOKUP($B3630,所属・種目コード!$L$3:$M$127,2)))</f>
        <v>宮古川井中</v>
      </c>
      <c r="L3630" s="38" t="e">
        <f>IF($B3630="","",(VLOOKUP($B3630,所属・種目コード!$I$3:$J$59,2)))</f>
        <v>#N/A</v>
      </c>
    </row>
    <row r="3631" spans="1:12">
      <c r="A3631" s="23">
        <v>4549</v>
      </c>
      <c r="B3631" s="23">
        <v>1209</v>
      </c>
      <c r="C3631" s="23">
        <v>602</v>
      </c>
      <c r="E3631" s="23" t="s">
        <v>7330</v>
      </c>
      <c r="F3631" s="23" t="s">
        <v>7331</v>
      </c>
      <c r="G3631" s="23">
        <v>1</v>
      </c>
      <c r="K3631" s="41" t="str">
        <f>IF($B3631="","",(VLOOKUP($B3631,所属・種目コード!$L$3:$M$127,2)))</f>
        <v>宮古崎山中</v>
      </c>
      <c r="L3631" s="38" t="e">
        <f>IF($B3631="","",(VLOOKUP($B3631,所属・種目コード!$I$3:$J$59,2)))</f>
        <v>#N/A</v>
      </c>
    </row>
    <row r="3632" spans="1:12">
      <c r="A3632" s="23">
        <v>4550</v>
      </c>
      <c r="B3632" s="23">
        <v>1209</v>
      </c>
      <c r="C3632" s="23">
        <v>605</v>
      </c>
      <c r="E3632" s="23" t="s">
        <v>7332</v>
      </c>
      <c r="F3632" s="23" t="s">
        <v>7333</v>
      </c>
      <c r="G3632" s="23">
        <v>1</v>
      </c>
      <c r="K3632" s="41" t="str">
        <f>IF($B3632="","",(VLOOKUP($B3632,所属・種目コード!$L$3:$M$127,2)))</f>
        <v>宮古崎山中</v>
      </c>
      <c r="L3632" s="38" t="e">
        <f>IF($B3632="","",(VLOOKUP($B3632,所属・種目コード!$I$3:$J$59,2)))</f>
        <v>#N/A</v>
      </c>
    </row>
    <row r="3633" spans="1:12">
      <c r="A3633" s="23">
        <v>4551</v>
      </c>
      <c r="B3633" s="23">
        <v>1209</v>
      </c>
      <c r="C3633" s="23">
        <v>603</v>
      </c>
      <c r="E3633" s="23" t="s">
        <v>7334</v>
      </c>
      <c r="F3633" s="23" t="s">
        <v>7335</v>
      </c>
      <c r="G3633" s="23">
        <v>1</v>
      </c>
      <c r="K3633" s="41" t="str">
        <f>IF($B3633="","",(VLOOKUP($B3633,所属・種目コード!$L$3:$M$127,2)))</f>
        <v>宮古崎山中</v>
      </c>
      <c r="L3633" s="38" t="e">
        <f>IF($B3633="","",(VLOOKUP($B3633,所属・種目コード!$I$3:$J$59,2)))</f>
        <v>#N/A</v>
      </c>
    </row>
    <row r="3634" spans="1:12">
      <c r="A3634" s="23">
        <v>4552</v>
      </c>
      <c r="B3634" s="23">
        <v>1209</v>
      </c>
      <c r="C3634" s="23">
        <v>522</v>
      </c>
      <c r="E3634" s="23" t="s">
        <v>7336</v>
      </c>
      <c r="F3634" s="23" t="s">
        <v>7337</v>
      </c>
      <c r="G3634" s="23">
        <v>2</v>
      </c>
      <c r="K3634" s="41" t="str">
        <f>IF($B3634="","",(VLOOKUP($B3634,所属・種目コード!$L$3:$M$127,2)))</f>
        <v>宮古崎山中</v>
      </c>
      <c r="L3634" s="38" t="e">
        <f>IF($B3634="","",(VLOOKUP($B3634,所属・種目コード!$I$3:$J$59,2)))</f>
        <v>#N/A</v>
      </c>
    </row>
    <row r="3635" spans="1:12">
      <c r="A3635" s="23">
        <v>4553</v>
      </c>
      <c r="B3635" s="23">
        <v>1209</v>
      </c>
      <c r="C3635" s="23">
        <v>523</v>
      </c>
      <c r="E3635" s="23" t="s">
        <v>7338</v>
      </c>
      <c r="F3635" s="23" t="s">
        <v>7339</v>
      </c>
      <c r="G3635" s="23">
        <v>2</v>
      </c>
      <c r="K3635" s="41" t="str">
        <f>IF($B3635="","",(VLOOKUP($B3635,所属・種目コード!$L$3:$M$127,2)))</f>
        <v>宮古崎山中</v>
      </c>
      <c r="L3635" s="38" t="e">
        <f>IF($B3635="","",(VLOOKUP($B3635,所属・種目コード!$I$3:$J$59,2)))</f>
        <v>#N/A</v>
      </c>
    </row>
    <row r="3636" spans="1:12">
      <c r="A3636" s="23">
        <v>4554</v>
      </c>
      <c r="B3636" s="23">
        <v>1209</v>
      </c>
      <c r="C3636" s="23">
        <v>606</v>
      </c>
      <c r="E3636" s="23" t="s">
        <v>7340</v>
      </c>
      <c r="F3636" s="23" t="s">
        <v>7341</v>
      </c>
      <c r="G3636" s="23">
        <v>1</v>
      </c>
      <c r="K3636" s="41" t="str">
        <f>IF($B3636="","",(VLOOKUP($B3636,所属・種目コード!$L$3:$M$127,2)))</f>
        <v>宮古崎山中</v>
      </c>
      <c r="L3636" s="38" t="e">
        <f>IF($B3636="","",(VLOOKUP($B3636,所属・種目コード!$I$3:$J$59,2)))</f>
        <v>#N/A</v>
      </c>
    </row>
    <row r="3637" spans="1:12">
      <c r="A3637" s="23">
        <v>4555</v>
      </c>
      <c r="B3637" s="23">
        <v>1209</v>
      </c>
      <c r="C3637" s="23">
        <v>607</v>
      </c>
      <c r="E3637" s="23" t="s">
        <v>7342</v>
      </c>
      <c r="F3637" s="23" t="s">
        <v>7343</v>
      </c>
      <c r="G3637" s="23">
        <v>1</v>
      </c>
      <c r="K3637" s="41" t="str">
        <f>IF($B3637="","",(VLOOKUP($B3637,所属・種目コード!$L$3:$M$127,2)))</f>
        <v>宮古崎山中</v>
      </c>
      <c r="L3637" s="38" t="e">
        <f>IF($B3637="","",(VLOOKUP($B3637,所属・種目コード!$I$3:$J$59,2)))</f>
        <v>#N/A</v>
      </c>
    </row>
    <row r="3638" spans="1:12">
      <c r="A3638" s="23">
        <v>4556</v>
      </c>
      <c r="B3638" s="23">
        <v>1209</v>
      </c>
      <c r="C3638" s="23">
        <v>519</v>
      </c>
      <c r="E3638" s="23" t="s">
        <v>7344</v>
      </c>
      <c r="F3638" s="23" t="s">
        <v>7345</v>
      </c>
      <c r="G3638" s="23">
        <v>2</v>
      </c>
      <c r="K3638" s="41" t="str">
        <f>IF($B3638="","",(VLOOKUP($B3638,所属・種目コード!$L$3:$M$127,2)))</f>
        <v>宮古崎山中</v>
      </c>
      <c r="L3638" s="38" t="e">
        <f>IF($B3638="","",(VLOOKUP($B3638,所属・種目コード!$I$3:$J$59,2)))</f>
        <v>#N/A</v>
      </c>
    </row>
    <row r="3639" spans="1:12">
      <c r="A3639" s="23">
        <v>4557</v>
      </c>
      <c r="B3639" s="23">
        <v>1209</v>
      </c>
      <c r="C3639" s="23">
        <v>524</v>
      </c>
      <c r="E3639" s="23" t="s">
        <v>7346</v>
      </c>
      <c r="F3639" s="23" t="s">
        <v>7347</v>
      </c>
      <c r="G3639" s="23">
        <v>2</v>
      </c>
      <c r="K3639" s="41" t="str">
        <f>IF($B3639="","",(VLOOKUP($B3639,所属・種目コード!$L$3:$M$127,2)))</f>
        <v>宮古崎山中</v>
      </c>
      <c r="L3639" s="38" t="e">
        <f>IF($B3639="","",(VLOOKUP($B3639,所属・種目コード!$I$3:$J$59,2)))</f>
        <v>#N/A</v>
      </c>
    </row>
    <row r="3640" spans="1:12">
      <c r="A3640" s="23">
        <v>4558</v>
      </c>
      <c r="B3640" s="23">
        <v>1209</v>
      </c>
      <c r="C3640" s="23">
        <v>608</v>
      </c>
      <c r="E3640" s="23" t="s">
        <v>7348</v>
      </c>
      <c r="F3640" s="23" t="s">
        <v>7349</v>
      </c>
      <c r="G3640" s="23">
        <v>1</v>
      </c>
      <c r="K3640" s="41" t="str">
        <f>IF($B3640="","",(VLOOKUP($B3640,所属・種目コード!$L$3:$M$127,2)))</f>
        <v>宮古崎山中</v>
      </c>
      <c r="L3640" s="38" t="e">
        <f>IF($B3640="","",(VLOOKUP($B3640,所属・種目コード!$I$3:$J$59,2)))</f>
        <v>#N/A</v>
      </c>
    </row>
    <row r="3641" spans="1:12">
      <c r="A3641" s="23">
        <v>4559</v>
      </c>
      <c r="B3641" s="23">
        <v>1209</v>
      </c>
      <c r="C3641" s="23">
        <v>520</v>
      </c>
      <c r="E3641" s="23" t="s">
        <v>7350</v>
      </c>
      <c r="F3641" s="23" t="s">
        <v>7351</v>
      </c>
      <c r="G3641" s="23">
        <v>2</v>
      </c>
      <c r="K3641" s="41" t="str">
        <f>IF($B3641="","",(VLOOKUP($B3641,所属・種目コード!$L$3:$M$127,2)))</f>
        <v>宮古崎山中</v>
      </c>
      <c r="L3641" s="38" t="e">
        <f>IF($B3641="","",(VLOOKUP($B3641,所属・種目コード!$I$3:$J$59,2)))</f>
        <v>#N/A</v>
      </c>
    </row>
    <row r="3642" spans="1:12">
      <c r="A3642" s="23">
        <v>4560</v>
      </c>
      <c r="B3642" s="23">
        <v>1209</v>
      </c>
      <c r="C3642" s="23">
        <v>521</v>
      </c>
      <c r="E3642" s="23" t="s">
        <v>7352</v>
      </c>
      <c r="F3642" s="23" t="s">
        <v>7353</v>
      </c>
      <c r="G3642" s="23">
        <v>2</v>
      </c>
      <c r="K3642" s="41" t="str">
        <f>IF($B3642="","",(VLOOKUP($B3642,所属・種目コード!$L$3:$M$127,2)))</f>
        <v>宮古崎山中</v>
      </c>
      <c r="L3642" s="38" t="e">
        <f>IF($B3642="","",(VLOOKUP($B3642,所属・種目コード!$I$3:$J$59,2)))</f>
        <v>#N/A</v>
      </c>
    </row>
    <row r="3643" spans="1:12">
      <c r="A3643" s="23">
        <v>4561</v>
      </c>
      <c r="B3643" s="23">
        <v>1209</v>
      </c>
      <c r="C3643" s="23">
        <v>525</v>
      </c>
      <c r="E3643" s="23" t="s">
        <v>7354</v>
      </c>
      <c r="F3643" s="23" t="s">
        <v>7355</v>
      </c>
      <c r="G3643" s="23">
        <v>2</v>
      </c>
      <c r="K3643" s="41" t="str">
        <f>IF($B3643="","",(VLOOKUP($B3643,所属・種目コード!$L$3:$M$127,2)))</f>
        <v>宮古崎山中</v>
      </c>
      <c r="L3643" s="38" t="e">
        <f>IF($B3643="","",(VLOOKUP($B3643,所属・種目コード!$I$3:$J$59,2)))</f>
        <v>#N/A</v>
      </c>
    </row>
    <row r="3644" spans="1:12">
      <c r="A3644" s="23">
        <v>4562</v>
      </c>
      <c r="B3644" s="23">
        <v>1209</v>
      </c>
      <c r="C3644" s="23">
        <v>604</v>
      </c>
      <c r="E3644" s="23" t="s">
        <v>7356</v>
      </c>
      <c r="F3644" s="23" t="s">
        <v>7357</v>
      </c>
      <c r="G3644" s="23">
        <v>1</v>
      </c>
      <c r="K3644" s="41" t="str">
        <f>IF($B3644="","",(VLOOKUP($B3644,所属・種目コード!$L$3:$M$127,2)))</f>
        <v>宮古崎山中</v>
      </c>
      <c r="L3644" s="38" t="e">
        <f>IF($B3644="","",(VLOOKUP($B3644,所属・種目コード!$I$3:$J$59,2)))</f>
        <v>#N/A</v>
      </c>
    </row>
    <row r="3645" spans="1:12">
      <c r="A3645" s="23">
        <v>4563</v>
      </c>
      <c r="B3645" s="23">
        <v>1211</v>
      </c>
      <c r="C3645" s="23">
        <v>200</v>
      </c>
      <c r="E3645" s="23" t="s">
        <v>7358</v>
      </c>
      <c r="F3645" s="23" t="s">
        <v>7359</v>
      </c>
      <c r="G3645" s="23">
        <v>2</v>
      </c>
      <c r="K3645" s="41" t="str">
        <f>IF($B3645="","",(VLOOKUP($B3645,所属・種目コード!$L$3:$M$127,2)))</f>
        <v>宮古二中</v>
      </c>
      <c r="L3645" s="38" t="e">
        <f>IF($B3645="","",(VLOOKUP($B3645,所属・種目コード!$I$3:$J$59,2)))</f>
        <v>#N/A</v>
      </c>
    </row>
    <row r="3646" spans="1:12">
      <c r="A3646" s="23">
        <v>4564</v>
      </c>
      <c r="B3646" s="23">
        <v>1211</v>
      </c>
      <c r="C3646" s="23">
        <v>187</v>
      </c>
      <c r="E3646" s="23" t="s">
        <v>7360</v>
      </c>
      <c r="F3646" s="23" t="s">
        <v>7361</v>
      </c>
      <c r="G3646" s="23">
        <v>1</v>
      </c>
      <c r="K3646" s="41" t="str">
        <f>IF($B3646="","",(VLOOKUP($B3646,所属・種目コード!$L$3:$M$127,2)))</f>
        <v>宮古二中</v>
      </c>
      <c r="L3646" s="38" t="e">
        <f>IF($B3646="","",(VLOOKUP($B3646,所属・種目コード!$I$3:$J$59,2)))</f>
        <v>#N/A</v>
      </c>
    </row>
    <row r="3647" spans="1:12">
      <c r="A3647" s="23">
        <v>4565</v>
      </c>
      <c r="B3647" s="23">
        <v>1211</v>
      </c>
      <c r="C3647" s="23">
        <v>192</v>
      </c>
      <c r="E3647" s="23" t="s">
        <v>7362</v>
      </c>
      <c r="F3647" s="23" t="s">
        <v>7363</v>
      </c>
      <c r="G3647" s="23">
        <v>1</v>
      </c>
      <c r="K3647" s="41" t="str">
        <f>IF($B3647="","",(VLOOKUP($B3647,所属・種目コード!$L$3:$M$127,2)))</f>
        <v>宮古二中</v>
      </c>
      <c r="L3647" s="38" t="e">
        <f>IF($B3647="","",(VLOOKUP($B3647,所属・種目コード!$I$3:$J$59,2)))</f>
        <v>#N/A</v>
      </c>
    </row>
    <row r="3648" spans="1:12">
      <c r="A3648" s="23">
        <v>4566</v>
      </c>
      <c r="B3648" s="23">
        <v>1211</v>
      </c>
      <c r="C3648" s="23">
        <v>188</v>
      </c>
      <c r="E3648" s="23" t="s">
        <v>7364</v>
      </c>
      <c r="F3648" s="23" t="s">
        <v>7365</v>
      </c>
      <c r="G3648" s="23">
        <v>1</v>
      </c>
      <c r="K3648" s="41" t="str">
        <f>IF($B3648="","",(VLOOKUP($B3648,所属・種目コード!$L$3:$M$127,2)))</f>
        <v>宮古二中</v>
      </c>
      <c r="L3648" s="38" t="e">
        <f>IF($B3648="","",(VLOOKUP($B3648,所属・種目コード!$I$3:$J$59,2)))</f>
        <v>#N/A</v>
      </c>
    </row>
    <row r="3649" spans="1:12">
      <c r="A3649" s="23">
        <v>4567</v>
      </c>
      <c r="B3649" s="23">
        <v>1211</v>
      </c>
      <c r="C3649" s="23">
        <v>193</v>
      </c>
      <c r="E3649" s="23" t="s">
        <v>7366</v>
      </c>
      <c r="F3649" s="23" t="s">
        <v>7367</v>
      </c>
      <c r="G3649" s="23">
        <v>1</v>
      </c>
      <c r="K3649" s="41" t="str">
        <f>IF($B3649="","",(VLOOKUP($B3649,所属・種目コード!$L$3:$M$127,2)))</f>
        <v>宮古二中</v>
      </c>
      <c r="L3649" s="38" t="e">
        <f>IF($B3649="","",(VLOOKUP($B3649,所属・種目コード!$I$3:$J$59,2)))</f>
        <v>#N/A</v>
      </c>
    </row>
    <row r="3650" spans="1:12">
      <c r="A3650" s="23">
        <v>4568</v>
      </c>
      <c r="B3650" s="23">
        <v>1211</v>
      </c>
      <c r="C3650" s="23">
        <v>189</v>
      </c>
      <c r="E3650" s="23" t="s">
        <v>7368</v>
      </c>
      <c r="F3650" s="23" t="s">
        <v>7369</v>
      </c>
      <c r="G3650" s="23">
        <v>1</v>
      </c>
      <c r="K3650" s="41" t="str">
        <f>IF($B3650="","",(VLOOKUP($B3650,所属・種目コード!$L$3:$M$127,2)))</f>
        <v>宮古二中</v>
      </c>
      <c r="L3650" s="38" t="e">
        <f>IF($B3650="","",(VLOOKUP($B3650,所属・種目コード!$I$3:$J$59,2)))</f>
        <v>#N/A</v>
      </c>
    </row>
    <row r="3651" spans="1:12">
      <c r="A3651" s="23">
        <v>4569</v>
      </c>
      <c r="B3651" s="23">
        <v>1211</v>
      </c>
      <c r="C3651" s="23">
        <v>194</v>
      </c>
      <c r="E3651" s="23" t="s">
        <v>7370</v>
      </c>
      <c r="F3651" s="23" t="s">
        <v>7371</v>
      </c>
      <c r="G3651" s="23">
        <v>1</v>
      </c>
      <c r="K3651" s="41" t="str">
        <f>IF($B3651="","",(VLOOKUP($B3651,所属・種目コード!$L$3:$M$127,2)))</f>
        <v>宮古二中</v>
      </c>
      <c r="L3651" s="38" t="e">
        <f>IF($B3651="","",(VLOOKUP($B3651,所属・種目コード!$I$3:$J$59,2)))</f>
        <v>#N/A</v>
      </c>
    </row>
    <row r="3652" spans="1:12">
      <c r="A3652" s="23">
        <v>4570</v>
      </c>
      <c r="B3652" s="23">
        <v>1211</v>
      </c>
      <c r="C3652" s="23">
        <v>201</v>
      </c>
      <c r="E3652" s="23" t="s">
        <v>7372</v>
      </c>
      <c r="F3652" s="23" t="s">
        <v>7373</v>
      </c>
      <c r="G3652" s="23">
        <v>2</v>
      </c>
      <c r="K3652" s="41" t="str">
        <f>IF($B3652="","",(VLOOKUP($B3652,所属・種目コード!$L$3:$M$127,2)))</f>
        <v>宮古二中</v>
      </c>
      <c r="L3652" s="38" t="e">
        <f>IF($B3652="","",(VLOOKUP($B3652,所属・種目コード!$I$3:$J$59,2)))</f>
        <v>#N/A</v>
      </c>
    </row>
    <row r="3653" spans="1:12">
      <c r="A3653" s="23">
        <v>4571</v>
      </c>
      <c r="B3653" s="23">
        <v>1211</v>
      </c>
      <c r="C3653" s="23">
        <v>190</v>
      </c>
      <c r="E3653" s="23" t="s">
        <v>7374</v>
      </c>
      <c r="F3653" s="23" t="s">
        <v>7375</v>
      </c>
      <c r="G3653" s="23">
        <v>1</v>
      </c>
      <c r="K3653" s="41" t="str">
        <f>IF($B3653="","",(VLOOKUP($B3653,所属・種目コード!$L$3:$M$127,2)))</f>
        <v>宮古二中</v>
      </c>
      <c r="L3653" s="38" t="e">
        <f>IF($B3653="","",(VLOOKUP($B3653,所属・種目コード!$I$3:$J$59,2)))</f>
        <v>#N/A</v>
      </c>
    </row>
    <row r="3654" spans="1:12">
      <c r="A3654" s="23">
        <v>4572</v>
      </c>
      <c r="B3654" s="23">
        <v>1211</v>
      </c>
      <c r="C3654" s="23">
        <v>202</v>
      </c>
      <c r="E3654" s="23" t="s">
        <v>7376</v>
      </c>
      <c r="F3654" s="23" t="s">
        <v>7377</v>
      </c>
      <c r="G3654" s="23">
        <v>2</v>
      </c>
      <c r="K3654" s="41" t="str">
        <f>IF($B3654="","",(VLOOKUP($B3654,所属・種目コード!$L$3:$M$127,2)))</f>
        <v>宮古二中</v>
      </c>
      <c r="L3654" s="38" t="e">
        <f>IF($B3654="","",(VLOOKUP($B3654,所属・種目コード!$I$3:$J$59,2)))</f>
        <v>#N/A</v>
      </c>
    </row>
    <row r="3655" spans="1:12">
      <c r="A3655" s="23">
        <v>4573</v>
      </c>
      <c r="B3655" s="23">
        <v>1211</v>
      </c>
      <c r="C3655" s="23">
        <v>198</v>
      </c>
      <c r="E3655" s="23" t="s">
        <v>7378</v>
      </c>
      <c r="F3655" s="23" t="s">
        <v>7379</v>
      </c>
      <c r="G3655" s="23">
        <v>2</v>
      </c>
      <c r="K3655" s="41" t="str">
        <f>IF($B3655="","",(VLOOKUP($B3655,所属・種目コード!$L$3:$M$127,2)))</f>
        <v>宮古二中</v>
      </c>
      <c r="L3655" s="38" t="e">
        <f>IF($B3655="","",(VLOOKUP($B3655,所属・種目コード!$I$3:$J$59,2)))</f>
        <v>#N/A</v>
      </c>
    </row>
    <row r="3656" spans="1:12">
      <c r="A3656" s="23">
        <v>4574</v>
      </c>
      <c r="B3656" s="23">
        <v>1211</v>
      </c>
      <c r="C3656" s="23">
        <v>197</v>
      </c>
      <c r="E3656" s="23" t="s">
        <v>7380</v>
      </c>
      <c r="F3656" s="23" t="s">
        <v>7381</v>
      </c>
      <c r="G3656" s="23">
        <v>2</v>
      </c>
      <c r="K3656" s="41" t="str">
        <f>IF($B3656="","",(VLOOKUP($B3656,所属・種目コード!$L$3:$M$127,2)))</f>
        <v>宮古二中</v>
      </c>
      <c r="L3656" s="38" t="e">
        <f>IF($B3656="","",(VLOOKUP($B3656,所属・種目コード!$I$3:$J$59,2)))</f>
        <v>#N/A</v>
      </c>
    </row>
    <row r="3657" spans="1:12">
      <c r="A3657" s="23">
        <v>4575</v>
      </c>
      <c r="B3657" s="23">
        <v>1211</v>
      </c>
      <c r="C3657" s="23">
        <v>191</v>
      </c>
      <c r="E3657" s="23" t="s">
        <v>7382</v>
      </c>
      <c r="F3657" s="23" t="s">
        <v>3038</v>
      </c>
      <c r="G3657" s="23">
        <v>1</v>
      </c>
      <c r="K3657" s="41" t="str">
        <f>IF($B3657="","",(VLOOKUP($B3657,所属・種目コード!$L$3:$M$127,2)))</f>
        <v>宮古二中</v>
      </c>
      <c r="L3657" s="38" t="e">
        <f>IF($B3657="","",(VLOOKUP($B3657,所属・種目コード!$I$3:$J$59,2)))</f>
        <v>#N/A</v>
      </c>
    </row>
    <row r="3658" spans="1:12">
      <c r="A3658" s="23">
        <v>4576</v>
      </c>
      <c r="B3658" s="23">
        <v>1211</v>
      </c>
      <c r="C3658" s="23">
        <v>199</v>
      </c>
      <c r="E3658" s="23" t="s">
        <v>7383</v>
      </c>
      <c r="F3658" s="23" t="s">
        <v>7384</v>
      </c>
      <c r="G3658" s="23">
        <v>2</v>
      </c>
      <c r="K3658" s="41" t="str">
        <f>IF($B3658="","",(VLOOKUP($B3658,所属・種目コード!$L$3:$M$127,2)))</f>
        <v>宮古二中</v>
      </c>
      <c r="L3658" s="38" t="e">
        <f>IF($B3658="","",(VLOOKUP($B3658,所属・種目コード!$I$3:$J$59,2)))</f>
        <v>#N/A</v>
      </c>
    </row>
    <row r="3659" spans="1:12">
      <c r="A3659" s="23">
        <v>4577</v>
      </c>
      <c r="B3659" s="23">
        <v>1211</v>
      </c>
      <c r="C3659" s="23">
        <v>195</v>
      </c>
      <c r="E3659" s="23" t="s">
        <v>7385</v>
      </c>
      <c r="F3659" s="23" t="s">
        <v>7386</v>
      </c>
      <c r="G3659" s="23">
        <v>1</v>
      </c>
      <c r="K3659" s="41" t="str">
        <f>IF($B3659="","",(VLOOKUP($B3659,所属・種目コード!$L$3:$M$127,2)))</f>
        <v>宮古二中</v>
      </c>
      <c r="L3659" s="38" t="e">
        <f>IF($B3659="","",(VLOOKUP($B3659,所属・種目コード!$I$3:$J$59,2)))</f>
        <v>#N/A</v>
      </c>
    </row>
    <row r="3660" spans="1:12">
      <c r="A3660" s="23">
        <v>4578</v>
      </c>
      <c r="B3660" s="23">
        <v>1213</v>
      </c>
      <c r="C3660" s="23">
        <v>1163</v>
      </c>
      <c r="E3660" s="23" t="s">
        <v>7387</v>
      </c>
      <c r="F3660" s="23" t="s">
        <v>7388</v>
      </c>
      <c r="G3660" s="23">
        <v>1</v>
      </c>
      <c r="K3660" s="41" t="str">
        <f>IF($B3660="","",(VLOOKUP($B3660,所属・種目コード!$L$3:$M$127,2)))</f>
        <v>宮古津軽石中</v>
      </c>
      <c r="L3660" s="38" t="e">
        <f>IF($B3660="","",(VLOOKUP($B3660,所属・種目コード!$I$3:$J$59,2)))</f>
        <v>#N/A</v>
      </c>
    </row>
    <row r="3661" spans="1:12">
      <c r="A3661" s="23">
        <v>4579</v>
      </c>
      <c r="B3661" s="23">
        <v>1213</v>
      </c>
      <c r="C3661" s="23">
        <v>1164</v>
      </c>
      <c r="E3661" s="23" t="s">
        <v>7389</v>
      </c>
      <c r="F3661" s="23" t="s">
        <v>7390</v>
      </c>
      <c r="G3661" s="23">
        <v>1</v>
      </c>
      <c r="K3661" s="41" t="str">
        <f>IF($B3661="","",(VLOOKUP($B3661,所属・種目コード!$L$3:$M$127,2)))</f>
        <v>宮古津軽石中</v>
      </c>
      <c r="L3661" s="38" t="e">
        <f>IF($B3661="","",(VLOOKUP($B3661,所属・種目コード!$I$3:$J$59,2)))</f>
        <v>#N/A</v>
      </c>
    </row>
    <row r="3662" spans="1:12">
      <c r="A3662" s="23">
        <v>4580</v>
      </c>
      <c r="B3662" s="23">
        <v>1213</v>
      </c>
      <c r="C3662" s="23">
        <v>967</v>
      </c>
      <c r="E3662" s="23" t="s">
        <v>7391</v>
      </c>
      <c r="F3662" s="23" t="s">
        <v>7392</v>
      </c>
      <c r="G3662" s="23">
        <v>2</v>
      </c>
      <c r="K3662" s="41" t="str">
        <f>IF($B3662="","",(VLOOKUP($B3662,所属・種目コード!$L$3:$M$127,2)))</f>
        <v>宮古津軽石中</v>
      </c>
      <c r="L3662" s="38" t="e">
        <f>IF($B3662="","",(VLOOKUP($B3662,所属・種目コード!$I$3:$J$59,2)))</f>
        <v>#N/A</v>
      </c>
    </row>
    <row r="3663" spans="1:12">
      <c r="A3663" s="23">
        <v>4581</v>
      </c>
      <c r="B3663" s="23">
        <v>1213</v>
      </c>
      <c r="C3663" s="23">
        <v>970</v>
      </c>
      <c r="E3663" s="23" t="s">
        <v>7393</v>
      </c>
      <c r="F3663" s="23" t="s">
        <v>7394</v>
      </c>
      <c r="G3663" s="23">
        <v>2</v>
      </c>
      <c r="K3663" s="41" t="str">
        <f>IF($B3663="","",(VLOOKUP($B3663,所属・種目コード!$L$3:$M$127,2)))</f>
        <v>宮古津軽石中</v>
      </c>
      <c r="L3663" s="38" t="e">
        <f>IF($B3663="","",(VLOOKUP($B3663,所属・種目コード!$I$3:$J$59,2)))</f>
        <v>#N/A</v>
      </c>
    </row>
    <row r="3664" spans="1:12">
      <c r="A3664" s="23">
        <v>4582</v>
      </c>
      <c r="B3664" s="23">
        <v>1213</v>
      </c>
      <c r="C3664" s="23">
        <v>966</v>
      </c>
      <c r="E3664" s="23" t="s">
        <v>7395</v>
      </c>
      <c r="F3664" s="23" t="s">
        <v>7396</v>
      </c>
      <c r="G3664" s="23">
        <v>2</v>
      </c>
      <c r="K3664" s="41" t="str">
        <f>IF($B3664="","",(VLOOKUP($B3664,所属・種目コード!$L$3:$M$127,2)))</f>
        <v>宮古津軽石中</v>
      </c>
      <c r="L3664" s="38" t="e">
        <f>IF($B3664="","",(VLOOKUP($B3664,所属・種目コード!$I$3:$J$59,2)))</f>
        <v>#N/A</v>
      </c>
    </row>
    <row r="3665" spans="1:12">
      <c r="A3665" s="23">
        <v>4583</v>
      </c>
      <c r="B3665" s="23">
        <v>1213</v>
      </c>
      <c r="C3665" s="23">
        <v>1157</v>
      </c>
      <c r="E3665" s="23" t="s">
        <v>4003</v>
      </c>
      <c r="F3665" s="23" t="s">
        <v>7397</v>
      </c>
      <c r="G3665" s="23">
        <v>1</v>
      </c>
      <c r="K3665" s="41" t="str">
        <f>IF($B3665="","",(VLOOKUP($B3665,所属・種目コード!$L$3:$M$127,2)))</f>
        <v>宮古津軽石中</v>
      </c>
      <c r="L3665" s="38" t="e">
        <f>IF($B3665="","",(VLOOKUP($B3665,所属・種目コード!$I$3:$J$59,2)))</f>
        <v>#N/A</v>
      </c>
    </row>
    <row r="3666" spans="1:12">
      <c r="A3666" s="23">
        <v>4584</v>
      </c>
      <c r="B3666" s="23">
        <v>1213</v>
      </c>
      <c r="C3666" s="23">
        <v>968</v>
      </c>
      <c r="E3666" s="23" t="s">
        <v>7398</v>
      </c>
      <c r="F3666" s="23" t="s">
        <v>7399</v>
      </c>
      <c r="G3666" s="23">
        <v>2</v>
      </c>
      <c r="K3666" s="41" t="str">
        <f>IF($B3666="","",(VLOOKUP($B3666,所属・種目コード!$L$3:$M$127,2)))</f>
        <v>宮古津軽石中</v>
      </c>
      <c r="L3666" s="38" t="e">
        <f>IF($B3666="","",(VLOOKUP($B3666,所属・種目コード!$I$3:$J$59,2)))</f>
        <v>#N/A</v>
      </c>
    </row>
    <row r="3667" spans="1:12">
      <c r="A3667" s="23">
        <v>4585</v>
      </c>
      <c r="B3667" s="23">
        <v>1213</v>
      </c>
      <c r="C3667" s="23">
        <v>1165</v>
      </c>
      <c r="E3667" s="23" t="s">
        <v>7400</v>
      </c>
      <c r="F3667" s="23" t="s">
        <v>7401</v>
      </c>
      <c r="G3667" s="23">
        <v>1</v>
      </c>
      <c r="K3667" s="41" t="str">
        <f>IF($B3667="","",(VLOOKUP($B3667,所属・種目コード!$L$3:$M$127,2)))</f>
        <v>宮古津軽石中</v>
      </c>
      <c r="L3667" s="38" t="e">
        <f>IF($B3667="","",(VLOOKUP($B3667,所属・種目コード!$I$3:$J$59,2)))</f>
        <v>#N/A</v>
      </c>
    </row>
    <row r="3668" spans="1:12">
      <c r="A3668" s="23">
        <v>4586</v>
      </c>
      <c r="B3668" s="23">
        <v>1213</v>
      </c>
      <c r="C3668" s="23">
        <v>1158</v>
      </c>
      <c r="E3668" s="23" t="s">
        <v>7402</v>
      </c>
      <c r="F3668" s="23" t="s">
        <v>1368</v>
      </c>
      <c r="G3668" s="23">
        <v>1</v>
      </c>
      <c r="K3668" s="41" t="str">
        <f>IF($B3668="","",(VLOOKUP($B3668,所属・種目コード!$L$3:$M$127,2)))</f>
        <v>宮古津軽石中</v>
      </c>
      <c r="L3668" s="38" t="e">
        <f>IF($B3668="","",(VLOOKUP($B3668,所属・種目コード!$I$3:$J$59,2)))</f>
        <v>#N/A</v>
      </c>
    </row>
    <row r="3669" spans="1:12">
      <c r="A3669" s="23">
        <v>4587</v>
      </c>
      <c r="B3669" s="23">
        <v>1213</v>
      </c>
      <c r="C3669" s="23">
        <v>1159</v>
      </c>
      <c r="E3669" s="23" t="s">
        <v>7403</v>
      </c>
      <c r="F3669" s="23" t="s">
        <v>7404</v>
      </c>
      <c r="G3669" s="23">
        <v>1</v>
      </c>
      <c r="K3669" s="41" t="str">
        <f>IF($B3669="","",(VLOOKUP($B3669,所属・種目コード!$L$3:$M$127,2)))</f>
        <v>宮古津軽石中</v>
      </c>
      <c r="L3669" s="38" t="e">
        <f>IF($B3669="","",(VLOOKUP($B3669,所属・種目コード!$I$3:$J$59,2)))</f>
        <v>#N/A</v>
      </c>
    </row>
    <row r="3670" spans="1:12">
      <c r="A3670" s="23">
        <v>4588</v>
      </c>
      <c r="B3670" s="23">
        <v>1213</v>
      </c>
      <c r="C3670" s="23">
        <v>1160</v>
      </c>
      <c r="E3670" s="23" t="s">
        <v>7405</v>
      </c>
      <c r="F3670" s="23" t="s">
        <v>7406</v>
      </c>
      <c r="G3670" s="23">
        <v>1</v>
      </c>
      <c r="K3670" s="41" t="str">
        <f>IF($B3670="","",(VLOOKUP($B3670,所属・種目コード!$L$3:$M$127,2)))</f>
        <v>宮古津軽石中</v>
      </c>
      <c r="L3670" s="38" t="e">
        <f>IF($B3670="","",(VLOOKUP($B3670,所属・種目コード!$I$3:$J$59,2)))</f>
        <v>#N/A</v>
      </c>
    </row>
    <row r="3671" spans="1:12">
      <c r="A3671" s="23">
        <v>4589</v>
      </c>
      <c r="B3671" s="23">
        <v>1213</v>
      </c>
      <c r="C3671" s="23">
        <v>1161</v>
      </c>
      <c r="E3671" s="23" t="s">
        <v>7407</v>
      </c>
      <c r="F3671" s="23" t="s">
        <v>7408</v>
      </c>
      <c r="G3671" s="23">
        <v>1</v>
      </c>
      <c r="K3671" s="41" t="str">
        <f>IF($B3671="","",(VLOOKUP($B3671,所属・種目コード!$L$3:$M$127,2)))</f>
        <v>宮古津軽石中</v>
      </c>
      <c r="L3671" s="38" t="e">
        <f>IF($B3671="","",(VLOOKUP($B3671,所属・種目コード!$I$3:$J$59,2)))</f>
        <v>#N/A</v>
      </c>
    </row>
    <row r="3672" spans="1:12">
      <c r="A3672" s="23">
        <v>4590</v>
      </c>
      <c r="B3672" s="23">
        <v>1213</v>
      </c>
      <c r="C3672" s="23">
        <v>969</v>
      </c>
      <c r="E3672" s="23" t="s">
        <v>7409</v>
      </c>
      <c r="F3672" s="23" t="s">
        <v>7410</v>
      </c>
      <c r="G3672" s="23">
        <v>2</v>
      </c>
      <c r="K3672" s="41" t="str">
        <f>IF($B3672="","",(VLOOKUP($B3672,所属・種目コード!$L$3:$M$127,2)))</f>
        <v>宮古津軽石中</v>
      </c>
      <c r="L3672" s="38" t="e">
        <f>IF($B3672="","",(VLOOKUP($B3672,所属・種目コード!$I$3:$J$59,2)))</f>
        <v>#N/A</v>
      </c>
    </row>
    <row r="3673" spans="1:12">
      <c r="A3673" s="23">
        <v>4591</v>
      </c>
      <c r="B3673" s="23">
        <v>1213</v>
      </c>
      <c r="C3673" s="23">
        <v>1162</v>
      </c>
      <c r="E3673" s="23" t="s">
        <v>7411</v>
      </c>
      <c r="F3673" s="23" t="s">
        <v>7412</v>
      </c>
      <c r="G3673" s="23">
        <v>1</v>
      </c>
      <c r="K3673" s="41" t="str">
        <f>IF($B3673="","",(VLOOKUP($B3673,所属・種目コード!$L$3:$M$127,2)))</f>
        <v>宮古津軽石中</v>
      </c>
      <c r="L3673" s="38" t="e">
        <f>IF($B3673="","",(VLOOKUP($B3673,所属・種目コード!$I$3:$J$59,2)))</f>
        <v>#N/A</v>
      </c>
    </row>
    <row r="3674" spans="1:12">
      <c r="A3674" s="23">
        <v>4592</v>
      </c>
      <c r="B3674" s="23">
        <v>1213</v>
      </c>
      <c r="C3674" s="23">
        <v>1166</v>
      </c>
      <c r="E3674" s="23" t="s">
        <v>7413</v>
      </c>
      <c r="F3674" s="23" t="s">
        <v>7414</v>
      </c>
      <c r="G3674" s="23">
        <v>1</v>
      </c>
      <c r="K3674" s="41" t="str">
        <f>IF($B3674="","",(VLOOKUP($B3674,所属・種目コード!$L$3:$M$127,2)))</f>
        <v>宮古津軽石中</v>
      </c>
      <c r="L3674" s="38" t="e">
        <f>IF($B3674="","",(VLOOKUP($B3674,所属・種目コード!$I$3:$J$59,2)))</f>
        <v>#N/A</v>
      </c>
    </row>
    <row r="3675" spans="1:12">
      <c r="A3675" s="23">
        <v>4593</v>
      </c>
      <c r="B3675" s="23">
        <v>1214</v>
      </c>
      <c r="C3675" s="23">
        <v>308</v>
      </c>
      <c r="E3675" s="23" t="s">
        <v>7415</v>
      </c>
      <c r="F3675" s="23" t="s">
        <v>7416</v>
      </c>
      <c r="G3675" s="23">
        <v>2</v>
      </c>
      <c r="K3675" s="41" t="str">
        <f>IF($B3675="","",(VLOOKUP($B3675,所属・種目コード!$L$3:$M$127,2)))</f>
        <v>宮古新里中</v>
      </c>
      <c r="L3675" s="38" t="e">
        <f>IF($B3675="","",(VLOOKUP($B3675,所属・種目コード!$I$3:$J$59,2)))</f>
        <v>#N/A</v>
      </c>
    </row>
    <row r="3676" spans="1:12">
      <c r="A3676" s="23">
        <v>4594</v>
      </c>
      <c r="B3676" s="23">
        <v>1214</v>
      </c>
      <c r="C3676" s="23">
        <v>337</v>
      </c>
      <c r="E3676" s="23" t="s">
        <v>7417</v>
      </c>
      <c r="F3676" s="23" t="s">
        <v>7418</v>
      </c>
      <c r="G3676" s="23">
        <v>1</v>
      </c>
      <c r="K3676" s="41" t="str">
        <f>IF($B3676="","",(VLOOKUP($B3676,所属・種目コード!$L$3:$M$127,2)))</f>
        <v>宮古新里中</v>
      </c>
      <c r="L3676" s="38" t="e">
        <f>IF($B3676="","",(VLOOKUP($B3676,所属・種目コード!$I$3:$J$59,2)))</f>
        <v>#N/A</v>
      </c>
    </row>
    <row r="3677" spans="1:12">
      <c r="A3677" s="23">
        <v>4595</v>
      </c>
      <c r="B3677" s="23">
        <v>1214</v>
      </c>
      <c r="C3677" s="23">
        <v>338</v>
      </c>
      <c r="E3677" s="23" t="s">
        <v>7419</v>
      </c>
      <c r="F3677" s="23" t="s">
        <v>7420</v>
      </c>
      <c r="G3677" s="23">
        <v>1</v>
      </c>
      <c r="K3677" s="41" t="str">
        <f>IF($B3677="","",(VLOOKUP($B3677,所属・種目コード!$L$3:$M$127,2)))</f>
        <v>宮古新里中</v>
      </c>
      <c r="L3677" s="38" t="e">
        <f>IF($B3677="","",(VLOOKUP($B3677,所属・種目コード!$I$3:$J$59,2)))</f>
        <v>#N/A</v>
      </c>
    </row>
    <row r="3678" spans="1:12">
      <c r="A3678" s="23">
        <v>4596</v>
      </c>
      <c r="B3678" s="23">
        <v>1214</v>
      </c>
      <c r="C3678" s="23">
        <v>309</v>
      </c>
      <c r="E3678" s="23" t="s">
        <v>7421</v>
      </c>
      <c r="F3678" s="23" t="s">
        <v>7422</v>
      </c>
      <c r="G3678" s="23">
        <v>2</v>
      </c>
      <c r="K3678" s="41" t="str">
        <f>IF($B3678="","",(VLOOKUP($B3678,所属・種目コード!$L$3:$M$127,2)))</f>
        <v>宮古新里中</v>
      </c>
      <c r="L3678" s="38" t="e">
        <f>IF($B3678="","",(VLOOKUP($B3678,所属・種目コード!$I$3:$J$59,2)))</f>
        <v>#N/A</v>
      </c>
    </row>
    <row r="3679" spans="1:12">
      <c r="A3679" s="23">
        <v>4597</v>
      </c>
      <c r="B3679" s="23">
        <v>1214</v>
      </c>
      <c r="C3679" s="23">
        <v>342</v>
      </c>
      <c r="E3679" s="23" t="s">
        <v>7423</v>
      </c>
      <c r="F3679" s="23" t="s">
        <v>7424</v>
      </c>
      <c r="G3679" s="23">
        <v>1</v>
      </c>
      <c r="K3679" s="41" t="str">
        <f>IF($B3679="","",(VLOOKUP($B3679,所属・種目コード!$L$3:$M$127,2)))</f>
        <v>宮古新里中</v>
      </c>
      <c r="L3679" s="38" t="e">
        <f>IF($B3679="","",(VLOOKUP($B3679,所属・種目コード!$I$3:$J$59,2)))</f>
        <v>#N/A</v>
      </c>
    </row>
    <row r="3680" spans="1:12">
      <c r="A3680" s="23">
        <v>4598</v>
      </c>
      <c r="B3680" s="23">
        <v>1214</v>
      </c>
      <c r="C3680" s="23">
        <v>304</v>
      </c>
      <c r="E3680" s="23" t="s">
        <v>7425</v>
      </c>
      <c r="F3680" s="23" t="s">
        <v>7426</v>
      </c>
      <c r="G3680" s="23">
        <v>2</v>
      </c>
      <c r="K3680" s="41" t="str">
        <f>IF($B3680="","",(VLOOKUP($B3680,所属・種目コード!$L$3:$M$127,2)))</f>
        <v>宮古新里中</v>
      </c>
      <c r="L3680" s="38" t="e">
        <f>IF($B3680="","",(VLOOKUP($B3680,所属・種目コード!$I$3:$J$59,2)))</f>
        <v>#N/A</v>
      </c>
    </row>
    <row r="3681" spans="1:12">
      <c r="A3681" s="23">
        <v>4599</v>
      </c>
      <c r="B3681" s="23">
        <v>1214</v>
      </c>
      <c r="C3681" s="23">
        <v>305</v>
      </c>
      <c r="E3681" s="23" t="s">
        <v>7427</v>
      </c>
      <c r="F3681" s="23" t="s">
        <v>7428</v>
      </c>
      <c r="G3681" s="23">
        <v>2</v>
      </c>
      <c r="K3681" s="41" t="str">
        <f>IF($B3681="","",(VLOOKUP($B3681,所属・種目コード!$L$3:$M$127,2)))</f>
        <v>宮古新里中</v>
      </c>
      <c r="L3681" s="38" t="e">
        <f>IF($B3681="","",(VLOOKUP($B3681,所属・種目コード!$I$3:$J$59,2)))</f>
        <v>#N/A</v>
      </c>
    </row>
    <row r="3682" spans="1:12">
      <c r="A3682" s="23">
        <v>4600</v>
      </c>
      <c r="B3682" s="23">
        <v>1214</v>
      </c>
      <c r="C3682" s="23">
        <v>306</v>
      </c>
      <c r="E3682" s="23" t="s">
        <v>7429</v>
      </c>
      <c r="F3682" s="23" t="s">
        <v>7430</v>
      </c>
      <c r="G3682" s="23">
        <v>2</v>
      </c>
      <c r="K3682" s="41" t="str">
        <f>IF($B3682="","",(VLOOKUP($B3682,所属・種目コード!$L$3:$M$127,2)))</f>
        <v>宮古新里中</v>
      </c>
      <c r="L3682" s="38" t="e">
        <f>IF($B3682="","",(VLOOKUP($B3682,所属・種目コード!$I$3:$J$59,2)))</f>
        <v>#N/A</v>
      </c>
    </row>
    <row r="3683" spans="1:12">
      <c r="A3683" s="23">
        <v>4601</v>
      </c>
      <c r="B3683" s="23">
        <v>1214</v>
      </c>
      <c r="C3683" s="23">
        <v>343</v>
      </c>
      <c r="E3683" s="23" t="s">
        <v>7431</v>
      </c>
      <c r="F3683" s="23" t="s">
        <v>7432</v>
      </c>
      <c r="G3683" s="23">
        <v>1</v>
      </c>
      <c r="K3683" s="41" t="str">
        <f>IF($B3683="","",(VLOOKUP($B3683,所属・種目コード!$L$3:$M$127,2)))</f>
        <v>宮古新里中</v>
      </c>
      <c r="L3683" s="38" t="e">
        <f>IF($B3683="","",(VLOOKUP($B3683,所属・種目コード!$I$3:$J$59,2)))</f>
        <v>#N/A</v>
      </c>
    </row>
    <row r="3684" spans="1:12">
      <c r="A3684" s="23">
        <v>4602</v>
      </c>
      <c r="B3684" s="23">
        <v>1214</v>
      </c>
      <c r="C3684" s="23">
        <v>339</v>
      </c>
      <c r="E3684" s="23" t="s">
        <v>7433</v>
      </c>
      <c r="F3684" s="23" t="s">
        <v>7434</v>
      </c>
      <c r="G3684" s="23">
        <v>1</v>
      </c>
      <c r="K3684" s="41" t="str">
        <f>IF($B3684="","",(VLOOKUP($B3684,所属・種目コード!$L$3:$M$127,2)))</f>
        <v>宮古新里中</v>
      </c>
      <c r="L3684" s="38" t="e">
        <f>IF($B3684="","",(VLOOKUP($B3684,所属・種目コード!$I$3:$J$59,2)))</f>
        <v>#N/A</v>
      </c>
    </row>
    <row r="3685" spans="1:12">
      <c r="A3685" s="23">
        <v>4603</v>
      </c>
      <c r="B3685" s="23">
        <v>1214</v>
      </c>
      <c r="C3685" s="23">
        <v>340</v>
      </c>
      <c r="E3685" s="23" t="s">
        <v>7435</v>
      </c>
      <c r="F3685" s="23" t="s">
        <v>7436</v>
      </c>
      <c r="G3685" s="23">
        <v>1</v>
      </c>
      <c r="K3685" s="41" t="str">
        <f>IF($B3685="","",(VLOOKUP($B3685,所属・種目コード!$L$3:$M$127,2)))</f>
        <v>宮古新里中</v>
      </c>
      <c r="L3685" s="38" t="e">
        <f>IF($B3685="","",(VLOOKUP($B3685,所属・種目コード!$I$3:$J$59,2)))</f>
        <v>#N/A</v>
      </c>
    </row>
    <row r="3686" spans="1:12">
      <c r="A3686" s="23">
        <v>4604</v>
      </c>
      <c r="B3686" s="23">
        <v>1214</v>
      </c>
      <c r="C3686" s="23">
        <v>307</v>
      </c>
      <c r="E3686" s="23" t="s">
        <v>7437</v>
      </c>
      <c r="F3686" s="23" t="s">
        <v>7438</v>
      </c>
      <c r="G3686" s="23">
        <v>2</v>
      </c>
      <c r="K3686" s="41" t="str">
        <f>IF($B3686="","",(VLOOKUP($B3686,所属・種目コード!$L$3:$M$127,2)))</f>
        <v>宮古新里中</v>
      </c>
      <c r="L3686" s="38" t="e">
        <f>IF($B3686="","",(VLOOKUP($B3686,所属・種目コード!$I$3:$J$59,2)))</f>
        <v>#N/A</v>
      </c>
    </row>
    <row r="3687" spans="1:12">
      <c r="A3687" s="23">
        <v>4605</v>
      </c>
      <c r="B3687" s="23">
        <v>1214</v>
      </c>
      <c r="C3687" s="23">
        <v>341</v>
      </c>
      <c r="E3687" s="23" t="s">
        <v>7439</v>
      </c>
      <c r="F3687" s="23" t="s">
        <v>7440</v>
      </c>
      <c r="G3687" s="23">
        <v>1</v>
      </c>
      <c r="K3687" s="41" t="str">
        <f>IF($B3687="","",(VLOOKUP($B3687,所属・種目コード!$L$3:$M$127,2)))</f>
        <v>宮古新里中</v>
      </c>
      <c r="L3687" s="38" t="e">
        <f>IF($B3687="","",(VLOOKUP($B3687,所属・種目コード!$I$3:$J$59,2)))</f>
        <v>#N/A</v>
      </c>
    </row>
    <row r="3688" spans="1:12">
      <c r="A3688" s="23">
        <v>4606</v>
      </c>
      <c r="B3688" s="23">
        <v>1214</v>
      </c>
      <c r="C3688" s="23">
        <v>310</v>
      </c>
      <c r="E3688" s="23" t="s">
        <v>7441</v>
      </c>
      <c r="F3688" s="23" t="s">
        <v>7442</v>
      </c>
      <c r="G3688" s="23">
        <v>2</v>
      </c>
      <c r="K3688" s="41" t="str">
        <f>IF($B3688="","",(VLOOKUP($B3688,所属・種目コード!$L$3:$M$127,2)))</f>
        <v>宮古新里中</v>
      </c>
      <c r="L3688" s="38" t="e">
        <f>IF($B3688="","",(VLOOKUP($B3688,所属・種目コード!$I$3:$J$59,2)))</f>
        <v>#N/A</v>
      </c>
    </row>
    <row r="3689" spans="1:12">
      <c r="A3689" s="23">
        <v>4607</v>
      </c>
      <c r="B3689" s="23">
        <v>1217</v>
      </c>
      <c r="C3689" s="23">
        <v>972</v>
      </c>
      <c r="E3689" s="23" t="s">
        <v>7443</v>
      </c>
      <c r="F3689" s="23" t="s">
        <v>7444</v>
      </c>
      <c r="G3689" s="23">
        <v>1</v>
      </c>
      <c r="K3689" s="41" t="str">
        <f>IF($B3689="","",(VLOOKUP($B3689,所属・種目コード!$L$3:$M$127,2)))</f>
        <v>盛岡飯岡中</v>
      </c>
      <c r="L3689" s="38" t="e">
        <f>IF($B3689="","",(VLOOKUP($B3689,所属・種目コード!$I$3:$J$59,2)))</f>
        <v>#N/A</v>
      </c>
    </row>
    <row r="3690" spans="1:12">
      <c r="A3690" s="23">
        <v>4608</v>
      </c>
      <c r="B3690" s="23">
        <v>1217</v>
      </c>
      <c r="C3690" s="23">
        <v>973</v>
      </c>
      <c r="E3690" s="23" t="s">
        <v>7445</v>
      </c>
      <c r="F3690" s="23" t="s">
        <v>7446</v>
      </c>
      <c r="G3690" s="23">
        <v>1</v>
      </c>
      <c r="K3690" s="41" t="str">
        <f>IF($B3690="","",(VLOOKUP($B3690,所属・種目コード!$L$3:$M$127,2)))</f>
        <v>盛岡飯岡中</v>
      </c>
      <c r="L3690" s="38" t="e">
        <f>IF($B3690="","",(VLOOKUP($B3690,所属・種目コード!$I$3:$J$59,2)))</f>
        <v>#N/A</v>
      </c>
    </row>
    <row r="3691" spans="1:12">
      <c r="A3691" s="23">
        <v>4609</v>
      </c>
      <c r="B3691" s="23">
        <v>1217</v>
      </c>
      <c r="C3691" s="23">
        <v>974</v>
      </c>
      <c r="E3691" s="23" t="s">
        <v>7447</v>
      </c>
      <c r="F3691" s="23" t="s">
        <v>7448</v>
      </c>
      <c r="G3691" s="23">
        <v>1</v>
      </c>
      <c r="K3691" s="41" t="str">
        <f>IF($B3691="","",(VLOOKUP($B3691,所属・種目コード!$L$3:$M$127,2)))</f>
        <v>盛岡飯岡中</v>
      </c>
      <c r="L3691" s="38" t="e">
        <f>IF($B3691="","",(VLOOKUP($B3691,所属・種目コード!$I$3:$J$59,2)))</f>
        <v>#N/A</v>
      </c>
    </row>
    <row r="3692" spans="1:12">
      <c r="A3692" s="23">
        <v>4610</v>
      </c>
      <c r="B3692" s="23">
        <v>1217</v>
      </c>
      <c r="C3692" s="23">
        <v>821</v>
      </c>
      <c r="E3692" s="23" t="s">
        <v>7449</v>
      </c>
      <c r="F3692" s="23" t="s">
        <v>7450</v>
      </c>
      <c r="G3692" s="23">
        <v>2</v>
      </c>
      <c r="K3692" s="41" t="str">
        <f>IF($B3692="","",(VLOOKUP($B3692,所属・種目コード!$L$3:$M$127,2)))</f>
        <v>盛岡飯岡中</v>
      </c>
      <c r="L3692" s="38" t="e">
        <f>IF($B3692="","",(VLOOKUP($B3692,所属・種目コード!$I$3:$J$59,2)))</f>
        <v>#N/A</v>
      </c>
    </row>
    <row r="3693" spans="1:12">
      <c r="A3693" s="23">
        <v>4611</v>
      </c>
      <c r="B3693" s="23">
        <v>1217</v>
      </c>
      <c r="C3693" s="23">
        <v>975</v>
      </c>
      <c r="E3693" s="23" t="s">
        <v>7451</v>
      </c>
      <c r="F3693" s="23" t="s">
        <v>7452</v>
      </c>
      <c r="G3693" s="23">
        <v>1</v>
      </c>
      <c r="K3693" s="41" t="str">
        <f>IF($B3693="","",(VLOOKUP($B3693,所属・種目コード!$L$3:$M$127,2)))</f>
        <v>盛岡飯岡中</v>
      </c>
      <c r="L3693" s="38" t="e">
        <f>IF($B3693="","",(VLOOKUP($B3693,所属・種目コード!$I$3:$J$59,2)))</f>
        <v>#N/A</v>
      </c>
    </row>
    <row r="3694" spans="1:12">
      <c r="A3694" s="23">
        <v>4612</v>
      </c>
      <c r="B3694" s="23">
        <v>1217</v>
      </c>
      <c r="C3694" s="23">
        <v>976</v>
      </c>
      <c r="E3694" s="23" t="s">
        <v>7453</v>
      </c>
      <c r="F3694" s="23" t="s">
        <v>7454</v>
      </c>
      <c r="G3694" s="23">
        <v>1</v>
      </c>
      <c r="K3694" s="41" t="str">
        <f>IF($B3694="","",(VLOOKUP($B3694,所属・種目コード!$L$3:$M$127,2)))</f>
        <v>盛岡飯岡中</v>
      </c>
      <c r="L3694" s="38" t="e">
        <f>IF($B3694="","",(VLOOKUP($B3694,所属・種目コード!$I$3:$J$59,2)))</f>
        <v>#N/A</v>
      </c>
    </row>
    <row r="3695" spans="1:12">
      <c r="A3695" s="23">
        <v>4613</v>
      </c>
      <c r="B3695" s="23">
        <v>1217</v>
      </c>
      <c r="C3695" s="23">
        <v>977</v>
      </c>
      <c r="E3695" s="23" t="s">
        <v>7455</v>
      </c>
      <c r="F3695" s="23" t="s">
        <v>7456</v>
      </c>
      <c r="G3695" s="23">
        <v>1</v>
      </c>
      <c r="K3695" s="41" t="str">
        <f>IF($B3695="","",(VLOOKUP($B3695,所属・種目コード!$L$3:$M$127,2)))</f>
        <v>盛岡飯岡中</v>
      </c>
      <c r="L3695" s="38" t="e">
        <f>IF($B3695="","",(VLOOKUP($B3695,所属・種目コード!$I$3:$J$59,2)))</f>
        <v>#N/A</v>
      </c>
    </row>
    <row r="3696" spans="1:12">
      <c r="A3696" s="23">
        <v>4614</v>
      </c>
      <c r="B3696" s="23">
        <v>1217</v>
      </c>
      <c r="C3696" s="23">
        <v>969</v>
      </c>
      <c r="E3696" s="23" t="s">
        <v>7457</v>
      </c>
      <c r="F3696" s="23" t="s">
        <v>7458</v>
      </c>
      <c r="G3696" s="23">
        <v>1</v>
      </c>
      <c r="K3696" s="41" t="str">
        <f>IF($B3696="","",(VLOOKUP($B3696,所属・種目コード!$L$3:$M$127,2)))</f>
        <v>盛岡飯岡中</v>
      </c>
      <c r="L3696" s="38" t="e">
        <f>IF($B3696="","",(VLOOKUP($B3696,所属・種目コード!$I$3:$J$59,2)))</f>
        <v>#N/A</v>
      </c>
    </row>
    <row r="3697" spans="1:12">
      <c r="A3697" s="23">
        <v>4615</v>
      </c>
      <c r="B3697" s="23">
        <v>1217</v>
      </c>
      <c r="C3697" s="23">
        <v>970</v>
      </c>
      <c r="E3697" s="23" t="s">
        <v>7459</v>
      </c>
      <c r="F3697" s="23" t="s">
        <v>1368</v>
      </c>
      <c r="G3697" s="23">
        <v>1</v>
      </c>
      <c r="K3697" s="41" t="str">
        <f>IF($B3697="","",(VLOOKUP($B3697,所属・種目コード!$L$3:$M$127,2)))</f>
        <v>盛岡飯岡中</v>
      </c>
      <c r="L3697" s="38" t="e">
        <f>IF($B3697="","",(VLOOKUP($B3697,所属・種目コード!$I$3:$J$59,2)))</f>
        <v>#N/A</v>
      </c>
    </row>
    <row r="3698" spans="1:12">
      <c r="A3698" s="23">
        <v>4616</v>
      </c>
      <c r="B3698" s="23">
        <v>1217</v>
      </c>
      <c r="C3698" s="23">
        <v>817</v>
      </c>
      <c r="E3698" s="23" t="s">
        <v>7460</v>
      </c>
      <c r="F3698" s="23" t="s">
        <v>7461</v>
      </c>
      <c r="G3698" s="23">
        <v>2</v>
      </c>
      <c r="K3698" s="41" t="str">
        <f>IF($B3698="","",(VLOOKUP($B3698,所属・種目コード!$L$3:$M$127,2)))</f>
        <v>盛岡飯岡中</v>
      </c>
      <c r="L3698" s="38" t="e">
        <f>IF($B3698="","",(VLOOKUP($B3698,所属・種目コード!$I$3:$J$59,2)))</f>
        <v>#N/A</v>
      </c>
    </row>
    <row r="3699" spans="1:12">
      <c r="A3699" s="23">
        <v>4617</v>
      </c>
      <c r="B3699" s="23">
        <v>1217</v>
      </c>
      <c r="C3699" s="23">
        <v>818</v>
      </c>
      <c r="E3699" s="23" t="s">
        <v>7462</v>
      </c>
      <c r="F3699" s="23" t="s">
        <v>7463</v>
      </c>
      <c r="G3699" s="23">
        <v>2</v>
      </c>
      <c r="K3699" s="41" t="str">
        <f>IF($B3699="","",(VLOOKUP($B3699,所属・種目コード!$L$3:$M$127,2)))</f>
        <v>盛岡飯岡中</v>
      </c>
      <c r="L3699" s="38" t="e">
        <f>IF($B3699="","",(VLOOKUP($B3699,所属・種目コード!$I$3:$J$59,2)))</f>
        <v>#N/A</v>
      </c>
    </row>
    <row r="3700" spans="1:12">
      <c r="A3700" s="23">
        <v>4618</v>
      </c>
      <c r="B3700" s="23">
        <v>1217</v>
      </c>
      <c r="C3700" s="23">
        <v>971</v>
      </c>
      <c r="E3700" s="23" t="s">
        <v>7464</v>
      </c>
      <c r="F3700" s="23" t="s">
        <v>7465</v>
      </c>
      <c r="G3700" s="23">
        <v>1</v>
      </c>
      <c r="K3700" s="41" t="str">
        <f>IF($B3700="","",(VLOOKUP($B3700,所属・種目コード!$L$3:$M$127,2)))</f>
        <v>盛岡飯岡中</v>
      </c>
      <c r="L3700" s="38" t="e">
        <f>IF($B3700="","",(VLOOKUP($B3700,所属・種目コード!$I$3:$J$59,2)))</f>
        <v>#N/A</v>
      </c>
    </row>
    <row r="3701" spans="1:12">
      <c r="A3701" s="23">
        <v>4619</v>
      </c>
      <c r="B3701" s="23">
        <v>1217</v>
      </c>
      <c r="C3701" s="23">
        <v>822</v>
      </c>
      <c r="E3701" s="23" t="s">
        <v>7466</v>
      </c>
      <c r="F3701" s="23" t="s">
        <v>7467</v>
      </c>
      <c r="G3701" s="23">
        <v>2</v>
      </c>
      <c r="K3701" s="41" t="str">
        <f>IF($B3701="","",(VLOOKUP($B3701,所属・種目コード!$L$3:$M$127,2)))</f>
        <v>盛岡飯岡中</v>
      </c>
      <c r="L3701" s="38" t="e">
        <f>IF($B3701="","",(VLOOKUP($B3701,所属・種目コード!$I$3:$J$59,2)))</f>
        <v>#N/A</v>
      </c>
    </row>
    <row r="3702" spans="1:12">
      <c r="A3702" s="23">
        <v>4620</v>
      </c>
      <c r="B3702" s="23">
        <v>1217</v>
      </c>
      <c r="C3702" s="23">
        <v>819</v>
      </c>
      <c r="E3702" s="23" t="s">
        <v>7468</v>
      </c>
      <c r="F3702" s="23" t="s">
        <v>7469</v>
      </c>
      <c r="G3702" s="23">
        <v>2</v>
      </c>
      <c r="K3702" s="41" t="str">
        <f>IF($B3702="","",(VLOOKUP($B3702,所属・種目コード!$L$3:$M$127,2)))</f>
        <v>盛岡飯岡中</v>
      </c>
      <c r="L3702" s="38" t="e">
        <f>IF($B3702="","",(VLOOKUP($B3702,所属・種目コード!$I$3:$J$59,2)))</f>
        <v>#N/A</v>
      </c>
    </row>
    <row r="3703" spans="1:12">
      <c r="A3703" s="23">
        <v>4621</v>
      </c>
      <c r="B3703" s="23">
        <v>1217</v>
      </c>
      <c r="C3703" s="23">
        <v>820</v>
      </c>
      <c r="E3703" s="23" t="s">
        <v>7470</v>
      </c>
      <c r="F3703" s="23" t="s">
        <v>7471</v>
      </c>
      <c r="G3703" s="23">
        <v>2</v>
      </c>
      <c r="K3703" s="41" t="str">
        <f>IF($B3703="","",(VLOOKUP($B3703,所属・種目コード!$L$3:$M$127,2)))</f>
        <v>盛岡飯岡中</v>
      </c>
      <c r="L3703" s="38" t="e">
        <f>IF($B3703="","",(VLOOKUP($B3703,所属・種目コード!$I$3:$J$59,2)))</f>
        <v>#N/A</v>
      </c>
    </row>
    <row r="3704" spans="1:12">
      <c r="A3704" s="23">
        <v>4622</v>
      </c>
      <c r="B3704" s="23">
        <v>1217</v>
      </c>
      <c r="C3704" s="23">
        <v>823</v>
      </c>
      <c r="E3704" s="23" t="s">
        <v>7472</v>
      </c>
      <c r="F3704" s="23" t="s">
        <v>7473</v>
      </c>
      <c r="G3704" s="23">
        <v>2</v>
      </c>
      <c r="K3704" s="41" t="str">
        <f>IF($B3704="","",(VLOOKUP($B3704,所属・種目コード!$L$3:$M$127,2)))</f>
        <v>盛岡飯岡中</v>
      </c>
      <c r="L3704" s="38" t="e">
        <f>IF($B3704="","",(VLOOKUP($B3704,所属・種目コード!$I$3:$J$59,2)))</f>
        <v>#N/A</v>
      </c>
    </row>
    <row r="3705" spans="1:12">
      <c r="A3705" s="23">
        <v>4623</v>
      </c>
      <c r="B3705" s="23">
        <v>1219</v>
      </c>
      <c r="C3705" s="23">
        <v>80</v>
      </c>
      <c r="E3705" s="23" t="s">
        <v>7474</v>
      </c>
      <c r="F3705" s="23" t="s">
        <v>7475</v>
      </c>
      <c r="G3705" s="23">
        <v>2</v>
      </c>
      <c r="K3705" s="41" t="str">
        <f>IF($B3705="","",(VLOOKUP($B3705,所属・種目コード!$L$3:$M$127,2)))</f>
        <v>盛岡大宮中</v>
      </c>
      <c r="L3705" s="38" t="e">
        <f>IF($B3705="","",(VLOOKUP($B3705,所属・種目コード!$I$3:$J$59,2)))</f>
        <v>#N/A</v>
      </c>
    </row>
    <row r="3706" spans="1:12">
      <c r="A3706" s="23">
        <v>4624</v>
      </c>
      <c r="B3706" s="23">
        <v>1219</v>
      </c>
      <c r="C3706" s="23">
        <v>68</v>
      </c>
      <c r="E3706" s="23" t="s">
        <v>7476</v>
      </c>
      <c r="F3706" s="23" t="s">
        <v>7477</v>
      </c>
      <c r="G3706" s="23">
        <v>1</v>
      </c>
      <c r="K3706" s="41" t="str">
        <f>IF($B3706="","",(VLOOKUP($B3706,所属・種目コード!$L$3:$M$127,2)))</f>
        <v>盛岡大宮中</v>
      </c>
      <c r="L3706" s="38" t="e">
        <f>IF($B3706="","",(VLOOKUP($B3706,所属・種目コード!$I$3:$J$59,2)))</f>
        <v>#N/A</v>
      </c>
    </row>
    <row r="3707" spans="1:12">
      <c r="A3707" s="23">
        <v>4625</v>
      </c>
      <c r="B3707" s="23">
        <v>1219</v>
      </c>
      <c r="C3707" s="23">
        <v>84</v>
      </c>
      <c r="E3707" s="23" t="s">
        <v>7478</v>
      </c>
      <c r="F3707" s="23" t="s">
        <v>7479</v>
      </c>
      <c r="G3707" s="23">
        <v>2</v>
      </c>
      <c r="K3707" s="41" t="str">
        <f>IF($B3707="","",(VLOOKUP($B3707,所属・種目コード!$L$3:$M$127,2)))</f>
        <v>盛岡大宮中</v>
      </c>
      <c r="L3707" s="38" t="e">
        <f>IF($B3707="","",(VLOOKUP($B3707,所属・種目コード!$I$3:$J$59,2)))</f>
        <v>#N/A</v>
      </c>
    </row>
    <row r="3708" spans="1:12">
      <c r="A3708" s="23">
        <v>4626</v>
      </c>
      <c r="B3708" s="23">
        <v>1219</v>
      </c>
      <c r="C3708" s="23">
        <v>69</v>
      </c>
      <c r="E3708" s="23" t="s">
        <v>7480</v>
      </c>
      <c r="F3708" s="23" t="s">
        <v>7481</v>
      </c>
      <c r="G3708" s="23">
        <v>1</v>
      </c>
      <c r="K3708" s="41" t="str">
        <f>IF($B3708="","",(VLOOKUP($B3708,所属・種目コード!$L$3:$M$127,2)))</f>
        <v>盛岡大宮中</v>
      </c>
      <c r="L3708" s="38" t="e">
        <f>IF($B3708="","",(VLOOKUP($B3708,所属・種目コード!$I$3:$J$59,2)))</f>
        <v>#N/A</v>
      </c>
    </row>
    <row r="3709" spans="1:12">
      <c r="A3709" s="23">
        <v>4627</v>
      </c>
      <c r="B3709" s="23">
        <v>1219</v>
      </c>
      <c r="C3709" s="23">
        <v>74</v>
      </c>
      <c r="E3709" s="23" t="s">
        <v>7482</v>
      </c>
      <c r="F3709" s="23" t="s">
        <v>7483</v>
      </c>
      <c r="G3709" s="23">
        <v>1</v>
      </c>
      <c r="K3709" s="41" t="str">
        <f>IF($B3709="","",(VLOOKUP($B3709,所属・種目コード!$L$3:$M$127,2)))</f>
        <v>盛岡大宮中</v>
      </c>
      <c r="L3709" s="38" t="e">
        <f>IF($B3709="","",(VLOOKUP($B3709,所属・種目コード!$I$3:$J$59,2)))</f>
        <v>#N/A</v>
      </c>
    </row>
    <row r="3710" spans="1:12">
      <c r="A3710" s="23">
        <v>4628</v>
      </c>
      <c r="B3710" s="23">
        <v>1219</v>
      </c>
      <c r="C3710" s="23">
        <v>70</v>
      </c>
      <c r="E3710" s="23" t="s">
        <v>7484</v>
      </c>
      <c r="F3710" s="23" t="s">
        <v>7485</v>
      </c>
      <c r="G3710" s="23">
        <v>1</v>
      </c>
      <c r="K3710" s="41" t="str">
        <f>IF($B3710="","",(VLOOKUP($B3710,所属・種目コード!$L$3:$M$127,2)))</f>
        <v>盛岡大宮中</v>
      </c>
      <c r="L3710" s="38" t="e">
        <f>IF($B3710="","",(VLOOKUP($B3710,所属・種目コード!$I$3:$J$59,2)))</f>
        <v>#N/A</v>
      </c>
    </row>
    <row r="3711" spans="1:12">
      <c r="A3711" s="23">
        <v>4629</v>
      </c>
      <c r="B3711" s="23">
        <v>1219</v>
      </c>
      <c r="C3711" s="23">
        <v>71</v>
      </c>
      <c r="E3711" s="23" t="s">
        <v>7486</v>
      </c>
      <c r="F3711" s="23" t="s">
        <v>2330</v>
      </c>
      <c r="G3711" s="23">
        <v>1</v>
      </c>
      <c r="K3711" s="41" t="str">
        <f>IF($B3711="","",(VLOOKUP($B3711,所属・種目コード!$L$3:$M$127,2)))</f>
        <v>盛岡大宮中</v>
      </c>
      <c r="L3711" s="38" t="e">
        <f>IF($B3711="","",(VLOOKUP($B3711,所属・種目コード!$I$3:$J$59,2)))</f>
        <v>#N/A</v>
      </c>
    </row>
    <row r="3712" spans="1:12">
      <c r="A3712" s="23">
        <v>4630</v>
      </c>
      <c r="B3712" s="23">
        <v>1219</v>
      </c>
      <c r="C3712" s="23">
        <v>85</v>
      </c>
      <c r="E3712" s="23" t="s">
        <v>7487</v>
      </c>
      <c r="F3712" s="23" t="s">
        <v>7488</v>
      </c>
      <c r="G3712" s="23">
        <v>2</v>
      </c>
      <c r="K3712" s="41" t="str">
        <f>IF($B3712="","",(VLOOKUP($B3712,所属・種目コード!$L$3:$M$127,2)))</f>
        <v>盛岡大宮中</v>
      </c>
      <c r="L3712" s="38" t="e">
        <f>IF($B3712="","",(VLOOKUP($B3712,所属・種目コード!$I$3:$J$59,2)))</f>
        <v>#N/A</v>
      </c>
    </row>
    <row r="3713" spans="1:12">
      <c r="A3713" s="23">
        <v>4631</v>
      </c>
      <c r="B3713" s="23">
        <v>1219</v>
      </c>
      <c r="C3713" s="23">
        <v>75</v>
      </c>
      <c r="E3713" s="23" t="s">
        <v>7489</v>
      </c>
      <c r="F3713" s="23" t="s">
        <v>7490</v>
      </c>
      <c r="G3713" s="23">
        <v>1</v>
      </c>
      <c r="K3713" s="41" t="str">
        <f>IF($B3713="","",(VLOOKUP($B3713,所属・種目コード!$L$3:$M$127,2)))</f>
        <v>盛岡大宮中</v>
      </c>
      <c r="L3713" s="38" t="e">
        <f>IF($B3713="","",(VLOOKUP($B3713,所属・種目コード!$I$3:$J$59,2)))</f>
        <v>#N/A</v>
      </c>
    </row>
    <row r="3714" spans="1:12">
      <c r="A3714" s="23">
        <v>4632</v>
      </c>
      <c r="B3714" s="23">
        <v>1219</v>
      </c>
      <c r="C3714" s="23">
        <v>72</v>
      </c>
      <c r="E3714" s="23" t="s">
        <v>7491</v>
      </c>
      <c r="F3714" s="23" t="s">
        <v>7492</v>
      </c>
      <c r="G3714" s="23">
        <v>1</v>
      </c>
      <c r="K3714" s="41" t="str">
        <f>IF($B3714="","",(VLOOKUP($B3714,所属・種目コード!$L$3:$M$127,2)))</f>
        <v>盛岡大宮中</v>
      </c>
      <c r="L3714" s="38" t="e">
        <f>IF($B3714="","",(VLOOKUP($B3714,所属・種目コード!$I$3:$J$59,2)))</f>
        <v>#N/A</v>
      </c>
    </row>
    <row r="3715" spans="1:12">
      <c r="A3715" s="23">
        <v>4633</v>
      </c>
      <c r="B3715" s="23">
        <v>1219</v>
      </c>
      <c r="C3715" s="23">
        <v>81</v>
      </c>
      <c r="E3715" s="23" t="s">
        <v>7493</v>
      </c>
      <c r="F3715" s="23" t="s">
        <v>7494</v>
      </c>
      <c r="G3715" s="23">
        <v>2</v>
      </c>
      <c r="K3715" s="41" t="str">
        <f>IF($B3715="","",(VLOOKUP($B3715,所属・種目コード!$L$3:$M$127,2)))</f>
        <v>盛岡大宮中</v>
      </c>
      <c r="L3715" s="38" t="e">
        <f>IF($B3715="","",(VLOOKUP($B3715,所属・種目コード!$I$3:$J$59,2)))</f>
        <v>#N/A</v>
      </c>
    </row>
    <row r="3716" spans="1:12">
      <c r="A3716" s="23">
        <v>4634</v>
      </c>
      <c r="B3716" s="23">
        <v>1219</v>
      </c>
      <c r="C3716" s="23">
        <v>82</v>
      </c>
      <c r="E3716" s="23" t="s">
        <v>7495</v>
      </c>
      <c r="F3716" s="23" t="s">
        <v>7496</v>
      </c>
      <c r="G3716" s="23">
        <v>2</v>
      </c>
      <c r="K3716" s="41" t="str">
        <f>IF($B3716="","",(VLOOKUP($B3716,所属・種目コード!$L$3:$M$127,2)))</f>
        <v>盛岡大宮中</v>
      </c>
      <c r="L3716" s="38" t="e">
        <f>IF($B3716="","",(VLOOKUP($B3716,所属・種目コード!$I$3:$J$59,2)))</f>
        <v>#N/A</v>
      </c>
    </row>
    <row r="3717" spans="1:12">
      <c r="A3717" s="23">
        <v>4635</v>
      </c>
      <c r="B3717" s="23">
        <v>1219</v>
      </c>
      <c r="C3717" s="23">
        <v>83</v>
      </c>
      <c r="E3717" s="23" t="s">
        <v>7497</v>
      </c>
      <c r="F3717" s="23" t="s">
        <v>7498</v>
      </c>
      <c r="G3717" s="23">
        <v>2</v>
      </c>
      <c r="K3717" s="41" t="str">
        <f>IF($B3717="","",(VLOOKUP($B3717,所属・種目コード!$L$3:$M$127,2)))</f>
        <v>盛岡大宮中</v>
      </c>
      <c r="L3717" s="38" t="e">
        <f>IF($B3717="","",(VLOOKUP($B3717,所属・種目コード!$I$3:$J$59,2)))</f>
        <v>#N/A</v>
      </c>
    </row>
    <row r="3718" spans="1:12">
      <c r="A3718" s="23">
        <v>4636</v>
      </c>
      <c r="B3718" s="23">
        <v>1219</v>
      </c>
      <c r="C3718" s="23">
        <v>73</v>
      </c>
      <c r="E3718" s="23" t="s">
        <v>7499</v>
      </c>
      <c r="F3718" s="23" t="s">
        <v>7500</v>
      </c>
      <c r="G3718" s="23">
        <v>1</v>
      </c>
      <c r="K3718" s="41" t="str">
        <f>IF($B3718="","",(VLOOKUP($B3718,所属・種目コード!$L$3:$M$127,2)))</f>
        <v>盛岡大宮中</v>
      </c>
      <c r="L3718" s="38" t="e">
        <f>IF($B3718="","",(VLOOKUP($B3718,所属・種目コード!$I$3:$J$59,2)))</f>
        <v>#N/A</v>
      </c>
    </row>
    <row r="3719" spans="1:12">
      <c r="A3719" s="23">
        <v>4637</v>
      </c>
      <c r="B3719" s="23">
        <v>1219</v>
      </c>
      <c r="C3719" s="23">
        <v>86</v>
      </c>
      <c r="E3719" s="23" t="s">
        <v>7501</v>
      </c>
      <c r="F3719" s="23" t="s">
        <v>7502</v>
      </c>
      <c r="G3719" s="23">
        <v>2</v>
      </c>
      <c r="K3719" s="41" t="str">
        <f>IF($B3719="","",(VLOOKUP($B3719,所属・種目コード!$L$3:$M$127,2)))</f>
        <v>盛岡大宮中</v>
      </c>
      <c r="L3719" s="38" t="e">
        <f>IF($B3719="","",(VLOOKUP($B3719,所属・種目コード!$I$3:$J$59,2)))</f>
        <v>#N/A</v>
      </c>
    </row>
    <row r="3720" spans="1:12">
      <c r="A3720" s="23">
        <v>4638</v>
      </c>
      <c r="B3720" s="23">
        <v>1219</v>
      </c>
      <c r="C3720" s="23">
        <v>1319</v>
      </c>
      <c r="E3720" s="23" t="s">
        <v>7503</v>
      </c>
      <c r="F3720" s="23" t="s">
        <v>7504</v>
      </c>
      <c r="G3720" s="23">
        <v>1</v>
      </c>
      <c r="K3720" s="41" t="str">
        <f>IF($B3720="","",(VLOOKUP($B3720,所属・種目コード!$L$3:$M$127,2)))</f>
        <v>盛岡大宮中</v>
      </c>
      <c r="L3720" s="38" t="e">
        <f>IF($B3720="","",(VLOOKUP($B3720,所属・種目コード!$I$3:$J$59,2)))</f>
        <v>#N/A</v>
      </c>
    </row>
    <row r="3721" spans="1:12">
      <c r="A3721" s="23">
        <v>4639</v>
      </c>
      <c r="B3721" s="23">
        <v>1219</v>
      </c>
      <c r="C3721" s="23">
        <v>1320</v>
      </c>
      <c r="E3721" s="23" t="s">
        <v>7505</v>
      </c>
      <c r="F3721" s="23" t="s">
        <v>7506</v>
      </c>
      <c r="G3721" s="23">
        <v>1</v>
      </c>
      <c r="K3721" s="41" t="str">
        <f>IF($B3721="","",(VLOOKUP($B3721,所属・種目コード!$L$3:$M$127,2)))</f>
        <v>盛岡大宮中</v>
      </c>
      <c r="L3721" s="38" t="e">
        <f>IF($B3721="","",(VLOOKUP($B3721,所属・種目コード!$I$3:$J$59,2)))</f>
        <v>#N/A</v>
      </c>
    </row>
    <row r="3722" spans="1:12">
      <c r="A3722" s="23">
        <v>4640</v>
      </c>
      <c r="B3722" s="23">
        <v>1219</v>
      </c>
      <c r="C3722" s="23">
        <v>1321</v>
      </c>
      <c r="E3722" s="23" t="s">
        <v>7507</v>
      </c>
      <c r="F3722" s="23" t="s">
        <v>7508</v>
      </c>
      <c r="G3722" s="23">
        <v>1</v>
      </c>
      <c r="K3722" s="41" t="str">
        <f>IF($B3722="","",(VLOOKUP($B3722,所属・種目コード!$L$3:$M$127,2)))</f>
        <v>盛岡大宮中</v>
      </c>
      <c r="L3722" s="38" t="e">
        <f>IF($B3722="","",(VLOOKUP($B3722,所属・種目コード!$I$3:$J$59,2)))</f>
        <v>#N/A</v>
      </c>
    </row>
    <row r="3723" spans="1:12">
      <c r="A3723" s="23">
        <v>4641</v>
      </c>
      <c r="B3723" s="23">
        <v>1219</v>
      </c>
      <c r="C3723" s="23">
        <v>1322</v>
      </c>
      <c r="E3723" s="23" t="s">
        <v>7509</v>
      </c>
      <c r="F3723" s="23" t="s">
        <v>7510</v>
      </c>
      <c r="G3723" s="23">
        <v>1</v>
      </c>
      <c r="K3723" s="41" t="str">
        <f>IF($B3723="","",(VLOOKUP($B3723,所属・種目コード!$L$3:$M$127,2)))</f>
        <v>盛岡大宮中</v>
      </c>
      <c r="L3723" s="38" t="e">
        <f>IF($B3723="","",(VLOOKUP($B3723,所属・種目コード!$I$3:$J$59,2)))</f>
        <v>#N/A</v>
      </c>
    </row>
    <row r="3724" spans="1:12">
      <c r="A3724" s="23">
        <v>4642</v>
      </c>
      <c r="B3724" s="23">
        <v>1219</v>
      </c>
      <c r="C3724" s="23">
        <v>1159</v>
      </c>
      <c r="E3724" s="23" t="s">
        <v>7511</v>
      </c>
      <c r="F3724" s="23" t="s">
        <v>7512</v>
      </c>
      <c r="G3724" s="23">
        <v>2</v>
      </c>
      <c r="K3724" s="41" t="str">
        <f>IF($B3724="","",(VLOOKUP($B3724,所属・種目コード!$L$3:$M$127,2)))</f>
        <v>盛岡大宮中</v>
      </c>
      <c r="L3724" s="38" t="e">
        <f>IF($B3724="","",(VLOOKUP($B3724,所属・種目コード!$I$3:$J$59,2)))</f>
        <v>#N/A</v>
      </c>
    </row>
    <row r="3725" spans="1:12">
      <c r="A3725" s="23">
        <v>4643</v>
      </c>
      <c r="B3725" s="23">
        <v>1220</v>
      </c>
      <c r="C3725" s="23">
        <v>1073</v>
      </c>
      <c r="E3725" s="23" t="s">
        <v>7513</v>
      </c>
      <c r="F3725" s="23" t="s">
        <v>7514</v>
      </c>
      <c r="G3725" s="23">
        <v>1</v>
      </c>
      <c r="K3725" s="41" t="str">
        <f>IF($B3725="","",(VLOOKUP($B3725,所属・種目コード!$L$3:$M$127,2)))</f>
        <v>盛岡乙部中</v>
      </c>
      <c r="L3725" s="38" t="e">
        <f>IF($B3725="","",(VLOOKUP($B3725,所属・種目コード!$I$3:$J$59,2)))</f>
        <v>#N/A</v>
      </c>
    </row>
    <row r="3726" spans="1:12">
      <c r="A3726" s="23">
        <v>4644</v>
      </c>
      <c r="B3726" s="23">
        <v>1220</v>
      </c>
      <c r="C3726" s="23">
        <v>1067</v>
      </c>
      <c r="E3726" s="23" t="s">
        <v>7515</v>
      </c>
      <c r="F3726" s="23" t="s">
        <v>7516</v>
      </c>
      <c r="G3726" s="23">
        <v>1</v>
      </c>
      <c r="K3726" s="41" t="str">
        <f>IF($B3726="","",(VLOOKUP($B3726,所属・種目コード!$L$3:$M$127,2)))</f>
        <v>盛岡乙部中</v>
      </c>
      <c r="L3726" s="38" t="e">
        <f>IF($B3726="","",(VLOOKUP($B3726,所属・種目コード!$I$3:$J$59,2)))</f>
        <v>#N/A</v>
      </c>
    </row>
    <row r="3727" spans="1:12">
      <c r="A3727" s="23">
        <v>4645</v>
      </c>
      <c r="B3727" s="23">
        <v>1220</v>
      </c>
      <c r="C3727" s="23">
        <v>1068</v>
      </c>
      <c r="E3727" s="23" t="s">
        <v>7517</v>
      </c>
      <c r="F3727" s="23" t="s">
        <v>7518</v>
      </c>
      <c r="G3727" s="23">
        <v>1</v>
      </c>
      <c r="K3727" s="41" t="str">
        <f>IF($B3727="","",(VLOOKUP($B3727,所属・種目コード!$L$3:$M$127,2)))</f>
        <v>盛岡乙部中</v>
      </c>
      <c r="L3727" s="38" t="e">
        <f>IF($B3727="","",(VLOOKUP($B3727,所属・種目コード!$I$3:$J$59,2)))</f>
        <v>#N/A</v>
      </c>
    </row>
    <row r="3728" spans="1:12">
      <c r="A3728" s="23">
        <v>4646</v>
      </c>
      <c r="B3728" s="23">
        <v>1220</v>
      </c>
      <c r="C3728" s="23">
        <v>1069</v>
      </c>
      <c r="E3728" s="23" t="s">
        <v>7519</v>
      </c>
      <c r="F3728" s="23" t="s">
        <v>7520</v>
      </c>
      <c r="G3728" s="23">
        <v>1</v>
      </c>
      <c r="K3728" s="41" t="str">
        <f>IF($B3728="","",(VLOOKUP($B3728,所属・種目コード!$L$3:$M$127,2)))</f>
        <v>盛岡乙部中</v>
      </c>
      <c r="L3728" s="38" t="e">
        <f>IF($B3728="","",(VLOOKUP($B3728,所属・種目コード!$I$3:$J$59,2)))</f>
        <v>#N/A</v>
      </c>
    </row>
    <row r="3729" spans="1:12">
      <c r="A3729" s="23">
        <v>4647</v>
      </c>
      <c r="B3729" s="23">
        <v>1220</v>
      </c>
      <c r="C3729" s="23">
        <v>1070</v>
      </c>
      <c r="E3729" s="23" t="s">
        <v>7521</v>
      </c>
      <c r="F3729" s="23" t="s">
        <v>7522</v>
      </c>
      <c r="G3729" s="23">
        <v>1</v>
      </c>
      <c r="K3729" s="41" t="str">
        <f>IF($B3729="","",(VLOOKUP($B3729,所属・種目コード!$L$3:$M$127,2)))</f>
        <v>盛岡乙部中</v>
      </c>
      <c r="L3729" s="38" t="e">
        <f>IF($B3729="","",(VLOOKUP($B3729,所属・種目コード!$I$3:$J$59,2)))</f>
        <v>#N/A</v>
      </c>
    </row>
    <row r="3730" spans="1:12">
      <c r="A3730" s="23">
        <v>4648</v>
      </c>
      <c r="B3730" s="23">
        <v>1220</v>
      </c>
      <c r="C3730" s="23">
        <v>1071</v>
      </c>
      <c r="E3730" s="23" t="s">
        <v>7523</v>
      </c>
      <c r="F3730" s="23" t="s">
        <v>7524</v>
      </c>
      <c r="G3730" s="23">
        <v>1</v>
      </c>
      <c r="K3730" s="41" t="str">
        <f>IF($B3730="","",(VLOOKUP($B3730,所属・種目コード!$L$3:$M$127,2)))</f>
        <v>盛岡乙部中</v>
      </c>
      <c r="L3730" s="38" t="e">
        <f>IF($B3730="","",(VLOOKUP($B3730,所属・種目コード!$I$3:$J$59,2)))</f>
        <v>#N/A</v>
      </c>
    </row>
    <row r="3731" spans="1:12">
      <c r="A3731" s="23">
        <v>4649</v>
      </c>
      <c r="B3731" s="23">
        <v>1220</v>
      </c>
      <c r="C3731" s="23">
        <v>1074</v>
      </c>
      <c r="E3731" s="23" t="s">
        <v>7525</v>
      </c>
      <c r="F3731" s="23" t="s">
        <v>2365</v>
      </c>
      <c r="G3731" s="23">
        <v>1</v>
      </c>
      <c r="K3731" s="41" t="str">
        <f>IF($B3731="","",(VLOOKUP($B3731,所属・種目コード!$L$3:$M$127,2)))</f>
        <v>盛岡乙部中</v>
      </c>
      <c r="L3731" s="38" t="e">
        <f>IF($B3731="","",(VLOOKUP($B3731,所属・種目コード!$I$3:$J$59,2)))</f>
        <v>#N/A</v>
      </c>
    </row>
    <row r="3732" spans="1:12">
      <c r="A3732" s="23">
        <v>4650</v>
      </c>
      <c r="B3732" s="23">
        <v>1220</v>
      </c>
      <c r="C3732" s="23">
        <v>894</v>
      </c>
      <c r="E3732" s="23" t="s">
        <v>7526</v>
      </c>
      <c r="F3732" s="23" t="s">
        <v>7527</v>
      </c>
      <c r="G3732" s="23">
        <v>2</v>
      </c>
      <c r="K3732" s="41" t="str">
        <f>IF($B3732="","",(VLOOKUP($B3732,所属・種目コード!$L$3:$M$127,2)))</f>
        <v>盛岡乙部中</v>
      </c>
      <c r="L3732" s="38" t="e">
        <f>IF($B3732="","",(VLOOKUP($B3732,所属・種目コード!$I$3:$J$59,2)))</f>
        <v>#N/A</v>
      </c>
    </row>
    <row r="3733" spans="1:12">
      <c r="A3733" s="23">
        <v>4651</v>
      </c>
      <c r="B3733" s="23">
        <v>1220</v>
      </c>
      <c r="C3733" s="23">
        <v>900</v>
      </c>
      <c r="E3733" s="23" t="s">
        <v>7528</v>
      </c>
      <c r="F3733" s="23" t="s">
        <v>7529</v>
      </c>
      <c r="G3733" s="23">
        <v>2</v>
      </c>
      <c r="K3733" s="41" t="str">
        <f>IF($B3733="","",(VLOOKUP($B3733,所属・種目コード!$L$3:$M$127,2)))</f>
        <v>盛岡乙部中</v>
      </c>
      <c r="L3733" s="38" t="e">
        <f>IF($B3733="","",(VLOOKUP($B3733,所属・種目コード!$I$3:$J$59,2)))</f>
        <v>#N/A</v>
      </c>
    </row>
    <row r="3734" spans="1:12">
      <c r="A3734" s="23">
        <v>4652</v>
      </c>
      <c r="B3734" s="23">
        <v>1220</v>
      </c>
      <c r="C3734" s="23">
        <v>895</v>
      </c>
      <c r="E3734" s="23" t="s">
        <v>7530</v>
      </c>
      <c r="F3734" s="23" t="s">
        <v>7531</v>
      </c>
      <c r="G3734" s="23">
        <v>2</v>
      </c>
      <c r="K3734" s="41" t="str">
        <f>IF($B3734="","",(VLOOKUP($B3734,所属・種目コード!$L$3:$M$127,2)))</f>
        <v>盛岡乙部中</v>
      </c>
      <c r="L3734" s="38" t="e">
        <f>IF($B3734="","",(VLOOKUP($B3734,所属・種目コード!$I$3:$J$59,2)))</f>
        <v>#N/A</v>
      </c>
    </row>
    <row r="3735" spans="1:12">
      <c r="A3735" s="23">
        <v>4653</v>
      </c>
      <c r="B3735" s="23">
        <v>1220</v>
      </c>
      <c r="C3735" s="23">
        <v>1072</v>
      </c>
      <c r="E3735" s="23" t="s">
        <v>7532</v>
      </c>
      <c r="F3735" s="23" t="s">
        <v>7533</v>
      </c>
      <c r="G3735" s="23">
        <v>1</v>
      </c>
      <c r="K3735" s="41" t="str">
        <f>IF($B3735="","",(VLOOKUP($B3735,所属・種目コード!$L$3:$M$127,2)))</f>
        <v>盛岡乙部中</v>
      </c>
      <c r="L3735" s="38" t="e">
        <f>IF($B3735="","",(VLOOKUP($B3735,所属・種目コード!$I$3:$J$59,2)))</f>
        <v>#N/A</v>
      </c>
    </row>
    <row r="3736" spans="1:12">
      <c r="A3736" s="23">
        <v>4654</v>
      </c>
      <c r="B3736" s="23">
        <v>1220</v>
      </c>
      <c r="C3736" s="23">
        <v>901</v>
      </c>
      <c r="E3736" s="23" t="s">
        <v>7534</v>
      </c>
      <c r="F3736" s="23" t="s">
        <v>7535</v>
      </c>
      <c r="G3736" s="23">
        <v>2</v>
      </c>
      <c r="K3736" s="41" t="str">
        <f>IF($B3736="","",(VLOOKUP($B3736,所属・種目コード!$L$3:$M$127,2)))</f>
        <v>盛岡乙部中</v>
      </c>
      <c r="L3736" s="38" t="e">
        <f>IF($B3736="","",(VLOOKUP($B3736,所属・種目コード!$I$3:$J$59,2)))</f>
        <v>#N/A</v>
      </c>
    </row>
    <row r="3737" spans="1:12">
      <c r="A3737" s="23">
        <v>4655</v>
      </c>
      <c r="B3737" s="23">
        <v>1220</v>
      </c>
      <c r="C3737" s="23">
        <v>896</v>
      </c>
      <c r="E3737" s="23" t="s">
        <v>7536</v>
      </c>
      <c r="F3737" s="23" t="s">
        <v>7537</v>
      </c>
      <c r="G3737" s="23">
        <v>2</v>
      </c>
      <c r="K3737" s="41" t="str">
        <f>IF($B3737="","",(VLOOKUP($B3737,所属・種目コード!$L$3:$M$127,2)))</f>
        <v>盛岡乙部中</v>
      </c>
      <c r="L3737" s="38" t="e">
        <f>IF($B3737="","",(VLOOKUP($B3737,所属・種目コード!$I$3:$J$59,2)))</f>
        <v>#N/A</v>
      </c>
    </row>
    <row r="3738" spans="1:12">
      <c r="A3738" s="23">
        <v>4656</v>
      </c>
      <c r="B3738" s="23">
        <v>1220</v>
      </c>
      <c r="C3738" s="23">
        <v>897</v>
      </c>
      <c r="E3738" s="23" t="s">
        <v>7538</v>
      </c>
      <c r="F3738" s="23" t="s">
        <v>7539</v>
      </c>
      <c r="G3738" s="23">
        <v>2</v>
      </c>
      <c r="K3738" s="41" t="str">
        <f>IF($B3738="","",(VLOOKUP($B3738,所属・種目コード!$L$3:$M$127,2)))</f>
        <v>盛岡乙部中</v>
      </c>
      <c r="L3738" s="38" t="e">
        <f>IF($B3738="","",(VLOOKUP($B3738,所属・種目コード!$I$3:$J$59,2)))</f>
        <v>#N/A</v>
      </c>
    </row>
    <row r="3739" spans="1:12">
      <c r="A3739" s="23">
        <v>4657</v>
      </c>
      <c r="B3739" s="23">
        <v>1220</v>
      </c>
      <c r="C3739" s="23">
        <v>898</v>
      </c>
      <c r="E3739" s="23" t="s">
        <v>7540</v>
      </c>
      <c r="F3739" s="23" t="s">
        <v>7541</v>
      </c>
      <c r="G3739" s="23">
        <v>2</v>
      </c>
      <c r="K3739" s="41" t="str">
        <f>IF($B3739="","",(VLOOKUP($B3739,所属・種目コード!$L$3:$M$127,2)))</f>
        <v>盛岡乙部中</v>
      </c>
      <c r="L3739" s="38" t="e">
        <f>IF($B3739="","",(VLOOKUP($B3739,所属・種目コード!$I$3:$J$59,2)))</f>
        <v>#N/A</v>
      </c>
    </row>
    <row r="3740" spans="1:12">
      <c r="A3740" s="23">
        <v>4658</v>
      </c>
      <c r="B3740" s="23">
        <v>1220</v>
      </c>
      <c r="C3740" s="23">
        <v>899</v>
      </c>
      <c r="E3740" s="23" t="s">
        <v>7542</v>
      </c>
      <c r="F3740" s="23" t="s">
        <v>7543</v>
      </c>
      <c r="G3740" s="23">
        <v>2</v>
      </c>
      <c r="K3740" s="41" t="str">
        <f>IF($B3740="","",(VLOOKUP($B3740,所属・種目コード!$L$3:$M$127,2)))</f>
        <v>盛岡乙部中</v>
      </c>
      <c r="L3740" s="38" t="e">
        <f>IF($B3740="","",(VLOOKUP($B3740,所属・種目コード!$I$3:$J$59,2)))</f>
        <v>#N/A</v>
      </c>
    </row>
    <row r="3741" spans="1:12">
      <c r="A3741" s="23">
        <v>5107</v>
      </c>
      <c r="B3741" s="23">
        <v>1221</v>
      </c>
      <c r="C3741" s="23">
        <v>842</v>
      </c>
      <c r="E3741" s="23" t="s">
        <v>8399</v>
      </c>
      <c r="F3741" s="23" t="s">
        <v>1311</v>
      </c>
      <c r="G3741" s="23">
        <v>1</v>
      </c>
      <c r="K3741" s="41" t="str">
        <f>IF($B3741="","",(VLOOKUP($B3741,所属・種目コード!$L$3:$M$127,2)))</f>
        <v>盛岡河南中</v>
      </c>
      <c r="L3741" s="38" t="e">
        <f>IF($B3741="","",(VLOOKUP($B3741,所属・種目コード!$I$3:$J$59,2)))</f>
        <v>#N/A</v>
      </c>
    </row>
    <row r="3742" spans="1:12">
      <c r="A3742" s="23">
        <v>5108</v>
      </c>
      <c r="B3742" s="23">
        <v>1221</v>
      </c>
      <c r="C3742" s="23">
        <v>849</v>
      </c>
      <c r="E3742" s="23" t="s">
        <v>8400</v>
      </c>
      <c r="F3742" s="23" t="s">
        <v>8401</v>
      </c>
      <c r="G3742" s="23">
        <v>1</v>
      </c>
      <c r="K3742" s="41" t="str">
        <f>IF($B3742="","",(VLOOKUP($B3742,所属・種目コード!$L$3:$M$127,2)))</f>
        <v>盛岡河南中</v>
      </c>
      <c r="L3742" s="38" t="e">
        <f>IF($B3742="","",(VLOOKUP($B3742,所属・種目コード!$I$3:$J$59,2)))</f>
        <v>#N/A</v>
      </c>
    </row>
    <row r="3743" spans="1:12">
      <c r="A3743" s="23">
        <v>5109</v>
      </c>
      <c r="B3743" s="23">
        <v>1221</v>
      </c>
      <c r="C3743" s="23">
        <v>850</v>
      </c>
      <c r="E3743" s="23" t="s">
        <v>8402</v>
      </c>
      <c r="F3743" s="23" t="s">
        <v>8403</v>
      </c>
      <c r="G3743" s="23">
        <v>1</v>
      </c>
      <c r="K3743" s="41" t="str">
        <f>IF($B3743="","",(VLOOKUP($B3743,所属・種目コード!$L$3:$M$127,2)))</f>
        <v>盛岡河南中</v>
      </c>
      <c r="L3743" s="38" t="e">
        <f>IF($B3743="","",(VLOOKUP($B3743,所属・種目コード!$I$3:$J$59,2)))</f>
        <v>#N/A</v>
      </c>
    </row>
    <row r="3744" spans="1:12">
      <c r="A3744" s="23">
        <v>5110</v>
      </c>
      <c r="B3744" s="23">
        <v>1221</v>
      </c>
      <c r="C3744" s="23">
        <v>846</v>
      </c>
      <c r="E3744" s="23" t="s">
        <v>8404</v>
      </c>
      <c r="F3744" s="23" t="s">
        <v>8405</v>
      </c>
      <c r="G3744" s="23">
        <v>1</v>
      </c>
      <c r="K3744" s="41" t="str">
        <f>IF($B3744="","",(VLOOKUP($B3744,所属・種目コード!$L$3:$M$127,2)))</f>
        <v>盛岡河南中</v>
      </c>
      <c r="L3744" s="38" t="e">
        <f>IF($B3744="","",(VLOOKUP($B3744,所属・種目コード!$I$3:$J$59,2)))</f>
        <v>#N/A</v>
      </c>
    </row>
    <row r="3745" spans="1:12">
      <c r="A3745" s="23">
        <v>5111</v>
      </c>
      <c r="B3745" s="23">
        <v>1221</v>
      </c>
      <c r="C3745" s="23">
        <v>843</v>
      </c>
      <c r="E3745" s="23" t="s">
        <v>8406</v>
      </c>
      <c r="F3745" s="23" t="s">
        <v>8407</v>
      </c>
      <c r="G3745" s="23">
        <v>1</v>
      </c>
      <c r="K3745" s="41" t="str">
        <f>IF($B3745="","",(VLOOKUP($B3745,所属・種目コード!$L$3:$M$127,2)))</f>
        <v>盛岡河南中</v>
      </c>
      <c r="L3745" s="38" t="e">
        <f>IF($B3745="","",(VLOOKUP($B3745,所属・種目コード!$I$3:$J$59,2)))</f>
        <v>#N/A</v>
      </c>
    </row>
    <row r="3746" spans="1:12">
      <c r="A3746" s="23">
        <v>4659</v>
      </c>
      <c r="B3746" s="23">
        <v>1222</v>
      </c>
      <c r="C3746" s="23">
        <v>1053</v>
      </c>
      <c r="E3746" s="23" t="s">
        <v>7544</v>
      </c>
      <c r="F3746" s="23" t="s">
        <v>7545</v>
      </c>
      <c r="G3746" s="23">
        <v>1</v>
      </c>
      <c r="K3746" s="41" t="str">
        <f>IF($B3746="","",(VLOOKUP($B3746,所属・種目コード!$L$3:$M$127,2)))</f>
        <v>盛岡北松園中</v>
      </c>
      <c r="L3746" s="38" t="e">
        <f>IF($B3746="","",(VLOOKUP($B3746,所属・種目コード!$I$3:$J$59,2)))</f>
        <v>#N/A</v>
      </c>
    </row>
    <row r="3747" spans="1:12">
      <c r="A3747" s="23">
        <v>4660</v>
      </c>
      <c r="B3747" s="23">
        <v>1222</v>
      </c>
      <c r="C3747" s="23">
        <v>882</v>
      </c>
      <c r="E3747" s="23" t="s">
        <v>7546</v>
      </c>
      <c r="F3747" s="23" t="s">
        <v>7547</v>
      </c>
      <c r="G3747" s="23">
        <v>2</v>
      </c>
      <c r="K3747" s="41" t="str">
        <f>IF($B3747="","",(VLOOKUP($B3747,所属・種目コード!$L$3:$M$127,2)))</f>
        <v>盛岡北松園中</v>
      </c>
      <c r="L3747" s="38" t="e">
        <f>IF($B3747="","",(VLOOKUP($B3747,所属・種目コード!$I$3:$J$59,2)))</f>
        <v>#N/A</v>
      </c>
    </row>
    <row r="3748" spans="1:12">
      <c r="A3748" s="23">
        <v>4661</v>
      </c>
      <c r="B3748" s="23">
        <v>1222</v>
      </c>
      <c r="C3748" s="23">
        <v>1050</v>
      </c>
      <c r="E3748" s="23" t="s">
        <v>7548</v>
      </c>
      <c r="F3748" s="23" t="s">
        <v>7549</v>
      </c>
      <c r="G3748" s="23">
        <v>1</v>
      </c>
      <c r="K3748" s="41" t="str">
        <f>IF($B3748="","",(VLOOKUP($B3748,所属・種目コード!$L$3:$M$127,2)))</f>
        <v>盛岡北松園中</v>
      </c>
      <c r="L3748" s="38" t="e">
        <f>IF($B3748="","",(VLOOKUP($B3748,所属・種目コード!$I$3:$J$59,2)))</f>
        <v>#N/A</v>
      </c>
    </row>
    <row r="3749" spans="1:12">
      <c r="A3749" s="23">
        <v>4662</v>
      </c>
      <c r="B3749" s="23">
        <v>1222</v>
      </c>
      <c r="C3749" s="23">
        <v>883</v>
      </c>
      <c r="E3749" s="23" t="s">
        <v>7550</v>
      </c>
      <c r="F3749" s="23" t="s">
        <v>7551</v>
      </c>
      <c r="G3749" s="23">
        <v>2</v>
      </c>
      <c r="K3749" s="41" t="str">
        <f>IF($B3749="","",(VLOOKUP($B3749,所属・種目コード!$L$3:$M$127,2)))</f>
        <v>盛岡北松園中</v>
      </c>
      <c r="L3749" s="38" t="e">
        <f>IF($B3749="","",(VLOOKUP($B3749,所属・種目コード!$I$3:$J$59,2)))</f>
        <v>#N/A</v>
      </c>
    </row>
    <row r="3750" spans="1:12">
      <c r="A3750" s="23">
        <v>4663</v>
      </c>
      <c r="B3750" s="23">
        <v>1222</v>
      </c>
      <c r="C3750" s="23">
        <v>1051</v>
      </c>
      <c r="E3750" s="23" t="s">
        <v>7552</v>
      </c>
      <c r="F3750" s="23" t="s">
        <v>7553</v>
      </c>
      <c r="G3750" s="23">
        <v>1</v>
      </c>
      <c r="K3750" s="41" t="str">
        <f>IF($B3750="","",(VLOOKUP($B3750,所属・種目コード!$L$3:$M$127,2)))</f>
        <v>盛岡北松園中</v>
      </c>
      <c r="L3750" s="38" t="e">
        <f>IF($B3750="","",(VLOOKUP($B3750,所属・種目コード!$I$3:$J$59,2)))</f>
        <v>#N/A</v>
      </c>
    </row>
    <row r="3751" spans="1:12">
      <c r="A3751" s="23">
        <v>4664</v>
      </c>
      <c r="B3751" s="23">
        <v>1222</v>
      </c>
      <c r="C3751" s="23">
        <v>1054</v>
      </c>
      <c r="E3751" s="23" t="s">
        <v>7554</v>
      </c>
      <c r="F3751" s="23" t="s">
        <v>7555</v>
      </c>
      <c r="G3751" s="23">
        <v>1</v>
      </c>
      <c r="K3751" s="41" t="str">
        <f>IF($B3751="","",(VLOOKUP($B3751,所属・種目コード!$L$3:$M$127,2)))</f>
        <v>盛岡北松園中</v>
      </c>
      <c r="L3751" s="38" t="e">
        <f>IF($B3751="","",(VLOOKUP($B3751,所属・種目コード!$I$3:$J$59,2)))</f>
        <v>#N/A</v>
      </c>
    </row>
    <row r="3752" spans="1:12">
      <c r="A3752" s="23">
        <v>4665</v>
      </c>
      <c r="B3752" s="23">
        <v>1222</v>
      </c>
      <c r="C3752" s="23">
        <v>886</v>
      </c>
      <c r="E3752" s="23" t="s">
        <v>7556</v>
      </c>
      <c r="F3752" s="23" t="s">
        <v>7557</v>
      </c>
      <c r="G3752" s="23">
        <v>2</v>
      </c>
      <c r="K3752" s="41" t="str">
        <f>IF($B3752="","",(VLOOKUP($B3752,所属・種目コード!$L$3:$M$127,2)))</f>
        <v>盛岡北松園中</v>
      </c>
      <c r="L3752" s="38" t="e">
        <f>IF($B3752="","",(VLOOKUP($B3752,所属・種目コード!$I$3:$J$59,2)))</f>
        <v>#N/A</v>
      </c>
    </row>
    <row r="3753" spans="1:12">
      <c r="A3753" s="23">
        <v>4666</v>
      </c>
      <c r="B3753" s="23">
        <v>1222</v>
      </c>
      <c r="C3753" s="23">
        <v>1055</v>
      </c>
      <c r="E3753" s="23" t="s">
        <v>7558</v>
      </c>
      <c r="F3753" s="23" t="s">
        <v>7559</v>
      </c>
      <c r="G3753" s="23">
        <v>1</v>
      </c>
      <c r="K3753" s="41" t="str">
        <f>IF($B3753="","",(VLOOKUP($B3753,所属・種目コード!$L$3:$M$127,2)))</f>
        <v>盛岡北松園中</v>
      </c>
      <c r="L3753" s="38" t="e">
        <f>IF($B3753="","",(VLOOKUP($B3753,所属・種目コード!$I$3:$J$59,2)))</f>
        <v>#N/A</v>
      </c>
    </row>
    <row r="3754" spans="1:12">
      <c r="A3754" s="23">
        <v>4667</v>
      </c>
      <c r="B3754" s="23">
        <v>1222</v>
      </c>
      <c r="C3754" s="23">
        <v>884</v>
      </c>
      <c r="E3754" s="23" t="s">
        <v>7560</v>
      </c>
      <c r="F3754" s="23" t="s">
        <v>5792</v>
      </c>
      <c r="G3754" s="23">
        <v>2</v>
      </c>
      <c r="K3754" s="41" t="str">
        <f>IF($B3754="","",(VLOOKUP($B3754,所属・種目コード!$L$3:$M$127,2)))</f>
        <v>盛岡北松園中</v>
      </c>
      <c r="L3754" s="38" t="e">
        <f>IF($B3754="","",(VLOOKUP($B3754,所属・種目コード!$I$3:$J$59,2)))</f>
        <v>#N/A</v>
      </c>
    </row>
    <row r="3755" spans="1:12">
      <c r="A3755" s="23">
        <v>4668</v>
      </c>
      <c r="B3755" s="23">
        <v>1222</v>
      </c>
      <c r="C3755" s="23">
        <v>887</v>
      </c>
      <c r="E3755" s="23" t="s">
        <v>7561</v>
      </c>
      <c r="F3755" s="23" t="s">
        <v>7562</v>
      </c>
      <c r="G3755" s="23">
        <v>2</v>
      </c>
      <c r="K3755" s="41" t="str">
        <f>IF($B3755="","",(VLOOKUP($B3755,所属・種目コード!$L$3:$M$127,2)))</f>
        <v>盛岡北松園中</v>
      </c>
      <c r="L3755" s="38" t="e">
        <f>IF($B3755="","",(VLOOKUP($B3755,所属・種目コード!$I$3:$J$59,2)))</f>
        <v>#N/A</v>
      </c>
    </row>
    <row r="3756" spans="1:12">
      <c r="A3756" s="23">
        <v>4669</v>
      </c>
      <c r="B3756" s="23">
        <v>1222</v>
      </c>
      <c r="C3756" s="23">
        <v>888</v>
      </c>
      <c r="E3756" s="23" t="s">
        <v>7563</v>
      </c>
      <c r="F3756" s="23" t="s">
        <v>7564</v>
      </c>
      <c r="G3756" s="23">
        <v>2</v>
      </c>
      <c r="K3756" s="41" t="str">
        <f>IF($B3756="","",(VLOOKUP($B3756,所属・種目コード!$L$3:$M$127,2)))</f>
        <v>盛岡北松園中</v>
      </c>
      <c r="L3756" s="38" t="e">
        <f>IF($B3756="","",(VLOOKUP($B3756,所属・種目コード!$I$3:$J$59,2)))</f>
        <v>#N/A</v>
      </c>
    </row>
    <row r="3757" spans="1:12">
      <c r="A3757" s="23">
        <v>4670</v>
      </c>
      <c r="B3757" s="23">
        <v>1222</v>
      </c>
      <c r="C3757" s="23">
        <v>1056</v>
      </c>
      <c r="E3757" s="23" t="s">
        <v>7565</v>
      </c>
      <c r="F3757" s="23" t="s">
        <v>7566</v>
      </c>
      <c r="G3757" s="23">
        <v>1</v>
      </c>
      <c r="K3757" s="41" t="str">
        <f>IF($B3757="","",(VLOOKUP($B3757,所属・種目コード!$L$3:$M$127,2)))</f>
        <v>盛岡北松園中</v>
      </c>
      <c r="L3757" s="38" t="e">
        <f>IF($B3757="","",(VLOOKUP($B3757,所属・種目コード!$I$3:$J$59,2)))</f>
        <v>#N/A</v>
      </c>
    </row>
    <row r="3758" spans="1:12">
      <c r="A3758" s="23">
        <v>4671</v>
      </c>
      <c r="B3758" s="23">
        <v>1222</v>
      </c>
      <c r="C3758" s="23">
        <v>885</v>
      </c>
      <c r="E3758" s="23" t="s">
        <v>7567</v>
      </c>
      <c r="F3758" s="23" t="s">
        <v>7568</v>
      </c>
      <c r="G3758" s="23">
        <v>2</v>
      </c>
      <c r="K3758" s="41" t="str">
        <f>IF($B3758="","",(VLOOKUP($B3758,所属・種目コード!$L$3:$M$127,2)))</f>
        <v>盛岡北松園中</v>
      </c>
      <c r="L3758" s="38" t="e">
        <f>IF($B3758="","",(VLOOKUP($B3758,所属・種目コード!$I$3:$J$59,2)))</f>
        <v>#N/A</v>
      </c>
    </row>
    <row r="3759" spans="1:12">
      <c r="A3759" s="23">
        <v>4672</v>
      </c>
      <c r="B3759" s="23">
        <v>1222</v>
      </c>
      <c r="C3759" s="23">
        <v>1057</v>
      </c>
      <c r="E3759" s="23" t="s">
        <v>7569</v>
      </c>
      <c r="F3759" s="23" t="s">
        <v>7570</v>
      </c>
      <c r="G3759" s="23">
        <v>1</v>
      </c>
      <c r="K3759" s="41" t="str">
        <f>IF($B3759="","",(VLOOKUP($B3759,所属・種目コード!$L$3:$M$127,2)))</f>
        <v>盛岡北松園中</v>
      </c>
      <c r="L3759" s="38" t="e">
        <f>IF($B3759="","",(VLOOKUP($B3759,所属・種目コード!$I$3:$J$59,2)))</f>
        <v>#N/A</v>
      </c>
    </row>
    <row r="3760" spans="1:12">
      <c r="A3760" s="23">
        <v>4673</v>
      </c>
      <c r="B3760" s="23">
        <v>1222</v>
      </c>
      <c r="C3760" s="23">
        <v>1052</v>
      </c>
      <c r="E3760" s="23" t="s">
        <v>7571</v>
      </c>
      <c r="F3760" s="23" t="s">
        <v>7572</v>
      </c>
      <c r="G3760" s="23">
        <v>1</v>
      </c>
      <c r="K3760" s="41" t="str">
        <f>IF($B3760="","",(VLOOKUP($B3760,所属・種目コード!$L$3:$M$127,2)))</f>
        <v>盛岡北松園中</v>
      </c>
      <c r="L3760" s="38" t="e">
        <f>IF($B3760="","",(VLOOKUP($B3760,所属・種目コード!$I$3:$J$59,2)))</f>
        <v>#N/A</v>
      </c>
    </row>
    <row r="3761" spans="1:12">
      <c r="A3761" s="23">
        <v>5102</v>
      </c>
      <c r="B3761" s="23">
        <v>1224</v>
      </c>
      <c r="C3761" s="23">
        <v>1390</v>
      </c>
      <c r="E3761" s="23" t="s">
        <v>8389</v>
      </c>
      <c r="F3761" s="23" t="s">
        <v>8390</v>
      </c>
      <c r="G3761" s="23">
        <v>2</v>
      </c>
      <c r="K3761" s="41" t="str">
        <f>IF($B3761="","",(VLOOKUP($B3761,所属・種目コード!$L$3:$M$127,2)))</f>
        <v>盛岡黒石野中</v>
      </c>
      <c r="L3761" s="38" t="e">
        <f>IF($B3761="","",(VLOOKUP($B3761,所属・種目コード!$I$3:$J$59,2)))</f>
        <v>#N/A</v>
      </c>
    </row>
    <row r="3762" spans="1:12">
      <c r="A3762" s="23">
        <v>4674</v>
      </c>
      <c r="B3762" s="23">
        <v>1225</v>
      </c>
      <c r="C3762" s="23">
        <v>108</v>
      </c>
      <c r="E3762" s="23" t="s">
        <v>7573</v>
      </c>
      <c r="F3762" s="23" t="s">
        <v>7574</v>
      </c>
      <c r="G3762" s="23">
        <v>2</v>
      </c>
      <c r="K3762" s="41" t="str">
        <f>IF($B3762="","",(VLOOKUP($B3762,所属・種目コード!$L$3:$M$127,2)))</f>
        <v>盛岡下小路中</v>
      </c>
      <c r="L3762" s="38" t="e">
        <f>IF($B3762="","",(VLOOKUP($B3762,所属・種目コード!$I$3:$J$59,2)))</f>
        <v>#N/A</v>
      </c>
    </row>
    <row r="3763" spans="1:12">
      <c r="A3763" s="23">
        <v>4675</v>
      </c>
      <c r="B3763" s="23">
        <v>1225</v>
      </c>
      <c r="C3763" s="23">
        <v>119</v>
      </c>
      <c r="E3763" s="23" t="s">
        <v>7575</v>
      </c>
      <c r="F3763" s="23" t="s">
        <v>7576</v>
      </c>
      <c r="G3763" s="23">
        <v>2</v>
      </c>
      <c r="K3763" s="41" t="str">
        <f>IF($B3763="","",(VLOOKUP($B3763,所属・種目コード!$L$3:$M$127,2)))</f>
        <v>盛岡下小路中</v>
      </c>
      <c r="L3763" s="38" t="e">
        <f>IF($B3763="","",(VLOOKUP($B3763,所属・種目コード!$I$3:$J$59,2)))</f>
        <v>#N/A</v>
      </c>
    </row>
    <row r="3764" spans="1:12">
      <c r="A3764" s="23">
        <v>4676</v>
      </c>
      <c r="B3764" s="23">
        <v>1225</v>
      </c>
      <c r="C3764" s="23">
        <v>109</v>
      </c>
      <c r="E3764" s="23" t="s">
        <v>7577</v>
      </c>
      <c r="F3764" s="23" t="s">
        <v>7578</v>
      </c>
      <c r="G3764" s="23">
        <v>2</v>
      </c>
      <c r="K3764" s="41" t="str">
        <f>IF($B3764="","",(VLOOKUP($B3764,所属・種目コード!$L$3:$M$127,2)))</f>
        <v>盛岡下小路中</v>
      </c>
      <c r="L3764" s="38" t="e">
        <f>IF($B3764="","",(VLOOKUP($B3764,所属・種目コード!$I$3:$J$59,2)))</f>
        <v>#N/A</v>
      </c>
    </row>
    <row r="3765" spans="1:12">
      <c r="A3765" s="23">
        <v>4677</v>
      </c>
      <c r="B3765" s="23">
        <v>1225</v>
      </c>
      <c r="C3765" s="23">
        <v>120</v>
      </c>
      <c r="E3765" s="23" t="s">
        <v>7579</v>
      </c>
      <c r="F3765" s="23" t="s">
        <v>7580</v>
      </c>
      <c r="G3765" s="23">
        <v>2</v>
      </c>
      <c r="K3765" s="41" t="str">
        <f>IF($B3765="","",(VLOOKUP($B3765,所属・種目コード!$L$3:$M$127,2)))</f>
        <v>盛岡下小路中</v>
      </c>
      <c r="L3765" s="38" t="e">
        <f>IF($B3765="","",(VLOOKUP($B3765,所属・種目コード!$I$3:$J$59,2)))</f>
        <v>#N/A</v>
      </c>
    </row>
    <row r="3766" spans="1:12">
      <c r="A3766" s="23">
        <v>4678</v>
      </c>
      <c r="B3766" s="23">
        <v>1225</v>
      </c>
      <c r="C3766" s="23">
        <v>113</v>
      </c>
      <c r="E3766" s="23" t="s">
        <v>7581</v>
      </c>
      <c r="F3766" s="23" t="s">
        <v>7582</v>
      </c>
      <c r="G3766" s="23">
        <v>1</v>
      </c>
      <c r="K3766" s="41" t="str">
        <f>IF($B3766="","",(VLOOKUP($B3766,所属・種目コード!$L$3:$M$127,2)))</f>
        <v>盛岡下小路中</v>
      </c>
      <c r="L3766" s="38" t="e">
        <f>IF($B3766="","",(VLOOKUP($B3766,所属・種目コード!$I$3:$J$59,2)))</f>
        <v>#N/A</v>
      </c>
    </row>
    <row r="3767" spans="1:12">
      <c r="A3767" s="23">
        <v>4679</v>
      </c>
      <c r="B3767" s="23">
        <v>1225</v>
      </c>
      <c r="C3767" s="23">
        <v>114</v>
      </c>
      <c r="E3767" s="23" t="s">
        <v>1843</v>
      </c>
      <c r="F3767" s="23" t="s">
        <v>1844</v>
      </c>
      <c r="G3767" s="23">
        <v>1</v>
      </c>
      <c r="K3767" s="41" t="str">
        <f>IF($B3767="","",(VLOOKUP($B3767,所属・種目コード!$L$3:$M$127,2)))</f>
        <v>盛岡下小路中</v>
      </c>
      <c r="L3767" s="38" t="e">
        <f>IF($B3767="","",(VLOOKUP($B3767,所属・種目コード!$I$3:$J$59,2)))</f>
        <v>#N/A</v>
      </c>
    </row>
    <row r="3768" spans="1:12">
      <c r="A3768" s="23">
        <v>4680</v>
      </c>
      <c r="B3768" s="23">
        <v>1225</v>
      </c>
      <c r="C3768" s="23">
        <v>121</v>
      </c>
      <c r="E3768" s="23" t="s">
        <v>7583</v>
      </c>
      <c r="F3768" s="23" t="s">
        <v>7584</v>
      </c>
      <c r="G3768" s="23">
        <v>2</v>
      </c>
      <c r="K3768" s="41" t="str">
        <f>IF($B3768="","",(VLOOKUP($B3768,所属・種目コード!$L$3:$M$127,2)))</f>
        <v>盛岡下小路中</v>
      </c>
      <c r="L3768" s="38" t="e">
        <f>IF($B3768="","",(VLOOKUP($B3768,所属・種目コード!$I$3:$J$59,2)))</f>
        <v>#N/A</v>
      </c>
    </row>
    <row r="3769" spans="1:12">
      <c r="A3769" s="23">
        <v>4681</v>
      </c>
      <c r="B3769" s="23">
        <v>1225</v>
      </c>
      <c r="C3769" s="23">
        <v>110</v>
      </c>
      <c r="E3769" s="23" t="s">
        <v>7585</v>
      </c>
      <c r="F3769" s="23" t="s">
        <v>7586</v>
      </c>
      <c r="G3769" s="23">
        <v>2</v>
      </c>
      <c r="K3769" s="41" t="str">
        <f>IF($B3769="","",(VLOOKUP($B3769,所属・種目コード!$L$3:$M$127,2)))</f>
        <v>盛岡下小路中</v>
      </c>
      <c r="L3769" s="38" t="e">
        <f>IF($B3769="","",(VLOOKUP($B3769,所属・種目コード!$I$3:$J$59,2)))</f>
        <v>#N/A</v>
      </c>
    </row>
    <row r="3770" spans="1:12">
      <c r="A3770" s="23">
        <v>4682</v>
      </c>
      <c r="B3770" s="23">
        <v>1225</v>
      </c>
      <c r="C3770" s="23">
        <v>115</v>
      </c>
      <c r="E3770" s="23" t="s">
        <v>7587</v>
      </c>
      <c r="F3770" s="23" t="s">
        <v>7588</v>
      </c>
      <c r="G3770" s="23">
        <v>1</v>
      </c>
      <c r="K3770" s="41" t="str">
        <f>IF($B3770="","",(VLOOKUP($B3770,所属・種目コード!$L$3:$M$127,2)))</f>
        <v>盛岡下小路中</v>
      </c>
      <c r="L3770" s="38" t="e">
        <f>IF($B3770="","",(VLOOKUP($B3770,所属・種目コード!$I$3:$J$59,2)))</f>
        <v>#N/A</v>
      </c>
    </row>
    <row r="3771" spans="1:12">
      <c r="A3771" s="23">
        <v>4683</v>
      </c>
      <c r="B3771" s="23">
        <v>1225</v>
      </c>
      <c r="C3771" s="23">
        <v>122</v>
      </c>
      <c r="E3771" s="23" t="s">
        <v>7589</v>
      </c>
      <c r="F3771" s="23" t="s">
        <v>7590</v>
      </c>
      <c r="G3771" s="23">
        <v>2</v>
      </c>
      <c r="K3771" s="41" t="str">
        <f>IF($B3771="","",(VLOOKUP($B3771,所属・種目コード!$L$3:$M$127,2)))</f>
        <v>盛岡下小路中</v>
      </c>
      <c r="L3771" s="38" t="e">
        <f>IF($B3771="","",(VLOOKUP($B3771,所属・種目コード!$I$3:$J$59,2)))</f>
        <v>#N/A</v>
      </c>
    </row>
    <row r="3772" spans="1:12">
      <c r="A3772" s="23">
        <v>4684</v>
      </c>
      <c r="B3772" s="23">
        <v>1225</v>
      </c>
      <c r="C3772" s="23">
        <v>103</v>
      </c>
      <c r="E3772" s="23" t="s">
        <v>7591</v>
      </c>
      <c r="F3772" s="23" t="s">
        <v>7592</v>
      </c>
      <c r="G3772" s="23">
        <v>1</v>
      </c>
      <c r="K3772" s="41" t="str">
        <f>IF($B3772="","",(VLOOKUP($B3772,所属・種目コード!$L$3:$M$127,2)))</f>
        <v>盛岡下小路中</v>
      </c>
      <c r="L3772" s="38" t="e">
        <f>IF($B3772="","",(VLOOKUP($B3772,所属・種目コード!$I$3:$J$59,2)))</f>
        <v>#N/A</v>
      </c>
    </row>
    <row r="3773" spans="1:12">
      <c r="A3773" s="23">
        <v>4685</v>
      </c>
      <c r="B3773" s="23">
        <v>1225</v>
      </c>
      <c r="C3773" s="23">
        <v>116</v>
      </c>
      <c r="E3773" s="23" t="s">
        <v>7593</v>
      </c>
      <c r="F3773" s="23" t="s">
        <v>7594</v>
      </c>
      <c r="G3773" s="23">
        <v>1</v>
      </c>
      <c r="K3773" s="41" t="str">
        <f>IF($B3773="","",(VLOOKUP($B3773,所属・種目コード!$L$3:$M$127,2)))</f>
        <v>盛岡下小路中</v>
      </c>
      <c r="L3773" s="38" t="e">
        <f>IF($B3773="","",(VLOOKUP($B3773,所属・種目コード!$I$3:$J$59,2)))</f>
        <v>#N/A</v>
      </c>
    </row>
    <row r="3774" spans="1:12">
      <c r="A3774" s="23">
        <v>4686</v>
      </c>
      <c r="B3774" s="23">
        <v>1225</v>
      </c>
      <c r="C3774" s="23">
        <v>111</v>
      </c>
      <c r="E3774" s="23" t="s">
        <v>7595</v>
      </c>
      <c r="F3774" s="23" t="s">
        <v>7596</v>
      </c>
      <c r="G3774" s="23">
        <v>2</v>
      </c>
      <c r="K3774" s="41" t="str">
        <f>IF($B3774="","",(VLOOKUP($B3774,所属・種目コード!$L$3:$M$127,2)))</f>
        <v>盛岡下小路中</v>
      </c>
      <c r="L3774" s="38" t="e">
        <f>IF($B3774="","",(VLOOKUP($B3774,所属・種目コード!$I$3:$J$59,2)))</f>
        <v>#N/A</v>
      </c>
    </row>
    <row r="3775" spans="1:12">
      <c r="A3775" s="23">
        <v>4687</v>
      </c>
      <c r="B3775" s="23">
        <v>1225</v>
      </c>
      <c r="C3775" s="23">
        <v>104</v>
      </c>
      <c r="E3775" s="23" t="s">
        <v>7597</v>
      </c>
      <c r="F3775" s="23" t="s">
        <v>7598</v>
      </c>
      <c r="G3775" s="23">
        <v>1</v>
      </c>
      <c r="K3775" s="41" t="str">
        <f>IF($B3775="","",(VLOOKUP($B3775,所属・種目コード!$L$3:$M$127,2)))</f>
        <v>盛岡下小路中</v>
      </c>
      <c r="L3775" s="38" t="e">
        <f>IF($B3775="","",(VLOOKUP($B3775,所属・種目コード!$I$3:$J$59,2)))</f>
        <v>#N/A</v>
      </c>
    </row>
    <row r="3776" spans="1:12">
      <c r="A3776" s="23">
        <v>4688</v>
      </c>
      <c r="B3776" s="23">
        <v>1225</v>
      </c>
      <c r="C3776" s="23">
        <v>123</v>
      </c>
      <c r="E3776" s="23" t="s">
        <v>7599</v>
      </c>
      <c r="F3776" s="23" t="s">
        <v>7600</v>
      </c>
      <c r="G3776" s="23">
        <v>2</v>
      </c>
      <c r="K3776" s="41" t="str">
        <f>IF($B3776="","",(VLOOKUP($B3776,所属・種目コード!$L$3:$M$127,2)))</f>
        <v>盛岡下小路中</v>
      </c>
      <c r="L3776" s="38" t="e">
        <f>IF($B3776="","",(VLOOKUP($B3776,所属・種目コード!$I$3:$J$59,2)))</f>
        <v>#N/A</v>
      </c>
    </row>
    <row r="3777" spans="1:12">
      <c r="A3777" s="23">
        <v>4689</v>
      </c>
      <c r="B3777" s="23">
        <v>1225</v>
      </c>
      <c r="C3777" s="23">
        <v>124</v>
      </c>
      <c r="E3777" s="23" t="s">
        <v>7601</v>
      </c>
      <c r="F3777" s="23" t="s">
        <v>7602</v>
      </c>
      <c r="G3777" s="23">
        <v>2</v>
      </c>
      <c r="K3777" s="41" t="str">
        <f>IF($B3777="","",(VLOOKUP($B3777,所属・種目コード!$L$3:$M$127,2)))</f>
        <v>盛岡下小路中</v>
      </c>
      <c r="L3777" s="38" t="e">
        <f>IF($B3777="","",(VLOOKUP($B3777,所属・種目コード!$I$3:$J$59,2)))</f>
        <v>#N/A</v>
      </c>
    </row>
    <row r="3778" spans="1:12">
      <c r="A3778" s="23">
        <v>4690</v>
      </c>
      <c r="B3778" s="23">
        <v>1225</v>
      </c>
      <c r="C3778" s="23">
        <v>117</v>
      </c>
      <c r="E3778" s="23" t="s">
        <v>7603</v>
      </c>
      <c r="F3778" s="23" t="s">
        <v>7604</v>
      </c>
      <c r="G3778" s="23">
        <v>1</v>
      </c>
      <c r="K3778" s="41" t="str">
        <f>IF($B3778="","",(VLOOKUP($B3778,所属・種目コード!$L$3:$M$127,2)))</f>
        <v>盛岡下小路中</v>
      </c>
      <c r="L3778" s="38" t="e">
        <f>IF($B3778="","",(VLOOKUP($B3778,所属・種目コード!$I$3:$J$59,2)))</f>
        <v>#N/A</v>
      </c>
    </row>
    <row r="3779" spans="1:12">
      <c r="A3779" s="23">
        <v>4691</v>
      </c>
      <c r="B3779" s="23">
        <v>1225</v>
      </c>
      <c r="C3779" s="23">
        <v>105</v>
      </c>
      <c r="E3779" s="23" t="s">
        <v>7605</v>
      </c>
      <c r="F3779" s="23" t="s">
        <v>7606</v>
      </c>
      <c r="G3779" s="23">
        <v>1</v>
      </c>
      <c r="K3779" s="41" t="str">
        <f>IF($B3779="","",(VLOOKUP($B3779,所属・種目コード!$L$3:$M$127,2)))</f>
        <v>盛岡下小路中</v>
      </c>
      <c r="L3779" s="38" t="e">
        <f>IF($B3779="","",(VLOOKUP($B3779,所属・種目コード!$I$3:$J$59,2)))</f>
        <v>#N/A</v>
      </c>
    </row>
    <row r="3780" spans="1:12">
      <c r="A3780" s="23">
        <v>4692</v>
      </c>
      <c r="B3780" s="23">
        <v>1225</v>
      </c>
      <c r="C3780" s="23">
        <v>106</v>
      </c>
      <c r="E3780" s="23" t="s">
        <v>7607</v>
      </c>
      <c r="F3780" s="23" t="s">
        <v>7608</v>
      </c>
      <c r="G3780" s="23">
        <v>1</v>
      </c>
      <c r="K3780" s="41" t="str">
        <f>IF($B3780="","",(VLOOKUP($B3780,所属・種目コード!$L$3:$M$127,2)))</f>
        <v>盛岡下小路中</v>
      </c>
      <c r="L3780" s="38" t="e">
        <f>IF($B3780="","",(VLOOKUP($B3780,所属・種目コード!$I$3:$J$59,2)))</f>
        <v>#N/A</v>
      </c>
    </row>
    <row r="3781" spans="1:12">
      <c r="A3781" s="23">
        <v>4693</v>
      </c>
      <c r="B3781" s="23">
        <v>1225</v>
      </c>
      <c r="C3781" s="23">
        <v>125</v>
      </c>
      <c r="E3781" s="23" t="s">
        <v>7609</v>
      </c>
      <c r="F3781" s="23" t="s">
        <v>7610</v>
      </c>
      <c r="G3781" s="23">
        <v>2</v>
      </c>
      <c r="K3781" s="41" t="str">
        <f>IF($B3781="","",(VLOOKUP($B3781,所属・種目コード!$L$3:$M$127,2)))</f>
        <v>盛岡下小路中</v>
      </c>
      <c r="L3781" s="38" t="e">
        <f>IF($B3781="","",(VLOOKUP($B3781,所属・種目コード!$I$3:$J$59,2)))</f>
        <v>#N/A</v>
      </c>
    </row>
    <row r="3782" spans="1:12">
      <c r="A3782" s="23">
        <v>4694</v>
      </c>
      <c r="B3782" s="23">
        <v>1225</v>
      </c>
      <c r="C3782" s="23">
        <v>118</v>
      </c>
      <c r="E3782" s="23" t="s">
        <v>7611</v>
      </c>
      <c r="F3782" s="23" t="s">
        <v>7612</v>
      </c>
      <c r="G3782" s="23">
        <v>1</v>
      </c>
      <c r="K3782" s="41" t="str">
        <f>IF($B3782="","",(VLOOKUP($B3782,所属・種目コード!$L$3:$M$127,2)))</f>
        <v>盛岡下小路中</v>
      </c>
      <c r="L3782" s="38" t="e">
        <f>IF($B3782="","",(VLOOKUP($B3782,所属・種目コード!$I$3:$J$59,2)))</f>
        <v>#N/A</v>
      </c>
    </row>
    <row r="3783" spans="1:12">
      <c r="A3783" s="23">
        <v>4695</v>
      </c>
      <c r="B3783" s="23">
        <v>1225</v>
      </c>
      <c r="C3783" s="23">
        <v>112</v>
      </c>
      <c r="E3783" s="23" t="s">
        <v>7613</v>
      </c>
      <c r="F3783" s="23" t="s">
        <v>7614</v>
      </c>
      <c r="G3783" s="23">
        <v>2</v>
      </c>
      <c r="K3783" s="41" t="str">
        <f>IF($B3783="","",(VLOOKUP($B3783,所属・種目コード!$L$3:$M$127,2)))</f>
        <v>盛岡下小路中</v>
      </c>
      <c r="L3783" s="38" t="e">
        <f>IF($B3783="","",(VLOOKUP($B3783,所属・種目コード!$I$3:$J$59,2)))</f>
        <v>#N/A</v>
      </c>
    </row>
    <row r="3784" spans="1:12">
      <c r="A3784" s="23">
        <v>4696</v>
      </c>
      <c r="B3784" s="23">
        <v>1225</v>
      </c>
      <c r="C3784" s="23">
        <v>113</v>
      </c>
      <c r="E3784" s="23" t="s">
        <v>7615</v>
      </c>
      <c r="F3784" s="23" t="s">
        <v>7616</v>
      </c>
      <c r="G3784" s="23">
        <v>2</v>
      </c>
      <c r="K3784" s="41" t="str">
        <f>IF($B3784="","",(VLOOKUP($B3784,所属・種目コード!$L$3:$M$127,2)))</f>
        <v>盛岡下小路中</v>
      </c>
      <c r="L3784" s="38" t="e">
        <f>IF($B3784="","",(VLOOKUP($B3784,所属・種目コード!$I$3:$J$59,2)))</f>
        <v>#N/A</v>
      </c>
    </row>
    <row r="3785" spans="1:12">
      <c r="A3785" s="23">
        <v>4697</v>
      </c>
      <c r="B3785" s="23">
        <v>1225</v>
      </c>
      <c r="C3785" s="23">
        <v>107</v>
      </c>
      <c r="E3785" s="23" t="s">
        <v>7617</v>
      </c>
      <c r="F3785" s="23" t="s">
        <v>5103</v>
      </c>
      <c r="G3785" s="23">
        <v>1</v>
      </c>
      <c r="K3785" s="41" t="str">
        <f>IF($B3785="","",(VLOOKUP($B3785,所属・種目コード!$L$3:$M$127,2)))</f>
        <v>盛岡下小路中</v>
      </c>
      <c r="L3785" s="38" t="e">
        <f>IF($B3785="","",(VLOOKUP($B3785,所属・種目コード!$I$3:$J$59,2)))</f>
        <v>#N/A</v>
      </c>
    </row>
    <row r="3786" spans="1:12">
      <c r="A3786" s="23">
        <v>4698</v>
      </c>
      <c r="B3786" s="23">
        <v>1225</v>
      </c>
      <c r="C3786" s="23">
        <v>108</v>
      </c>
      <c r="E3786" s="23" t="s">
        <v>7618</v>
      </c>
      <c r="F3786" s="23" t="s">
        <v>7619</v>
      </c>
      <c r="G3786" s="23">
        <v>1</v>
      </c>
      <c r="K3786" s="41" t="str">
        <f>IF($B3786="","",(VLOOKUP($B3786,所属・種目コード!$L$3:$M$127,2)))</f>
        <v>盛岡下小路中</v>
      </c>
      <c r="L3786" s="38" t="e">
        <f>IF($B3786="","",(VLOOKUP($B3786,所属・種目コード!$I$3:$J$59,2)))</f>
        <v>#N/A</v>
      </c>
    </row>
    <row r="3787" spans="1:12">
      <c r="A3787" s="23">
        <v>4699</v>
      </c>
      <c r="B3787" s="23">
        <v>1225</v>
      </c>
      <c r="C3787" s="23">
        <v>119</v>
      </c>
      <c r="E3787" s="23" t="s">
        <v>7620</v>
      </c>
      <c r="F3787" s="23" t="s">
        <v>7621</v>
      </c>
      <c r="G3787" s="23">
        <v>1</v>
      </c>
      <c r="K3787" s="41" t="str">
        <f>IF($B3787="","",(VLOOKUP($B3787,所属・種目コード!$L$3:$M$127,2)))</f>
        <v>盛岡下小路中</v>
      </c>
      <c r="L3787" s="38" t="e">
        <f>IF($B3787="","",(VLOOKUP($B3787,所属・種目コード!$I$3:$J$59,2)))</f>
        <v>#N/A</v>
      </c>
    </row>
    <row r="3788" spans="1:12">
      <c r="A3788" s="23">
        <v>4700</v>
      </c>
      <c r="B3788" s="23">
        <v>1225</v>
      </c>
      <c r="C3788" s="23">
        <v>109</v>
      </c>
      <c r="E3788" s="23" t="s">
        <v>7622</v>
      </c>
      <c r="F3788" s="23" t="s">
        <v>7623</v>
      </c>
      <c r="G3788" s="23">
        <v>1</v>
      </c>
      <c r="K3788" s="41" t="str">
        <f>IF($B3788="","",(VLOOKUP($B3788,所属・種目コード!$L$3:$M$127,2)))</f>
        <v>盛岡下小路中</v>
      </c>
      <c r="L3788" s="38" t="e">
        <f>IF($B3788="","",(VLOOKUP($B3788,所属・種目コード!$I$3:$J$59,2)))</f>
        <v>#N/A</v>
      </c>
    </row>
    <row r="3789" spans="1:12">
      <c r="A3789" s="23">
        <v>4701</v>
      </c>
      <c r="B3789" s="23">
        <v>1225</v>
      </c>
      <c r="C3789" s="23">
        <v>114</v>
      </c>
      <c r="E3789" s="23" t="s">
        <v>7624</v>
      </c>
      <c r="F3789" s="23" t="s">
        <v>7625</v>
      </c>
      <c r="G3789" s="23">
        <v>2</v>
      </c>
      <c r="K3789" s="41" t="str">
        <f>IF($B3789="","",(VLOOKUP($B3789,所属・種目コード!$L$3:$M$127,2)))</f>
        <v>盛岡下小路中</v>
      </c>
      <c r="L3789" s="38" t="e">
        <f>IF($B3789="","",(VLOOKUP($B3789,所属・種目コード!$I$3:$J$59,2)))</f>
        <v>#N/A</v>
      </c>
    </row>
    <row r="3790" spans="1:12">
      <c r="A3790" s="23">
        <v>4702</v>
      </c>
      <c r="B3790" s="23">
        <v>1225</v>
      </c>
      <c r="C3790" s="23">
        <v>126</v>
      </c>
      <c r="E3790" s="23" t="s">
        <v>7626</v>
      </c>
      <c r="F3790" s="23" t="s">
        <v>7627</v>
      </c>
      <c r="G3790" s="23">
        <v>2</v>
      </c>
      <c r="K3790" s="41" t="str">
        <f>IF($B3790="","",(VLOOKUP($B3790,所属・種目コード!$L$3:$M$127,2)))</f>
        <v>盛岡下小路中</v>
      </c>
      <c r="L3790" s="38" t="e">
        <f>IF($B3790="","",(VLOOKUP($B3790,所属・種目コード!$I$3:$J$59,2)))</f>
        <v>#N/A</v>
      </c>
    </row>
    <row r="3791" spans="1:12">
      <c r="A3791" s="23">
        <v>4703</v>
      </c>
      <c r="B3791" s="23">
        <v>1225</v>
      </c>
      <c r="C3791" s="23">
        <v>115</v>
      </c>
      <c r="E3791" s="23" t="s">
        <v>7628</v>
      </c>
      <c r="F3791" s="23" t="s">
        <v>7629</v>
      </c>
      <c r="G3791" s="23">
        <v>2</v>
      </c>
      <c r="K3791" s="41" t="str">
        <f>IF($B3791="","",(VLOOKUP($B3791,所属・種目コード!$L$3:$M$127,2)))</f>
        <v>盛岡下小路中</v>
      </c>
      <c r="L3791" s="38" t="e">
        <f>IF($B3791="","",(VLOOKUP($B3791,所属・種目コード!$I$3:$J$59,2)))</f>
        <v>#N/A</v>
      </c>
    </row>
    <row r="3792" spans="1:12">
      <c r="A3792" s="23">
        <v>4704</v>
      </c>
      <c r="B3792" s="23">
        <v>1225</v>
      </c>
      <c r="C3792" s="23">
        <v>120</v>
      </c>
      <c r="E3792" s="23" t="s">
        <v>7630</v>
      </c>
      <c r="F3792" s="23" t="s">
        <v>7631</v>
      </c>
      <c r="G3792" s="23">
        <v>1</v>
      </c>
      <c r="K3792" s="41" t="str">
        <f>IF($B3792="","",(VLOOKUP($B3792,所属・種目コード!$L$3:$M$127,2)))</f>
        <v>盛岡下小路中</v>
      </c>
      <c r="L3792" s="38" t="e">
        <f>IF($B3792="","",(VLOOKUP($B3792,所属・種目コード!$I$3:$J$59,2)))</f>
        <v>#N/A</v>
      </c>
    </row>
    <row r="3793" spans="1:12">
      <c r="A3793" s="23">
        <v>4705</v>
      </c>
      <c r="B3793" s="23">
        <v>1225</v>
      </c>
      <c r="C3793" s="23">
        <v>110</v>
      </c>
      <c r="E3793" s="23" t="s">
        <v>7632</v>
      </c>
      <c r="F3793" s="23" t="s">
        <v>7633</v>
      </c>
      <c r="G3793" s="23">
        <v>1</v>
      </c>
      <c r="K3793" s="41" t="str">
        <f>IF($B3793="","",(VLOOKUP($B3793,所属・種目コード!$L$3:$M$127,2)))</f>
        <v>盛岡下小路中</v>
      </c>
      <c r="L3793" s="38" t="e">
        <f>IF($B3793="","",(VLOOKUP($B3793,所属・種目コード!$I$3:$J$59,2)))</f>
        <v>#N/A</v>
      </c>
    </row>
    <row r="3794" spans="1:12">
      <c r="A3794" s="23">
        <v>4706</v>
      </c>
      <c r="B3794" s="23">
        <v>1225</v>
      </c>
      <c r="C3794" s="23">
        <v>116</v>
      </c>
      <c r="E3794" s="23" t="s">
        <v>7634</v>
      </c>
      <c r="F3794" s="23" t="s">
        <v>7635</v>
      </c>
      <c r="G3794" s="23">
        <v>2</v>
      </c>
      <c r="K3794" s="41" t="str">
        <f>IF($B3794="","",(VLOOKUP($B3794,所属・種目コード!$L$3:$M$127,2)))</f>
        <v>盛岡下小路中</v>
      </c>
      <c r="L3794" s="38" t="e">
        <f>IF($B3794="","",(VLOOKUP($B3794,所属・種目コード!$I$3:$J$59,2)))</f>
        <v>#N/A</v>
      </c>
    </row>
    <row r="3795" spans="1:12">
      <c r="A3795" s="23">
        <v>4707</v>
      </c>
      <c r="B3795" s="23">
        <v>1225</v>
      </c>
      <c r="C3795" s="23">
        <v>117</v>
      </c>
      <c r="E3795" s="23" t="s">
        <v>7636</v>
      </c>
      <c r="F3795" s="23" t="s">
        <v>7637</v>
      </c>
      <c r="G3795" s="23">
        <v>2</v>
      </c>
      <c r="K3795" s="41" t="str">
        <f>IF($B3795="","",(VLOOKUP($B3795,所属・種目コード!$L$3:$M$127,2)))</f>
        <v>盛岡下小路中</v>
      </c>
      <c r="L3795" s="38" t="e">
        <f>IF($B3795="","",(VLOOKUP($B3795,所属・種目コード!$I$3:$J$59,2)))</f>
        <v>#N/A</v>
      </c>
    </row>
    <row r="3796" spans="1:12">
      <c r="A3796" s="23">
        <v>4708</v>
      </c>
      <c r="B3796" s="23">
        <v>1225</v>
      </c>
      <c r="C3796" s="23">
        <v>111</v>
      </c>
      <c r="E3796" s="23" t="s">
        <v>7638</v>
      </c>
      <c r="F3796" s="23" t="s">
        <v>7639</v>
      </c>
      <c r="G3796" s="23">
        <v>1</v>
      </c>
      <c r="K3796" s="41" t="str">
        <f>IF($B3796="","",(VLOOKUP($B3796,所属・種目コード!$L$3:$M$127,2)))</f>
        <v>盛岡下小路中</v>
      </c>
      <c r="L3796" s="38" t="e">
        <f>IF($B3796="","",(VLOOKUP($B3796,所属・種目コード!$I$3:$J$59,2)))</f>
        <v>#N/A</v>
      </c>
    </row>
    <row r="3797" spans="1:12">
      <c r="A3797" s="23">
        <v>4709</v>
      </c>
      <c r="B3797" s="23">
        <v>1225</v>
      </c>
      <c r="C3797" s="23">
        <v>121</v>
      </c>
      <c r="E3797" s="23" t="s">
        <v>7640</v>
      </c>
      <c r="F3797" s="23" t="s">
        <v>7641</v>
      </c>
      <c r="G3797" s="23">
        <v>1</v>
      </c>
      <c r="K3797" s="41" t="str">
        <f>IF($B3797="","",(VLOOKUP($B3797,所属・種目コード!$L$3:$M$127,2)))</f>
        <v>盛岡下小路中</v>
      </c>
      <c r="L3797" s="38" t="e">
        <f>IF($B3797="","",(VLOOKUP($B3797,所属・種目コード!$I$3:$J$59,2)))</f>
        <v>#N/A</v>
      </c>
    </row>
    <row r="3798" spans="1:12">
      <c r="A3798" s="23">
        <v>4710</v>
      </c>
      <c r="B3798" s="23">
        <v>1225</v>
      </c>
      <c r="C3798" s="23">
        <v>122</v>
      </c>
      <c r="E3798" s="23" t="s">
        <v>7642</v>
      </c>
      <c r="F3798" s="23" t="s">
        <v>7643</v>
      </c>
      <c r="G3798" s="23">
        <v>1</v>
      </c>
      <c r="K3798" s="41" t="str">
        <f>IF($B3798="","",(VLOOKUP($B3798,所属・種目コード!$L$3:$M$127,2)))</f>
        <v>盛岡下小路中</v>
      </c>
      <c r="L3798" s="38" t="e">
        <f>IF($B3798="","",(VLOOKUP($B3798,所属・種目コード!$I$3:$J$59,2)))</f>
        <v>#N/A</v>
      </c>
    </row>
    <row r="3799" spans="1:12">
      <c r="A3799" s="23">
        <v>4711</v>
      </c>
      <c r="B3799" s="23">
        <v>1225</v>
      </c>
      <c r="C3799" s="23">
        <v>127</v>
      </c>
      <c r="E3799" s="23" t="s">
        <v>7644</v>
      </c>
      <c r="F3799" s="23" t="s">
        <v>7645</v>
      </c>
      <c r="G3799" s="23">
        <v>2</v>
      </c>
      <c r="K3799" s="41" t="str">
        <f>IF($B3799="","",(VLOOKUP($B3799,所属・種目コード!$L$3:$M$127,2)))</f>
        <v>盛岡下小路中</v>
      </c>
      <c r="L3799" s="38" t="e">
        <f>IF($B3799="","",(VLOOKUP($B3799,所属・種目コード!$I$3:$J$59,2)))</f>
        <v>#N/A</v>
      </c>
    </row>
    <row r="3800" spans="1:12">
      <c r="A3800" s="23">
        <v>4712</v>
      </c>
      <c r="B3800" s="23">
        <v>1225</v>
      </c>
      <c r="C3800" s="23">
        <v>118</v>
      </c>
      <c r="E3800" s="23" t="s">
        <v>7646</v>
      </c>
      <c r="F3800" s="23" t="s">
        <v>7647</v>
      </c>
      <c r="G3800" s="23">
        <v>2</v>
      </c>
      <c r="K3800" s="41" t="str">
        <f>IF($B3800="","",(VLOOKUP($B3800,所属・種目コード!$L$3:$M$127,2)))</f>
        <v>盛岡下小路中</v>
      </c>
      <c r="L3800" s="38" t="e">
        <f>IF($B3800="","",(VLOOKUP($B3800,所属・種目コード!$I$3:$J$59,2)))</f>
        <v>#N/A</v>
      </c>
    </row>
    <row r="3801" spans="1:12">
      <c r="A3801" s="23">
        <v>4713</v>
      </c>
      <c r="B3801" s="23">
        <v>1225</v>
      </c>
      <c r="C3801" s="23">
        <v>112</v>
      </c>
      <c r="E3801" s="23" t="s">
        <v>7648</v>
      </c>
      <c r="F3801" s="23" t="s">
        <v>7649</v>
      </c>
      <c r="G3801" s="23">
        <v>1</v>
      </c>
      <c r="K3801" s="41" t="str">
        <f>IF($B3801="","",(VLOOKUP($B3801,所属・種目コード!$L$3:$M$127,2)))</f>
        <v>盛岡下小路中</v>
      </c>
      <c r="L3801" s="38" t="e">
        <f>IF($B3801="","",(VLOOKUP($B3801,所属・種目コード!$I$3:$J$59,2)))</f>
        <v>#N/A</v>
      </c>
    </row>
    <row r="3802" spans="1:12">
      <c r="A3802" s="23">
        <v>4714</v>
      </c>
      <c r="B3802" s="23">
        <v>1225</v>
      </c>
      <c r="C3802" s="23">
        <v>128</v>
      </c>
      <c r="E3802" s="23" t="s">
        <v>7650</v>
      </c>
      <c r="F3802" s="23" t="s">
        <v>7651</v>
      </c>
      <c r="G3802" s="23">
        <v>2</v>
      </c>
      <c r="K3802" s="41" t="str">
        <f>IF($B3802="","",(VLOOKUP($B3802,所属・種目コード!$L$3:$M$127,2)))</f>
        <v>盛岡下小路中</v>
      </c>
      <c r="L3802" s="38" t="e">
        <f>IF($B3802="","",(VLOOKUP($B3802,所属・種目コード!$I$3:$J$59,2)))</f>
        <v>#N/A</v>
      </c>
    </row>
    <row r="3803" spans="1:12">
      <c r="A3803" s="23">
        <v>4715</v>
      </c>
      <c r="B3803" s="23">
        <v>1225</v>
      </c>
      <c r="C3803" s="23">
        <v>129</v>
      </c>
      <c r="E3803" s="23" t="s">
        <v>7652</v>
      </c>
      <c r="F3803" s="23" t="s">
        <v>3907</v>
      </c>
      <c r="G3803" s="23">
        <v>2</v>
      </c>
      <c r="K3803" s="41" t="str">
        <f>IF($B3803="","",(VLOOKUP($B3803,所属・種目コード!$L$3:$M$127,2)))</f>
        <v>盛岡下小路中</v>
      </c>
      <c r="L3803" s="38" t="e">
        <f>IF($B3803="","",(VLOOKUP($B3803,所属・種目コード!$I$3:$J$59,2)))</f>
        <v>#N/A</v>
      </c>
    </row>
    <row r="3804" spans="1:12">
      <c r="A3804" s="23">
        <v>4716</v>
      </c>
      <c r="B3804" s="23">
        <v>1226</v>
      </c>
      <c r="C3804" s="23">
        <v>92</v>
      </c>
      <c r="E3804" s="23" t="s">
        <v>7653</v>
      </c>
      <c r="F3804" s="23" t="s">
        <v>7654</v>
      </c>
      <c r="G3804" s="23">
        <v>1</v>
      </c>
      <c r="K3804" s="41" t="str">
        <f>IF($B3804="","",(VLOOKUP($B3804,所属・種目コード!$L$3:$M$127,2)))</f>
        <v>盛岡渋民中</v>
      </c>
      <c r="L3804" s="38" t="e">
        <f>IF($B3804="","",(VLOOKUP($B3804,所属・種目コード!$I$3:$J$59,2)))</f>
        <v>#N/A</v>
      </c>
    </row>
    <row r="3805" spans="1:12">
      <c r="A3805" s="23">
        <v>4717</v>
      </c>
      <c r="B3805" s="23">
        <v>1226</v>
      </c>
      <c r="C3805" s="23">
        <v>93</v>
      </c>
      <c r="E3805" s="23" t="s">
        <v>7655</v>
      </c>
      <c r="F3805" s="23" t="s">
        <v>7656</v>
      </c>
      <c r="G3805" s="23">
        <v>1</v>
      </c>
      <c r="K3805" s="41" t="str">
        <f>IF($B3805="","",(VLOOKUP($B3805,所属・種目コード!$L$3:$M$127,2)))</f>
        <v>盛岡渋民中</v>
      </c>
      <c r="L3805" s="38" t="e">
        <f>IF($B3805="","",(VLOOKUP($B3805,所属・種目コード!$I$3:$J$59,2)))</f>
        <v>#N/A</v>
      </c>
    </row>
    <row r="3806" spans="1:12">
      <c r="A3806" s="23">
        <v>4718</v>
      </c>
      <c r="B3806" s="23">
        <v>1226</v>
      </c>
      <c r="C3806" s="23">
        <v>104</v>
      </c>
      <c r="E3806" s="23" t="s">
        <v>7657</v>
      </c>
      <c r="F3806" s="23" t="s">
        <v>7658</v>
      </c>
      <c r="G3806" s="23">
        <v>2</v>
      </c>
      <c r="K3806" s="41" t="str">
        <f>IF($B3806="","",(VLOOKUP($B3806,所属・種目コード!$L$3:$M$127,2)))</f>
        <v>盛岡渋民中</v>
      </c>
      <c r="L3806" s="38" t="e">
        <f>IF($B3806="","",(VLOOKUP($B3806,所属・種目コード!$I$3:$J$59,2)))</f>
        <v>#N/A</v>
      </c>
    </row>
    <row r="3807" spans="1:12">
      <c r="A3807" s="23">
        <v>4719</v>
      </c>
      <c r="B3807" s="23">
        <v>1226</v>
      </c>
      <c r="C3807" s="23">
        <v>94</v>
      </c>
      <c r="E3807" s="23" t="s">
        <v>7659</v>
      </c>
      <c r="F3807" s="23" t="s">
        <v>7660</v>
      </c>
      <c r="G3807" s="23">
        <v>1</v>
      </c>
      <c r="K3807" s="41" t="str">
        <f>IF($B3807="","",(VLOOKUP($B3807,所属・種目コード!$L$3:$M$127,2)))</f>
        <v>盛岡渋民中</v>
      </c>
      <c r="L3807" s="38" t="e">
        <f>IF($B3807="","",(VLOOKUP($B3807,所属・種目コード!$I$3:$J$59,2)))</f>
        <v>#N/A</v>
      </c>
    </row>
    <row r="3808" spans="1:12">
      <c r="A3808" s="23">
        <v>4720</v>
      </c>
      <c r="B3808" s="23">
        <v>1226</v>
      </c>
      <c r="C3808" s="23">
        <v>99</v>
      </c>
      <c r="E3808" s="23" t="s">
        <v>7661</v>
      </c>
      <c r="F3808" s="23" t="s">
        <v>7662</v>
      </c>
      <c r="G3808" s="23">
        <v>1</v>
      </c>
      <c r="K3808" s="41" t="str">
        <f>IF($B3808="","",(VLOOKUP($B3808,所属・種目コード!$L$3:$M$127,2)))</f>
        <v>盛岡渋民中</v>
      </c>
      <c r="L3808" s="38" t="e">
        <f>IF($B3808="","",(VLOOKUP($B3808,所属・種目コード!$I$3:$J$59,2)))</f>
        <v>#N/A</v>
      </c>
    </row>
    <row r="3809" spans="1:12">
      <c r="A3809" s="23">
        <v>4721</v>
      </c>
      <c r="B3809" s="23">
        <v>1226</v>
      </c>
      <c r="C3809" s="23">
        <v>95</v>
      </c>
      <c r="E3809" s="23" t="s">
        <v>7663</v>
      </c>
      <c r="F3809" s="23" t="s">
        <v>7664</v>
      </c>
      <c r="G3809" s="23">
        <v>1</v>
      </c>
      <c r="K3809" s="41" t="str">
        <f>IF($B3809="","",(VLOOKUP($B3809,所属・種目コード!$L$3:$M$127,2)))</f>
        <v>盛岡渋民中</v>
      </c>
      <c r="L3809" s="38" t="e">
        <f>IF($B3809="","",(VLOOKUP($B3809,所属・種目コード!$I$3:$J$59,2)))</f>
        <v>#N/A</v>
      </c>
    </row>
    <row r="3810" spans="1:12">
      <c r="A3810" s="23">
        <v>4722</v>
      </c>
      <c r="B3810" s="23">
        <v>1226</v>
      </c>
      <c r="C3810" s="23">
        <v>101</v>
      </c>
      <c r="E3810" s="23" t="s">
        <v>7665</v>
      </c>
      <c r="F3810" s="23" t="s">
        <v>7666</v>
      </c>
      <c r="G3810" s="23">
        <v>2</v>
      </c>
      <c r="K3810" s="41" t="str">
        <f>IF($B3810="","",(VLOOKUP($B3810,所属・種目コード!$L$3:$M$127,2)))</f>
        <v>盛岡渋民中</v>
      </c>
      <c r="L3810" s="38" t="e">
        <f>IF($B3810="","",(VLOOKUP($B3810,所属・種目コード!$I$3:$J$59,2)))</f>
        <v>#N/A</v>
      </c>
    </row>
    <row r="3811" spans="1:12">
      <c r="A3811" s="23">
        <v>4723</v>
      </c>
      <c r="B3811" s="23">
        <v>1226</v>
      </c>
      <c r="C3811" s="23">
        <v>105</v>
      </c>
      <c r="E3811" s="23" t="s">
        <v>7667</v>
      </c>
      <c r="F3811" s="23" t="s">
        <v>7668</v>
      </c>
      <c r="G3811" s="23">
        <v>2</v>
      </c>
      <c r="K3811" s="41" t="str">
        <f>IF($B3811="","",(VLOOKUP($B3811,所属・種目コード!$L$3:$M$127,2)))</f>
        <v>盛岡渋民中</v>
      </c>
      <c r="L3811" s="38" t="e">
        <f>IF($B3811="","",(VLOOKUP($B3811,所属・種目コード!$I$3:$J$59,2)))</f>
        <v>#N/A</v>
      </c>
    </row>
    <row r="3812" spans="1:12">
      <c r="A3812" s="23">
        <v>4724</v>
      </c>
      <c r="B3812" s="23">
        <v>1226</v>
      </c>
      <c r="C3812" s="23">
        <v>102</v>
      </c>
      <c r="E3812" s="23" t="s">
        <v>7669</v>
      </c>
      <c r="F3812" s="23" t="s">
        <v>7670</v>
      </c>
      <c r="G3812" s="23">
        <v>2</v>
      </c>
      <c r="K3812" s="41" t="str">
        <f>IF($B3812="","",(VLOOKUP($B3812,所属・種目コード!$L$3:$M$127,2)))</f>
        <v>盛岡渋民中</v>
      </c>
      <c r="L3812" s="38" t="e">
        <f>IF($B3812="","",(VLOOKUP($B3812,所属・種目コード!$I$3:$J$59,2)))</f>
        <v>#N/A</v>
      </c>
    </row>
    <row r="3813" spans="1:12">
      <c r="A3813" s="23">
        <v>4725</v>
      </c>
      <c r="B3813" s="23">
        <v>1226</v>
      </c>
      <c r="C3813" s="23">
        <v>96</v>
      </c>
      <c r="E3813" s="23" t="s">
        <v>7671</v>
      </c>
      <c r="F3813" s="23" t="s">
        <v>7174</v>
      </c>
      <c r="G3813" s="23">
        <v>1</v>
      </c>
      <c r="K3813" s="41" t="str">
        <f>IF($B3813="","",(VLOOKUP($B3813,所属・種目コード!$L$3:$M$127,2)))</f>
        <v>盛岡渋民中</v>
      </c>
      <c r="L3813" s="38" t="e">
        <f>IF($B3813="","",(VLOOKUP($B3813,所属・種目コード!$I$3:$J$59,2)))</f>
        <v>#N/A</v>
      </c>
    </row>
    <row r="3814" spans="1:12">
      <c r="A3814" s="23">
        <v>4726</v>
      </c>
      <c r="B3814" s="23">
        <v>1226</v>
      </c>
      <c r="C3814" s="23">
        <v>100</v>
      </c>
      <c r="E3814" s="23" t="s">
        <v>7672</v>
      </c>
      <c r="F3814" s="23" t="s">
        <v>7673</v>
      </c>
      <c r="G3814" s="23">
        <v>1</v>
      </c>
      <c r="K3814" s="41" t="str">
        <f>IF($B3814="","",(VLOOKUP($B3814,所属・種目コード!$L$3:$M$127,2)))</f>
        <v>盛岡渋民中</v>
      </c>
      <c r="L3814" s="38" t="e">
        <f>IF($B3814="","",(VLOOKUP($B3814,所属・種目コード!$I$3:$J$59,2)))</f>
        <v>#N/A</v>
      </c>
    </row>
    <row r="3815" spans="1:12">
      <c r="A3815" s="23">
        <v>4727</v>
      </c>
      <c r="B3815" s="23">
        <v>1226</v>
      </c>
      <c r="C3815" s="23">
        <v>106</v>
      </c>
      <c r="E3815" s="23" t="s">
        <v>7674</v>
      </c>
      <c r="F3815" s="23" t="s">
        <v>7675</v>
      </c>
      <c r="G3815" s="23">
        <v>2</v>
      </c>
      <c r="K3815" s="41" t="str">
        <f>IF($B3815="","",(VLOOKUP($B3815,所属・種目コード!$L$3:$M$127,2)))</f>
        <v>盛岡渋民中</v>
      </c>
      <c r="L3815" s="38" t="e">
        <f>IF($B3815="","",(VLOOKUP($B3815,所属・種目コード!$I$3:$J$59,2)))</f>
        <v>#N/A</v>
      </c>
    </row>
    <row r="3816" spans="1:12">
      <c r="A3816" s="23">
        <v>4728</v>
      </c>
      <c r="B3816" s="23">
        <v>1226</v>
      </c>
      <c r="C3816" s="23">
        <v>97</v>
      </c>
      <c r="E3816" s="23" t="s">
        <v>7676</v>
      </c>
      <c r="F3816" s="23" t="s">
        <v>7677</v>
      </c>
      <c r="G3816" s="23">
        <v>1</v>
      </c>
      <c r="K3816" s="41" t="str">
        <f>IF($B3816="","",(VLOOKUP($B3816,所属・種目コード!$L$3:$M$127,2)))</f>
        <v>盛岡渋民中</v>
      </c>
      <c r="L3816" s="38" t="e">
        <f>IF($B3816="","",(VLOOKUP($B3816,所属・種目コード!$I$3:$J$59,2)))</f>
        <v>#N/A</v>
      </c>
    </row>
    <row r="3817" spans="1:12">
      <c r="A3817" s="23">
        <v>4729</v>
      </c>
      <c r="B3817" s="23">
        <v>1226</v>
      </c>
      <c r="C3817" s="23">
        <v>103</v>
      </c>
      <c r="E3817" s="23" t="s">
        <v>7678</v>
      </c>
      <c r="F3817" s="23" t="s">
        <v>7679</v>
      </c>
      <c r="G3817" s="23">
        <v>2</v>
      </c>
      <c r="K3817" s="41" t="str">
        <f>IF($B3817="","",(VLOOKUP($B3817,所属・種目コード!$L$3:$M$127,2)))</f>
        <v>盛岡渋民中</v>
      </c>
      <c r="L3817" s="38" t="e">
        <f>IF($B3817="","",(VLOOKUP($B3817,所属・種目コード!$I$3:$J$59,2)))</f>
        <v>#N/A</v>
      </c>
    </row>
    <row r="3818" spans="1:12">
      <c r="A3818" s="23">
        <v>4730</v>
      </c>
      <c r="B3818" s="23">
        <v>1226</v>
      </c>
      <c r="C3818" s="23">
        <v>107</v>
      </c>
      <c r="E3818" s="23" t="s">
        <v>7680</v>
      </c>
      <c r="F3818" s="23" t="s">
        <v>7681</v>
      </c>
      <c r="G3818" s="23">
        <v>2</v>
      </c>
      <c r="K3818" s="41" t="str">
        <f>IF($B3818="","",(VLOOKUP($B3818,所属・種目コード!$L$3:$M$127,2)))</f>
        <v>盛岡渋民中</v>
      </c>
      <c r="L3818" s="38" t="e">
        <f>IF($B3818="","",(VLOOKUP($B3818,所属・種目コード!$I$3:$J$59,2)))</f>
        <v>#N/A</v>
      </c>
    </row>
    <row r="3819" spans="1:12">
      <c r="A3819" s="23">
        <v>4731</v>
      </c>
      <c r="B3819" s="23">
        <v>1226</v>
      </c>
      <c r="C3819" s="23">
        <v>101</v>
      </c>
      <c r="E3819" s="23" t="s">
        <v>7682</v>
      </c>
      <c r="F3819" s="23" t="s">
        <v>7683</v>
      </c>
      <c r="G3819" s="23">
        <v>1</v>
      </c>
      <c r="K3819" s="41" t="str">
        <f>IF($B3819="","",(VLOOKUP($B3819,所属・種目コード!$L$3:$M$127,2)))</f>
        <v>盛岡渋民中</v>
      </c>
      <c r="L3819" s="38" t="e">
        <f>IF($B3819="","",(VLOOKUP($B3819,所属・種目コード!$I$3:$J$59,2)))</f>
        <v>#N/A</v>
      </c>
    </row>
    <row r="3820" spans="1:12">
      <c r="A3820" s="23">
        <v>4732</v>
      </c>
      <c r="B3820" s="23">
        <v>1226</v>
      </c>
      <c r="C3820" s="23">
        <v>102</v>
      </c>
      <c r="E3820" s="23" t="s">
        <v>7684</v>
      </c>
      <c r="F3820" s="23" t="s">
        <v>7685</v>
      </c>
      <c r="G3820" s="23">
        <v>1</v>
      </c>
      <c r="K3820" s="41" t="str">
        <f>IF($B3820="","",(VLOOKUP($B3820,所属・種目コード!$L$3:$M$127,2)))</f>
        <v>盛岡渋民中</v>
      </c>
      <c r="L3820" s="38" t="e">
        <f>IF($B3820="","",(VLOOKUP($B3820,所属・種目コード!$I$3:$J$59,2)))</f>
        <v>#N/A</v>
      </c>
    </row>
    <row r="3821" spans="1:12">
      <c r="A3821" s="23">
        <v>4733</v>
      </c>
      <c r="B3821" s="23">
        <v>1226</v>
      </c>
      <c r="C3821" s="23">
        <v>98</v>
      </c>
      <c r="E3821" s="23" t="s">
        <v>7686</v>
      </c>
      <c r="F3821" s="23" t="s">
        <v>7687</v>
      </c>
      <c r="G3821" s="23">
        <v>1</v>
      </c>
      <c r="K3821" s="41" t="str">
        <f>IF($B3821="","",(VLOOKUP($B3821,所属・種目コード!$L$3:$M$127,2)))</f>
        <v>盛岡渋民中</v>
      </c>
      <c r="L3821" s="38" t="e">
        <f>IF($B3821="","",(VLOOKUP($B3821,所属・種目コード!$I$3:$J$59,2)))</f>
        <v>#N/A</v>
      </c>
    </row>
    <row r="3822" spans="1:12">
      <c r="A3822" s="23">
        <v>4734</v>
      </c>
      <c r="B3822" s="23">
        <v>1227</v>
      </c>
      <c r="C3822" s="23">
        <v>1757</v>
      </c>
      <c r="E3822" s="23" t="s">
        <v>7688</v>
      </c>
      <c r="F3822" s="23" t="s">
        <v>7689</v>
      </c>
      <c r="G3822" s="23">
        <v>1</v>
      </c>
      <c r="K3822" s="41" t="str">
        <f>IF($B3822="","",(VLOOKUP($B3822,所属・種目コード!$L$3:$M$127,2)))</f>
        <v>盛岡下橋中</v>
      </c>
      <c r="L3822" s="38" t="e">
        <f>IF($B3822="","",(VLOOKUP($B3822,所属・種目コード!$I$3:$J$59,2)))</f>
        <v>#N/A</v>
      </c>
    </row>
    <row r="3823" spans="1:12">
      <c r="A3823" s="23">
        <v>4735</v>
      </c>
      <c r="B3823" s="23">
        <v>1227</v>
      </c>
      <c r="C3823" s="23">
        <v>580</v>
      </c>
      <c r="E3823" s="23" t="s">
        <v>7690</v>
      </c>
      <c r="F3823" s="23" t="s">
        <v>7691</v>
      </c>
      <c r="G3823" s="23">
        <v>2</v>
      </c>
      <c r="K3823" s="41" t="str">
        <f>IF($B3823="","",(VLOOKUP($B3823,所属・種目コード!$L$3:$M$127,2)))</f>
        <v>盛岡下橋中</v>
      </c>
      <c r="L3823" s="38" t="e">
        <f>IF($B3823="","",(VLOOKUP($B3823,所属・種目コード!$I$3:$J$59,2)))</f>
        <v>#N/A</v>
      </c>
    </row>
    <row r="3824" spans="1:12">
      <c r="A3824" s="23">
        <v>4736</v>
      </c>
      <c r="B3824" s="23">
        <v>1227</v>
      </c>
      <c r="C3824" s="23">
        <v>585</v>
      </c>
      <c r="E3824" s="23" t="s">
        <v>7692</v>
      </c>
      <c r="F3824" s="23" t="s">
        <v>7693</v>
      </c>
      <c r="G3824" s="23">
        <v>2</v>
      </c>
      <c r="K3824" s="41" t="str">
        <f>IF($B3824="","",(VLOOKUP($B3824,所属・種目コード!$L$3:$M$127,2)))</f>
        <v>盛岡下橋中</v>
      </c>
      <c r="L3824" s="38" t="e">
        <f>IF($B3824="","",(VLOOKUP($B3824,所属・種目コード!$I$3:$J$59,2)))</f>
        <v>#N/A</v>
      </c>
    </row>
    <row r="3825" spans="1:12">
      <c r="A3825" s="23">
        <v>4737</v>
      </c>
      <c r="B3825" s="23">
        <v>1227</v>
      </c>
      <c r="C3825" s="23">
        <v>1763</v>
      </c>
      <c r="E3825" s="23" t="s">
        <v>7694</v>
      </c>
      <c r="F3825" s="23" t="s">
        <v>7695</v>
      </c>
      <c r="G3825" s="23">
        <v>1</v>
      </c>
      <c r="K3825" s="41" t="str">
        <f>IF($B3825="","",(VLOOKUP($B3825,所属・種目コード!$L$3:$M$127,2)))</f>
        <v>盛岡下橋中</v>
      </c>
      <c r="L3825" s="38" t="e">
        <f>IF($B3825="","",(VLOOKUP($B3825,所属・種目コード!$I$3:$J$59,2)))</f>
        <v>#N/A</v>
      </c>
    </row>
    <row r="3826" spans="1:12">
      <c r="A3826" s="23">
        <v>4738</v>
      </c>
      <c r="B3826" s="23">
        <v>1227</v>
      </c>
      <c r="C3826" s="23">
        <v>586</v>
      </c>
      <c r="E3826" s="23" t="s">
        <v>7696</v>
      </c>
      <c r="F3826" s="23" t="s">
        <v>7697</v>
      </c>
      <c r="G3826" s="23">
        <v>2</v>
      </c>
      <c r="K3826" s="41" t="str">
        <f>IF($B3826="","",(VLOOKUP($B3826,所属・種目コード!$L$3:$M$127,2)))</f>
        <v>盛岡下橋中</v>
      </c>
      <c r="L3826" s="38" t="e">
        <f>IF($B3826="","",(VLOOKUP($B3826,所属・種目コード!$I$3:$J$59,2)))</f>
        <v>#N/A</v>
      </c>
    </row>
    <row r="3827" spans="1:12">
      <c r="A3827" s="23">
        <v>4739</v>
      </c>
      <c r="B3827" s="23">
        <v>1227</v>
      </c>
      <c r="C3827" s="23">
        <v>581</v>
      </c>
      <c r="E3827" s="23" t="s">
        <v>7698</v>
      </c>
      <c r="F3827" s="23" t="s">
        <v>7699</v>
      </c>
      <c r="G3827" s="23">
        <v>2</v>
      </c>
      <c r="K3827" s="41" t="str">
        <f>IF($B3827="","",(VLOOKUP($B3827,所属・種目コード!$L$3:$M$127,2)))</f>
        <v>盛岡下橋中</v>
      </c>
      <c r="L3827" s="38" t="e">
        <f>IF($B3827="","",(VLOOKUP($B3827,所属・種目コード!$I$3:$J$59,2)))</f>
        <v>#N/A</v>
      </c>
    </row>
    <row r="3828" spans="1:12">
      <c r="A3828" s="23">
        <v>4740</v>
      </c>
      <c r="B3828" s="23">
        <v>1227</v>
      </c>
      <c r="C3828" s="23">
        <v>582</v>
      </c>
      <c r="E3828" s="23" t="s">
        <v>7700</v>
      </c>
      <c r="F3828" s="23" t="s">
        <v>7701</v>
      </c>
      <c r="G3828" s="23">
        <v>2</v>
      </c>
      <c r="K3828" s="41" t="str">
        <f>IF($B3828="","",(VLOOKUP($B3828,所属・種目コード!$L$3:$M$127,2)))</f>
        <v>盛岡下橋中</v>
      </c>
      <c r="L3828" s="38" t="e">
        <f>IF($B3828="","",(VLOOKUP($B3828,所属・種目コード!$I$3:$J$59,2)))</f>
        <v>#N/A</v>
      </c>
    </row>
    <row r="3829" spans="1:12">
      <c r="A3829" s="23">
        <v>4741</v>
      </c>
      <c r="B3829" s="23">
        <v>1227</v>
      </c>
      <c r="C3829" s="23">
        <v>1758</v>
      </c>
      <c r="E3829" s="23" t="s">
        <v>7702</v>
      </c>
      <c r="F3829" s="23" t="s">
        <v>7703</v>
      </c>
      <c r="G3829" s="23">
        <v>1</v>
      </c>
      <c r="K3829" s="41" t="str">
        <f>IF($B3829="","",(VLOOKUP($B3829,所属・種目コード!$L$3:$M$127,2)))</f>
        <v>盛岡下橋中</v>
      </c>
      <c r="L3829" s="38" t="e">
        <f>IF($B3829="","",(VLOOKUP($B3829,所属・種目コード!$I$3:$J$59,2)))</f>
        <v>#N/A</v>
      </c>
    </row>
    <row r="3830" spans="1:12">
      <c r="A3830" s="23">
        <v>4742</v>
      </c>
      <c r="B3830" s="23">
        <v>1227</v>
      </c>
      <c r="C3830" s="23">
        <v>1759</v>
      </c>
      <c r="E3830" s="23" t="s">
        <v>7704</v>
      </c>
      <c r="F3830" s="23" t="s">
        <v>7705</v>
      </c>
      <c r="G3830" s="23">
        <v>1</v>
      </c>
      <c r="K3830" s="41" t="str">
        <f>IF($B3830="","",(VLOOKUP($B3830,所属・種目コード!$L$3:$M$127,2)))</f>
        <v>盛岡下橋中</v>
      </c>
      <c r="L3830" s="38" t="e">
        <f>IF($B3830="","",(VLOOKUP($B3830,所属・種目コード!$I$3:$J$59,2)))</f>
        <v>#N/A</v>
      </c>
    </row>
    <row r="3831" spans="1:12">
      <c r="A3831" s="23">
        <v>4743</v>
      </c>
      <c r="B3831" s="23">
        <v>1227</v>
      </c>
      <c r="C3831" s="23">
        <v>1765</v>
      </c>
      <c r="E3831" s="23" t="s">
        <v>7706</v>
      </c>
      <c r="F3831" s="23" t="s">
        <v>7707</v>
      </c>
      <c r="G3831" s="23">
        <v>1</v>
      </c>
      <c r="K3831" s="41" t="str">
        <f>IF($B3831="","",(VLOOKUP($B3831,所属・種目コード!$L$3:$M$127,2)))</f>
        <v>盛岡下橋中</v>
      </c>
      <c r="L3831" s="38" t="e">
        <f>IF($B3831="","",(VLOOKUP($B3831,所属・種目コード!$I$3:$J$59,2)))</f>
        <v>#N/A</v>
      </c>
    </row>
    <row r="3832" spans="1:12">
      <c r="A3832" s="23">
        <v>4744</v>
      </c>
      <c r="B3832" s="23">
        <v>1227</v>
      </c>
      <c r="C3832" s="23">
        <v>583</v>
      </c>
      <c r="E3832" s="23" t="s">
        <v>7708</v>
      </c>
      <c r="F3832" s="23" t="s">
        <v>7709</v>
      </c>
      <c r="G3832" s="23">
        <v>2</v>
      </c>
      <c r="K3832" s="41" t="str">
        <f>IF($B3832="","",(VLOOKUP($B3832,所属・種目コード!$L$3:$M$127,2)))</f>
        <v>盛岡下橋中</v>
      </c>
      <c r="L3832" s="38" t="e">
        <f>IF($B3832="","",(VLOOKUP($B3832,所属・種目コード!$I$3:$J$59,2)))</f>
        <v>#N/A</v>
      </c>
    </row>
    <row r="3833" spans="1:12">
      <c r="A3833" s="23">
        <v>4745</v>
      </c>
      <c r="B3833" s="23">
        <v>1227</v>
      </c>
      <c r="C3833" s="23">
        <v>1760</v>
      </c>
      <c r="E3833" s="23" t="s">
        <v>7710</v>
      </c>
      <c r="F3833" s="23" t="s">
        <v>7711</v>
      </c>
      <c r="G3833" s="23">
        <v>1</v>
      </c>
      <c r="K3833" s="41" t="str">
        <f>IF($B3833="","",(VLOOKUP($B3833,所属・種目コード!$L$3:$M$127,2)))</f>
        <v>盛岡下橋中</v>
      </c>
      <c r="L3833" s="38" t="e">
        <f>IF($B3833="","",(VLOOKUP($B3833,所属・種目コード!$I$3:$J$59,2)))</f>
        <v>#N/A</v>
      </c>
    </row>
    <row r="3834" spans="1:12">
      <c r="A3834" s="23">
        <v>4746</v>
      </c>
      <c r="B3834" s="23">
        <v>1227</v>
      </c>
      <c r="C3834" s="23">
        <v>587</v>
      </c>
      <c r="E3834" s="23" t="s">
        <v>7712</v>
      </c>
      <c r="F3834" s="23" t="s">
        <v>7713</v>
      </c>
      <c r="G3834" s="23">
        <v>2</v>
      </c>
      <c r="K3834" s="41" t="str">
        <f>IF($B3834="","",(VLOOKUP($B3834,所属・種目コード!$L$3:$M$127,2)))</f>
        <v>盛岡下橋中</v>
      </c>
      <c r="L3834" s="38" t="e">
        <f>IF($B3834="","",(VLOOKUP($B3834,所属・種目コード!$I$3:$J$59,2)))</f>
        <v>#N/A</v>
      </c>
    </row>
    <row r="3835" spans="1:12">
      <c r="A3835" s="23">
        <v>4747</v>
      </c>
      <c r="B3835" s="23">
        <v>1227</v>
      </c>
      <c r="C3835" s="23">
        <v>1761</v>
      </c>
      <c r="E3835" s="23" t="s">
        <v>7714</v>
      </c>
      <c r="F3835" s="23" t="s">
        <v>7715</v>
      </c>
      <c r="G3835" s="23">
        <v>1</v>
      </c>
      <c r="K3835" s="41" t="str">
        <f>IF($B3835="","",(VLOOKUP($B3835,所属・種目コード!$L$3:$M$127,2)))</f>
        <v>盛岡下橋中</v>
      </c>
      <c r="L3835" s="38" t="e">
        <f>IF($B3835="","",(VLOOKUP($B3835,所属・種目コード!$I$3:$J$59,2)))</f>
        <v>#N/A</v>
      </c>
    </row>
    <row r="3836" spans="1:12">
      <c r="A3836" s="23">
        <v>4748</v>
      </c>
      <c r="B3836" s="23">
        <v>1227</v>
      </c>
      <c r="C3836" s="23">
        <v>584</v>
      </c>
      <c r="E3836" s="23" t="s">
        <v>7716</v>
      </c>
      <c r="F3836" s="23" t="s">
        <v>7717</v>
      </c>
      <c r="G3836" s="23">
        <v>2</v>
      </c>
      <c r="K3836" s="41" t="str">
        <f>IF($B3836="","",(VLOOKUP($B3836,所属・種目コード!$L$3:$M$127,2)))</f>
        <v>盛岡下橋中</v>
      </c>
      <c r="L3836" s="38" t="e">
        <f>IF($B3836="","",(VLOOKUP($B3836,所属・種目コード!$I$3:$J$59,2)))</f>
        <v>#N/A</v>
      </c>
    </row>
    <row r="3837" spans="1:12">
      <c r="A3837" s="23">
        <v>4749</v>
      </c>
      <c r="B3837" s="23">
        <v>1227</v>
      </c>
      <c r="C3837" s="23">
        <v>1764</v>
      </c>
      <c r="E3837" s="23" t="s">
        <v>7718</v>
      </c>
      <c r="F3837" s="23" t="s">
        <v>7719</v>
      </c>
      <c r="G3837" s="23">
        <v>1</v>
      </c>
      <c r="K3837" s="41" t="str">
        <f>IF($B3837="","",(VLOOKUP($B3837,所属・種目コード!$L$3:$M$127,2)))</f>
        <v>盛岡下橋中</v>
      </c>
      <c r="L3837" s="38" t="e">
        <f>IF($B3837="","",(VLOOKUP($B3837,所属・種目コード!$I$3:$J$59,2)))</f>
        <v>#N/A</v>
      </c>
    </row>
    <row r="3838" spans="1:12">
      <c r="A3838" s="23">
        <v>4750</v>
      </c>
      <c r="B3838" s="23">
        <v>1227</v>
      </c>
      <c r="C3838" s="23">
        <v>1762</v>
      </c>
      <c r="E3838" s="23" t="s">
        <v>7720</v>
      </c>
      <c r="F3838" s="23" t="s">
        <v>7721</v>
      </c>
      <c r="G3838" s="23">
        <v>1</v>
      </c>
      <c r="K3838" s="41" t="str">
        <f>IF($B3838="","",(VLOOKUP($B3838,所属・種目コード!$L$3:$M$127,2)))</f>
        <v>盛岡下橋中</v>
      </c>
      <c r="L3838" s="38" t="e">
        <f>IF($B3838="","",(VLOOKUP($B3838,所属・種目コード!$I$3:$J$59,2)))</f>
        <v>#N/A</v>
      </c>
    </row>
    <row r="3839" spans="1:12">
      <c r="A3839" s="23">
        <v>4751</v>
      </c>
      <c r="B3839" s="23">
        <v>1228</v>
      </c>
      <c r="C3839" s="23">
        <v>677</v>
      </c>
      <c r="E3839" s="23" t="s">
        <v>7722</v>
      </c>
      <c r="F3839" s="23" t="s">
        <v>7723</v>
      </c>
      <c r="G3839" s="23">
        <v>2</v>
      </c>
      <c r="K3839" s="41" t="str">
        <f>IF($B3839="","",(VLOOKUP($B3839,所属・種目コード!$L$3:$M$127,2)))</f>
        <v>盛岡城西中中</v>
      </c>
      <c r="L3839" s="38" t="e">
        <f>IF($B3839="","",(VLOOKUP($B3839,所属・種目コード!$I$3:$J$59,2)))</f>
        <v>#N/A</v>
      </c>
    </row>
    <row r="3840" spans="1:12">
      <c r="A3840" s="23">
        <v>4752</v>
      </c>
      <c r="B3840" s="23">
        <v>1228</v>
      </c>
      <c r="C3840" s="23">
        <v>686</v>
      </c>
      <c r="E3840" s="23" t="s">
        <v>7724</v>
      </c>
      <c r="F3840" s="23" t="s">
        <v>7725</v>
      </c>
      <c r="G3840" s="23">
        <v>2</v>
      </c>
      <c r="K3840" s="41" t="str">
        <f>IF($B3840="","",(VLOOKUP($B3840,所属・種目コード!$L$3:$M$127,2)))</f>
        <v>盛岡城西中中</v>
      </c>
      <c r="L3840" s="38" t="e">
        <f>IF($B3840="","",(VLOOKUP($B3840,所属・種目コード!$I$3:$J$59,2)))</f>
        <v>#N/A</v>
      </c>
    </row>
    <row r="3841" spans="1:12">
      <c r="A3841" s="23">
        <v>4753</v>
      </c>
      <c r="B3841" s="23">
        <v>1228</v>
      </c>
      <c r="C3841" s="23">
        <v>794</v>
      </c>
      <c r="E3841" s="23" t="s">
        <v>7726</v>
      </c>
      <c r="F3841" s="23" t="s">
        <v>1039</v>
      </c>
      <c r="G3841" s="23">
        <v>1</v>
      </c>
      <c r="K3841" s="41" t="str">
        <f>IF($B3841="","",(VLOOKUP($B3841,所属・種目コード!$L$3:$M$127,2)))</f>
        <v>盛岡城西中中</v>
      </c>
      <c r="L3841" s="38" t="e">
        <f>IF($B3841="","",(VLOOKUP($B3841,所属・種目コード!$I$3:$J$59,2)))</f>
        <v>#N/A</v>
      </c>
    </row>
    <row r="3842" spans="1:12">
      <c r="A3842" s="23">
        <v>4754</v>
      </c>
      <c r="B3842" s="23">
        <v>1228</v>
      </c>
      <c r="C3842" s="23">
        <v>678</v>
      </c>
      <c r="E3842" s="23" t="s">
        <v>7727</v>
      </c>
      <c r="F3842" s="23" t="s">
        <v>7728</v>
      </c>
      <c r="G3842" s="23">
        <v>2</v>
      </c>
      <c r="K3842" s="41" t="str">
        <f>IF($B3842="","",(VLOOKUP($B3842,所属・種目コード!$L$3:$M$127,2)))</f>
        <v>盛岡城西中中</v>
      </c>
      <c r="L3842" s="38" t="e">
        <f>IF($B3842="","",(VLOOKUP($B3842,所属・種目コード!$I$3:$J$59,2)))</f>
        <v>#N/A</v>
      </c>
    </row>
    <row r="3843" spans="1:12">
      <c r="A3843" s="23">
        <v>4755</v>
      </c>
      <c r="B3843" s="23">
        <v>1228</v>
      </c>
      <c r="C3843" s="23">
        <v>679</v>
      </c>
      <c r="E3843" s="23" t="s">
        <v>7729</v>
      </c>
      <c r="F3843" s="23" t="s">
        <v>7730</v>
      </c>
      <c r="G3843" s="23">
        <v>2</v>
      </c>
      <c r="K3843" s="41" t="str">
        <f>IF($B3843="","",(VLOOKUP($B3843,所属・種目コード!$L$3:$M$127,2)))</f>
        <v>盛岡城西中中</v>
      </c>
      <c r="L3843" s="38" t="e">
        <f>IF($B3843="","",(VLOOKUP($B3843,所属・種目コード!$I$3:$J$59,2)))</f>
        <v>#N/A</v>
      </c>
    </row>
    <row r="3844" spans="1:12">
      <c r="A3844" s="23">
        <v>4756</v>
      </c>
      <c r="B3844" s="23">
        <v>1228</v>
      </c>
      <c r="C3844" s="23">
        <v>687</v>
      </c>
      <c r="E3844" s="23" t="s">
        <v>7731</v>
      </c>
      <c r="F3844" s="23" t="s">
        <v>7732</v>
      </c>
      <c r="G3844" s="23">
        <v>2</v>
      </c>
      <c r="K3844" s="41" t="str">
        <f>IF($B3844="","",(VLOOKUP($B3844,所属・種目コード!$L$3:$M$127,2)))</f>
        <v>盛岡城西中中</v>
      </c>
      <c r="L3844" s="38" t="e">
        <f>IF($B3844="","",(VLOOKUP($B3844,所属・種目コード!$I$3:$J$59,2)))</f>
        <v>#N/A</v>
      </c>
    </row>
    <row r="3845" spans="1:12">
      <c r="A3845" s="23">
        <v>4757</v>
      </c>
      <c r="B3845" s="23">
        <v>1228</v>
      </c>
      <c r="C3845" s="23">
        <v>680</v>
      </c>
      <c r="E3845" s="23" t="s">
        <v>7733</v>
      </c>
      <c r="F3845" s="23" t="s">
        <v>7734</v>
      </c>
      <c r="G3845" s="23">
        <v>2</v>
      </c>
      <c r="K3845" s="41" t="str">
        <f>IF($B3845="","",(VLOOKUP($B3845,所属・種目コード!$L$3:$M$127,2)))</f>
        <v>盛岡城西中中</v>
      </c>
      <c r="L3845" s="38" t="e">
        <f>IF($B3845="","",(VLOOKUP($B3845,所属・種目コード!$I$3:$J$59,2)))</f>
        <v>#N/A</v>
      </c>
    </row>
    <row r="3846" spans="1:12">
      <c r="A3846" s="23">
        <v>4758</v>
      </c>
      <c r="B3846" s="23">
        <v>1228</v>
      </c>
      <c r="C3846" s="23">
        <v>681</v>
      </c>
      <c r="E3846" s="23" t="s">
        <v>7735</v>
      </c>
      <c r="F3846" s="23" t="s">
        <v>7736</v>
      </c>
      <c r="G3846" s="23">
        <v>2</v>
      </c>
      <c r="K3846" s="41" t="str">
        <f>IF($B3846="","",(VLOOKUP($B3846,所属・種目コード!$L$3:$M$127,2)))</f>
        <v>盛岡城西中中</v>
      </c>
      <c r="L3846" s="38" t="e">
        <f>IF($B3846="","",(VLOOKUP($B3846,所属・種目コード!$I$3:$J$59,2)))</f>
        <v>#N/A</v>
      </c>
    </row>
    <row r="3847" spans="1:12">
      <c r="A3847" s="23">
        <v>4759</v>
      </c>
      <c r="B3847" s="23">
        <v>1228</v>
      </c>
      <c r="C3847" s="23">
        <v>682</v>
      </c>
      <c r="E3847" s="23" t="s">
        <v>7737</v>
      </c>
      <c r="F3847" s="23" t="s">
        <v>7738</v>
      </c>
      <c r="G3847" s="23">
        <v>2</v>
      </c>
      <c r="K3847" s="41" t="str">
        <f>IF($B3847="","",(VLOOKUP($B3847,所属・種目コード!$L$3:$M$127,2)))</f>
        <v>盛岡城西中中</v>
      </c>
      <c r="L3847" s="38" t="e">
        <f>IF($B3847="","",(VLOOKUP($B3847,所属・種目コード!$I$3:$J$59,2)))</f>
        <v>#N/A</v>
      </c>
    </row>
    <row r="3848" spans="1:12">
      <c r="A3848" s="23">
        <v>4760</v>
      </c>
      <c r="B3848" s="23">
        <v>1228</v>
      </c>
      <c r="C3848" s="23">
        <v>683</v>
      </c>
      <c r="E3848" s="23" t="s">
        <v>7739</v>
      </c>
      <c r="F3848" s="23" t="s">
        <v>7740</v>
      </c>
      <c r="G3848" s="23">
        <v>2</v>
      </c>
      <c r="K3848" s="41" t="str">
        <f>IF($B3848="","",(VLOOKUP($B3848,所属・種目コード!$L$3:$M$127,2)))</f>
        <v>盛岡城西中中</v>
      </c>
      <c r="L3848" s="38" t="e">
        <f>IF($B3848="","",(VLOOKUP($B3848,所属・種目コード!$I$3:$J$59,2)))</f>
        <v>#N/A</v>
      </c>
    </row>
    <row r="3849" spans="1:12">
      <c r="A3849" s="23">
        <v>4761</v>
      </c>
      <c r="B3849" s="23">
        <v>1228</v>
      </c>
      <c r="C3849" s="23">
        <v>688</v>
      </c>
      <c r="E3849" s="23" t="s">
        <v>7741</v>
      </c>
      <c r="F3849" s="23" t="s">
        <v>7742</v>
      </c>
      <c r="G3849" s="23">
        <v>2</v>
      </c>
      <c r="K3849" s="41" t="str">
        <f>IF($B3849="","",(VLOOKUP($B3849,所属・種目コード!$L$3:$M$127,2)))</f>
        <v>盛岡城西中中</v>
      </c>
      <c r="L3849" s="38" t="e">
        <f>IF($B3849="","",(VLOOKUP($B3849,所属・種目コード!$I$3:$J$59,2)))</f>
        <v>#N/A</v>
      </c>
    </row>
    <row r="3850" spans="1:12">
      <c r="A3850" s="23">
        <v>4762</v>
      </c>
      <c r="B3850" s="23">
        <v>1228</v>
      </c>
      <c r="C3850" s="23">
        <v>689</v>
      </c>
      <c r="E3850" s="23" t="s">
        <v>7743</v>
      </c>
      <c r="F3850" s="23" t="s">
        <v>7744</v>
      </c>
      <c r="G3850" s="23">
        <v>2</v>
      </c>
      <c r="K3850" s="41" t="str">
        <f>IF($B3850="","",(VLOOKUP($B3850,所属・種目コード!$L$3:$M$127,2)))</f>
        <v>盛岡城西中中</v>
      </c>
      <c r="L3850" s="38" t="e">
        <f>IF($B3850="","",(VLOOKUP($B3850,所属・種目コード!$I$3:$J$59,2)))</f>
        <v>#N/A</v>
      </c>
    </row>
    <row r="3851" spans="1:12">
      <c r="A3851" s="23">
        <v>4763</v>
      </c>
      <c r="B3851" s="23">
        <v>1228</v>
      </c>
      <c r="C3851" s="23">
        <v>795</v>
      </c>
      <c r="E3851" s="23" t="s">
        <v>7745</v>
      </c>
      <c r="F3851" s="23" t="s">
        <v>7746</v>
      </c>
      <c r="G3851" s="23">
        <v>1</v>
      </c>
      <c r="K3851" s="41" t="str">
        <f>IF($B3851="","",(VLOOKUP($B3851,所属・種目コード!$L$3:$M$127,2)))</f>
        <v>盛岡城西中中</v>
      </c>
      <c r="L3851" s="38" t="e">
        <f>IF($B3851="","",(VLOOKUP($B3851,所属・種目コード!$I$3:$J$59,2)))</f>
        <v>#N/A</v>
      </c>
    </row>
    <row r="3852" spans="1:12">
      <c r="A3852" s="23">
        <v>4764</v>
      </c>
      <c r="B3852" s="23">
        <v>1228</v>
      </c>
      <c r="C3852" s="23">
        <v>690</v>
      </c>
      <c r="E3852" s="23" t="s">
        <v>7747</v>
      </c>
      <c r="F3852" s="23" t="s">
        <v>7748</v>
      </c>
      <c r="G3852" s="23">
        <v>2</v>
      </c>
      <c r="K3852" s="41" t="str">
        <f>IF($B3852="","",(VLOOKUP($B3852,所属・種目コード!$L$3:$M$127,2)))</f>
        <v>盛岡城西中中</v>
      </c>
      <c r="L3852" s="38" t="e">
        <f>IF($B3852="","",(VLOOKUP($B3852,所属・種目コード!$I$3:$J$59,2)))</f>
        <v>#N/A</v>
      </c>
    </row>
    <row r="3853" spans="1:12">
      <c r="A3853" s="23">
        <v>4765</v>
      </c>
      <c r="B3853" s="23">
        <v>1228</v>
      </c>
      <c r="C3853" s="23">
        <v>691</v>
      </c>
      <c r="E3853" s="23" t="s">
        <v>7749</v>
      </c>
      <c r="F3853" s="23" t="s">
        <v>7750</v>
      </c>
      <c r="G3853" s="23">
        <v>2</v>
      </c>
      <c r="K3853" s="41" t="str">
        <f>IF($B3853="","",(VLOOKUP($B3853,所属・種目コード!$L$3:$M$127,2)))</f>
        <v>盛岡城西中中</v>
      </c>
      <c r="L3853" s="38" t="e">
        <f>IF($B3853="","",(VLOOKUP($B3853,所属・種目コード!$I$3:$J$59,2)))</f>
        <v>#N/A</v>
      </c>
    </row>
    <row r="3854" spans="1:12">
      <c r="A3854" s="23">
        <v>4766</v>
      </c>
      <c r="B3854" s="23">
        <v>1228</v>
      </c>
      <c r="C3854" s="23">
        <v>684</v>
      </c>
      <c r="E3854" s="23" t="s">
        <v>7751</v>
      </c>
      <c r="F3854" s="23" t="s">
        <v>7752</v>
      </c>
      <c r="G3854" s="23">
        <v>2</v>
      </c>
      <c r="K3854" s="41" t="str">
        <f>IF($B3854="","",(VLOOKUP($B3854,所属・種目コード!$L$3:$M$127,2)))</f>
        <v>盛岡城西中中</v>
      </c>
      <c r="L3854" s="38" t="e">
        <f>IF($B3854="","",(VLOOKUP($B3854,所属・種目コード!$I$3:$J$59,2)))</f>
        <v>#N/A</v>
      </c>
    </row>
    <row r="3855" spans="1:12">
      <c r="A3855" s="23">
        <v>4767</v>
      </c>
      <c r="B3855" s="23">
        <v>1228</v>
      </c>
      <c r="C3855" s="23">
        <v>692</v>
      </c>
      <c r="E3855" s="23" t="s">
        <v>7753</v>
      </c>
      <c r="F3855" s="23" t="s">
        <v>7754</v>
      </c>
      <c r="G3855" s="23">
        <v>2</v>
      </c>
      <c r="K3855" s="41" t="str">
        <f>IF($B3855="","",(VLOOKUP($B3855,所属・種目コード!$L$3:$M$127,2)))</f>
        <v>盛岡城西中中</v>
      </c>
      <c r="L3855" s="38" t="e">
        <f>IF($B3855="","",(VLOOKUP($B3855,所属・種目コード!$I$3:$J$59,2)))</f>
        <v>#N/A</v>
      </c>
    </row>
    <row r="3856" spans="1:12">
      <c r="A3856" s="23">
        <v>4768</v>
      </c>
      <c r="B3856" s="23">
        <v>1228</v>
      </c>
      <c r="C3856" s="23">
        <v>693</v>
      </c>
      <c r="E3856" s="23" t="s">
        <v>7755</v>
      </c>
      <c r="F3856" s="23" t="s">
        <v>7756</v>
      </c>
      <c r="G3856" s="23">
        <v>2</v>
      </c>
      <c r="K3856" s="41" t="str">
        <f>IF($B3856="","",(VLOOKUP($B3856,所属・種目コード!$L$3:$M$127,2)))</f>
        <v>盛岡城西中中</v>
      </c>
      <c r="L3856" s="38" t="e">
        <f>IF($B3856="","",(VLOOKUP($B3856,所属・種目コード!$I$3:$J$59,2)))</f>
        <v>#N/A</v>
      </c>
    </row>
    <row r="3857" spans="1:12">
      <c r="A3857" s="23">
        <v>4769</v>
      </c>
      <c r="B3857" s="23">
        <v>1228</v>
      </c>
      <c r="C3857" s="23">
        <v>685</v>
      </c>
      <c r="E3857" s="23" t="s">
        <v>7757</v>
      </c>
      <c r="F3857" s="23" t="s">
        <v>7758</v>
      </c>
      <c r="G3857" s="23">
        <v>2</v>
      </c>
      <c r="K3857" s="41" t="str">
        <f>IF($B3857="","",(VLOOKUP($B3857,所属・種目コード!$L$3:$M$127,2)))</f>
        <v>盛岡城西中中</v>
      </c>
      <c r="L3857" s="38" t="e">
        <f>IF($B3857="","",(VLOOKUP($B3857,所属・種目コード!$I$3:$J$59,2)))</f>
        <v>#N/A</v>
      </c>
    </row>
    <row r="3858" spans="1:12">
      <c r="A3858" s="23">
        <v>4770</v>
      </c>
      <c r="B3858" s="23">
        <v>1228</v>
      </c>
      <c r="C3858" s="23">
        <v>796</v>
      </c>
      <c r="E3858" s="23" t="s">
        <v>7759</v>
      </c>
      <c r="F3858" s="23" t="s">
        <v>7760</v>
      </c>
      <c r="G3858" s="23">
        <v>1</v>
      </c>
      <c r="K3858" s="41" t="str">
        <f>IF($B3858="","",(VLOOKUP($B3858,所属・種目コード!$L$3:$M$127,2)))</f>
        <v>盛岡城西中中</v>
      </c>
      <c r="L3858" s="38" t="e">
        <f>IF($B3858="","",(VLOOKUP($B3858,所属・種目コード!$I$3:$J$59,2)))</f>
        <v>#N/A</v>
      </c>
    </row>
    <row r="3859" spans="1:12">
      <c r="A3859" s="23">
        <v>4771</v>
      </c>
      <c r="B3859" s="23">
        <v>1228</v>
      </c>
      <c r="C3859" s="23">
        <v>797</v>
      </c>
      <c r="E3859" s="23" t="s">
        <v>7761</v>
      </c>
      <c r="F3859" s="23" t="s">
        <v>7762</v>
      </c>
      <c r="G3859" s="23">
        <v>1</v>
      </c>
      <c r="K3859" s="41" t="str">
        <f>IF($B3859="","",(VLOOKUP($B3859,所属・種目コード!$L$3:$M$127,2)))</f>
        <v>盛岡城西中中</v>
      </c>
      <c r="L3859" s="38" t="e">
        <f>IF($B3859="","",(VLOOKUP($B3859,所属・種目コード!$I$3:$J$59,2)))</f>
        <v>#N/A</v>
      </c>
    </row>
    <row r="3860" spans="1:12">
      <c r="A3860" s="23">
        <v>4772</v>
      </c>
      <c r="B3860" s="23">
        <v>1228</v>
      </c>
      <c r="C3860" s="23">
        <v>798</v>
      </c>
      <c r="E3860" s="23" t="s">
        <v>7763</v>
      </c>
      <c r="F3860" s="23" t="s">
        <v>7764</v>
      </c>
      <c r="G3860" s="23">
        <v>1</v>
      </c>
      <c r="K3860" s="41" t="str">
        <f>IF($B3860="","",(VLOOKUP($B3860,所属・種目コード!$L$3:$M$127,2)))</f>
        <v>盛岡城西中中</v>
      </c>
      <c r="L3860" s="38" t="e">
        <f>IF($B3860="","",(VLOOKUP($B3860,所属・種目コード!$I$3:$J$59,2)))</f>
        <v>#N/A</v>
      </c>
    </row>
    <row r="3861" spans="1:12">
      <c r="A3861" s="23">
        <v>4773</v>
      </c>
      <c r="B3861" s="23">
        <v>1228</v>
      </c>
      <c r="C3861" s="23">
        <v>799</v>
      </c>
      <c r="E3861" s="23" t="s">
        <v>7765</v>
      </c>
      <c r="F3861" s="23" t="s">
        <v>7766</v>
      </c>
      <c r="G3861" s="23">
        <v>1</v>
      </c>
      <c r="K3861" s="41" t="str">
        <f>IF($B3861="","",(VLOOKUP($B3861,所属・種目コード!$L$3:$M$127,2)))</f>
        <v>盛岡城西中中</v>
      </c>
      <c r="L3861" s="38" t="e">
        <f>IF($B3861="","",(VLOOKUP($B3861,所属・種目コード!$I$3:$J$59,2)))</f>
        <v>#N/A</v>
      </c>
    </row>
    <row r="3862" spans="1:12">
      <c r="A3862" s="23">
        <v>4774</v>
      </c>
      <c r="B3862" s="23">
        <v>1228</v>
      </c>
      <c r="C3862" s="23">
        <v>800</v>
      </c>
      <c r="E3862" s="23" t="s">
        <v>7767</v>
      </c>
      <c r="F3862" s="23" t="s">
        <v>7768</v>
      </c>
      <c r="G3862" s="23">
        <v>1</v>
      </c>
      <c r="K3862" s="41" t="str">
        <f>IF($B3862="","",(VLOOKUP($B3862,所属・種目コード!$L$3:$M$127,2)))</f>
        <v>盛岡城西中中</v>
      </c>
      <c r="L3862" s="38" t="e">
        <f>IF($B3862="","",(VLOOKUP($B3862,所属・種目コード!$I$3:$J$59,2)))</f>
        <v>#N/A</v>
      </c>
    </row>
    <row r="3863" spans="1:12">
      <c r="A3863" s="23">
        <v>4775</v>
      </c>
      <c r="B3863" s="23">
        <v>1228</v>
      </c>
      <c r="C3863" s="23">
        <v>801</v>
      </c>
      <c r="E3863" s="23" t="s">
        <v>7769</v>
      </c>
      <c r="F3863" s="23" t="s">
        <v>7770</v>
      </c>
      <c r="G3863" s="23">
        <v>1</v>
      </c>
      <c r="K3863" s="41" t="str">
        <f>IF($B3863="","",(VLOOKUP($B3863,所属・種目コード!$L$3:$M$127,2)))</f>
        <v>盛岡城西中中</v>
      </c>
      <c r="L3863" s="38" t="e">
        <f>IF($B3863="","",(VLOOKUP($B3863,所属・種目コード!$I$3:$J$59,2)))</f>
        <v>#N/A</v>
      </c>
    </row>
    <row r="3864" spans="1:12">
      <c r="A3864" s="23">
        <v>4776</v>
      </c>
      <c r="B3864" s="23">
        <v>1228</v>
      </c>
      <c r="C3864" s="23">
        <v>802</v>
      </c>
      <c r="E3864" s="23" t="s">
        <v>7771</v>
      </c>
      <c r="F3864" s="23" t="s">
        <v>7772</v>
      </c>
      <c r="G3864" s="23">
        <v>1</v>
      </c>
      <c r="K3864" s="41" t="str">
        <f>IF($B3864="","",(VLOOKUP($B3864,所属・種目コード!$L$3:$M$127,2)))</f>
        <v>盛岡城西中中</v>
      </c>
      <c r="L3864" s="38" t="e">
        <f>IF($B3864="","",(VLOOKUP($B3864,所属・種目コード!$I$3:$J$59,2)))</f>
        <v>#N/A</v>
      </c>
    </row>
    <row r="3865" spans="1:12">
      <c r="A3865" s="23">
        <v>4777</v>
      </c>
      <c r="B3865" s="23">
        <v>1228</v>
      </c>
      <c r="C3865" s="23">
        <v>803</v>
      </c>
      <c r="E3865" s="23" t="s">
        <v>7773</v>
      </c>
      <c r="F3865" s="23" t="s">
        <v>7774</v>
      </c>
      <c r="G3865" s="23">
        <v>1</v>
      </c>
      <c r="K3865" s="41" t="str">
        <f>IF($B3865="","",(VLOOKUP($B3865,所属・種目コード!$L$3:$M$127,2)))</f>
        <v>盛岡城西中中</v>
      </c>
      <c r="L3865" s="38" t="e">
        <f>IF($B3865="","",(VLOOKUP($B3865,所属・種目コード!$I$3:$J$59,2)))</f>
        <v>#N/A</v>
      </c>
    </row>
    <row r="3866" spans="1:12">
      <c r="A3866" s="23">
        <v>4778</v>
      </c>
      <c r="B3866" s="23">
        <v>1229</v>
      </c>
      <c r="C3866" s="23">
        <v>777</v>
      </c>
      <c r="E3866" s="23" t="s">
        <v>7775</v>
      </c>
      <c r="F3866" s="23" t="s">
        <v>7776</v>
      </c>
      <c r="G3866" s="23">
        <v>2</v>
      </c>
      <c r="K3866" s="41" t="str">
        <f>IF($B3866="","",(VLOOKUP($B3866,所属・種目コード!$L$3:$M$127,2)))</f>
        <v>盛岡城東中</v>
      </c>
      <c r="L3866" s="38" t="e">
        <f>IF($B3866="","",(VLOOKUP($B3866,所属・種目コード!$I$3:$J$59,2)))</f>
        <v>#N/A</v>
      </c>
    </row>
    <row r="3867" spans="1:12">
      <c r="A3867" s="23">
        <v>4779</v>
      </c>
      <c r="B3867" s="23">
        <v>1229</v>
      </c>
      <c r="C3867" s="23">
        <v>773</v>
      </c>
      <c r="E3867" s="23" t="s">
        <v>7777</v>
      </c>
      <c r="F3867" s="23" t="s">
        <v>7006</v>
      </c>
      <c r="G3867" s="23">
        <v>2</v>
      </c>
      <c r="K3867" s="41" t="str">
        <f>IF($B3867="","",(VLOOKUP($B3867,所属・種目コード!$L$3:$M$127,2)))</f>
        <v>盛岡城東中</v>
      </c>
      <c r="L3867" s="38" t="e">
        <f>IF($B3867="","",(VLOOKUP($B3867,所属・種目コード!$I$3:$J$59,2)))</f>
        <v>#N/A</v>
      </c>
    </row>
    <row r="3868" spans="1:12">
      <c r="A3868" s="23">
        <v>4780</v>
      </c>
      <c r="B3868" s="23">
        <v>1229</v>
      </c>
      <c r="C3868" s="23">
        <v>774</v>
      </c>
      <c r="E3868" s="23" t="s">
        <v>7778</v>
      </c>
      <c r="F3868" s="23" t="s">
        <v>7779</v>
      </c>
      <c r="G3868" s="23">
        <v>2</v>
      </c>
      <c r="K3868" s="41" t="str">
        <f>IF($B3868="","",(VLOOKUP($B3868,所属・種目コード!$L$3:$M$127,2)))</f>
        <v>盛岡城東中</v>
      </c>
      <c r="L3868" s="38" t="e">
        <f>IF($B3868="","",(VLOOKUP($B3868,所属・種目コード!$I$3:$J$59,2)))</f>
        <v>#N/A</v>
      </c>
    </row>
    <row r="3869" spans="1:12">
      <c r="A3869" s="23">
        <v>4781</v>
      </c>
      <c r="B3869" s="23">
        <v>1229</v>
      </c>
      <c r="C3869" s="23">
        <v>778</v>
      </c>
      <c r="E3869" s="23" t="s">
        <v>7780</v>
      </c>
      <c r="F3869" s="23" t="s">
        <v>7781</v>
      </c>
      <c r="G3869" s="23">
        <v>2</v>
      </c>
      <c r="K3869" s="41" t="str">
        <f>IF($B3869="","",(VLOOKUP($B3869,所属・種目コード!$L$3:$M$127,2)))</f>
        <v>盛岡城東中</v>
      </c>
      <c r="L3869" s="38" t="e">
        <f>IF($B3869="","",(VLOOKUP($B3869,所属・種目コード!$I$3:$J$59,2)))</f>
        <v>#N/A</v>
      </c>
    </row>
    <row r="3870" spans="1:12">
      <c r="A3870" s="23">
        <v>4782</v>
      </c>
      <c r="B3870" s="23">
        <v>1229</v>
      </c>
      <c r="C3870" s="23">
        <v>926</v>
      </c>
      <c r="E3870" s="23" t="s">
        <v>7782</v>
      </c>
      <c r="F3870" s="23" t="s">
        <v>7783</v>
      </c>
      <c r="G3870" s="23">
        <v>1</v>
      </c>
      <c r="K3870" s="41" t="str">
        <f>IF($B3870="","",(VLOOKUP($B3870,所属・種目コード!$L$3:$M$127,2)))</f>
        <v>盛岡城東中</v>
      </c>
      <c r="L3870" s="38" t="e">
        <f>IF($B3870="","",(VLOOKUP($B3870,所属・種目コード!$I$3:$J$59,2)))</f>
        <v>#N/A</v>
      </c>
    </row>
    <row r="3871" spans="1:12">
      <c r="A3871" s="23">
        <v>4783</v>
      </c>
      <c r="B3871" s="23">
        <v>1229</v>
      </c>
      <c r="C3871" s="23">
        <v>916</v>
      </c>
      <c r="E3871" s="23" t="s">
        <v>7784</v>
      </c>
      <c r="F3871" s="23" t="s">
        <v>7785</v>
      </c>
      <c r="G3871" s="23">
        <v>1</v>
      </c>
      <c r="K3871" s="41" t="str">
        <f>IF($B3871="","",(VLOOKUP($B3871,所属・種目コード!$L$3:$M$127,2)))</f>
        <v>盛岡城東中</v>
      </c>
      <c r="L3871" s="38" t="e">
        <f>IF($B3871="","",(VLOOKUP($B3871,所属・種目コード!$I$3:$J$59,2)))</f>
        <v>#N/A</v>
      </c>
    </row>
    <row r="3872" spans="1:12">
      <c r="A3872" s="23">
        <v>4784</v>
      </c>
      <c r="B3872" s="23">
        <v>1229</v>
      </c>
      <c r="C3872" s="23">
        <v>917</v>
      </c>
      <c r="E3872" s="23" t="s">
        <v>7786</v>
      </c>
      <c r="F3872" s="23" t="s">
        <v>7787</v>
      </c>
      <c r="G3872" s="23">
        <v>1</v>
      </c>
      <c r="K3872" s="41" t="str">
        <f>IF($B3872="","",(VLOOKUP($B3872,所属・種目コード!$L$3:$M$127,2)))</f>
        <v>盛岡城東中</v>
      </c>
      <c r="L3872" s="38" t="e">
        <f>IF($B3872="","",(VLOOKUP($B3872,所属・種目コード!$I$3:$J$59,2)))</f>
        <v>#N/A</v>
      </c>
    </row>
    <row r="3873" spans="1:12">
      <c r="A3873" s="23">
        <v>4785</v>
      </c>
      <c r="B3873" s="23">
        <v>1229</v>
      </c>
      <c r="C3873" s="23">
        <v>918</v>
      </c>
      <c r="E3873" s="23" t="s">
        <v>7788</v>
      </c>
      <c r="F3873" s="23" t="s">
        <v>7789</v>
      </c>
      <c r="G3873" s="23">
        <v>1</v>
      </c>
      <c r="K3873" s="41" t="str">
        <f>IF($B3873="","",(VLOOKUP($B3873,所属・種目コード!$L$3:$M$127,2)))</f>
        <v>盛岡城東中</v>
      </c>
      <c r="L3873" s="38" t="e">
        <f>IF($B3873="","",(VLOOKUP($B3873,所属・種目コード!$I$3:$J$59,2)))</f>
        <v>#N/A</v>
      </c>
    </row>
    <row r="3874" spans="1:12">
      <c r="A3874" s="23">
        <v>4786</v>
      </c>
      <c r="B3874" s="23">
        <v>1229</v>
      </c>
      <c r="C3874" s="23">
        <v>775</v>
      </c>
      <c r="E3874" s="23" t="s">
        <v>7790</v>
      </c>
      <c r="F3874" s="23" t="s">
        <v>2132</v>
      </c>
      <c r="G3874" s="23">
        <v>2</v>
      </c>
      <c r="K3874" s="41" t="str">
        <f>IF($B3874="","",(VLOOKUP($B3874,所属・種目コード!$L$3:$M$127,2)))</f>
        <v>盛岡城東中</v>
      </c>
      <c r="L3874" s="38" t="e">
        <f>IF($B3874="","",(VLOOKUP($B3874,所属・種目コード!$I$3:$J$59,2)))</f>
        <v>#N/A</v>
      </c>
    </row>
    <row r="3875" spans="1:12">
      <c r="A3875" s="23">
        <v>4787</v>
      </c>
      <c r="B3875" s="23">
        <v>1229</v>
      </c>
      <c r="C3875" s="23">
        <v>919</v>
      </c>
      <c r="E3875" s="23" t="s">
        <v>7791</v>
      </c>
      <c r="F3875" s="23" t="s">
        <v>3339</v>
      </c>
      <c r="G3875" s="23">
        <v>1</v>
      </c>
      <c r="K3875" s="41" t="str">
        <f>IF($B3875="","",(VLOOKUP($B3875,所属・種目コード!$L$3:$M$127,2)))</f>
        <v>盛岡城東中</v>
      </c>
      <c r="L3875" s="38" t="e">
        <f>IF($B3875="","",(VLOOKUP($B3875,所属・種目コード!$I$3:$J$59,2)))</f>
        <v>#N/A</v>
      </c>
    </row>
    <row r="3876" spans="1:12">
      <c r="A3876" s="23">
        <v>4788</v>
      </c>
      <c r="B3876" s="23">
        <v>1229</v>
      </c>
      <c r="C3876" s="23">
        <v>779</v>
      </c>
      <c r="E3876" s="23" t="s">
        <v>7792</v>
      </c>
      <c r="F3876" s="23" t="s">
        <v>7793</v>
      </c>
      <c r="G3876" s="23">
        <v>2</v>
      </c>
      <c r="K3876" s="41" t="str">
        <f>IF($B3876="","",(VLOOKUP($B3876,所属・種目コード!$L$3:$M$127,2)))</f>
        <v>盛岡城東中</v>
      </c>
      <c r="L3876" s="38" t="e">
        <f>IF($B3876="","",(VLOOKUP($B3876,所属・種目コード!$I$3:$J$59,2)))</f>
        <v>#N/A</v>
      </c>
    </row>
    <row r="3877" spans="1:12">
      <c r="A3877" s="23">
        <v>4789</v>
      </c>
      <c r="B3877" s="23">
        <v>1229</v>
      </c>
      <c r="C3877" s="23">
        <v>920</v>
      </c>
      <c r="E3877" s="23" t="s">
        <v>7794</v>
      </c>
      <c r="F3877" s="23" t="s">
        <v>7795</v>
      </c>
      <c r="G3877" s="23">
        <v>1</v>
      </c>
      <c r="K3877" s="41" t="str">
        <f>IF($B3877="","",(VLOOKUP($B3877,所属・種目コード!$L$3:$M$127,2)))</f>
        <v>盛岡城東中</v>
      </c>
      <c r="L3877" s="38" t="e">
        <f>IF($B3877="","",(VLOOKUP($B3877,所属・種目コード!$I$3:$J$59,2)))</f>
        <v>#N/A</v>
      </c>
    </row>
    <row r="3878" spans="1:12">
      <c r="A3878" s="23">
        <v>4790</v>
      </c>
      <c r="B3878" s="23">
        <v>1229</v>
      </c>
      <c r="C3878" s="23">
        <v>921</v>
      </c>
      <c r="E3878" s="23" t="s">
        <v>7796</v>
      </c>
      <c r="F3878" s="23" t="s">
        <v>4002</v>
      </c>
      <c r="G3878" s="23">
        <v>1</v>
      </c>
      <c r="K3878" s="41" t="str">
        <f>IF($B3878="","",(VLOOKUP($B3878,所属・種目コード!$L$3:$M$127,2)))</f>
        <v>盛岡城東中</v>
      </c>
      <c r="L3878" s="38" t="e">
        <f>IF($B3878="","",(VLOOKUP($B3878,所属・種目コード!$I$3:$J$59,2)))</f>
        <v>#N/A</v>
      </c>
    </row>
    <row r="3879" spans="1:12">
      <c r="A3879" s="23">
        <v>4791</v>
      </c>
      <c r="B3879" s="23">
        <v>1229</v>
      </c>
      <c r="C3879" s="23">
        <v>927</v>
      </c>
      <c r="E3879" s="23" t="s">
        <v>7797</v>
      </c>
      <c r="F3879" s="23" t="s">
        <v>6854</v>
      </c>
      <c r="G3879" s="23">
        <v>1</v>
      </c>
      <c r="K3879" s="41" t="str">
        <f>IF($B3879="","",(VLOOKUP($B3879,所属・種目コード!$L$3:$M$127,2)))</f>
        <v>盛岡城東中</v>
      </c>
      <c r="L3879" s="38" t="e">
        <f>IF($B3879="","",(VLOOKUP($B3879,所属・種目コード!$I$3:$J$59,2)))</f>
        <v>#N/A</v>
      </c>
    </row>
    <row r="3880" spans="1:12">
      <c r="A3880" s="23">
        <v>4792</v>
      </c>
      <c r="B3880" s="23">
        <v>1229</v>
      </c>
      <c r="C3880" s="23">
        <v>776</v>
      </c>
      <c r="E3880" s="23" t="s">
        <v>7798</v>
      </c>
      <c r="F3880" s="23" t="s">
        <v>6562</v>
      </c>
      <c r="G3880" s="23">
        <v>2</v>
      </c>
      <c r="K3880" s="41" t="str">
        <f>IF($B3880="","",(VLOOKUP($B3880,所属・種目コード!$L$3:$M$127,2)))</f>
        <v>盛岡城東中</v>
      </c>
      <c r="L3880" s="38" t="e">
        <f>IF($B3880="","",(VLOOKUP($B3880,所属・種目コード!$I$3:$J$59,2)))</f>
        <v>#N/A</v>
      </c>
    </row>
    <row r="3881" spans="1:12">
      <c r="A3881" s="23">
        <v>4793</v>
      </c>
      <c r="B3881" s="23">
        <v>1229</v>
      </c>
      <c r="C3881" s="23">
        <v>922</v>
      </c>
      <c r="E3881" s="23" t="s">
        <v>7799</v>
      </c>
      <c r="F3881" s="23" t="s">
        <v>7800</v>
      </c>
      <c r="G3881" s="23">
        <v>1</v>
      </c>
      <c r="K3881" s="41" t="str">
        <f>IF($B3881="","",(VLOOKUP($B3881,所属・種目コード!$L$3:$M$127,2)))</f>
        <v>盛岡城東中</v>
      </c>
      <c r="L3881" s="38" t="e">
        <f>IF($B3881="","",(VLOOKUP($B3881,所属・種目コード!$I$3:$J$59,2)))</f>
        <v>#N/A</v>
      </c>
    </row>
    <row r="3882" spans="1:12">
      <c r="A3882" s="23">
        <v>4794</v>
      </c>
      <c r="B3882" s="23">
        <v>1229</v>
      </c>
      <c r="C3882" s="23">
        <v>928</v>
      </c>
      <c r="E3882" s="23" t="s">
        <v>7801</v>
      </c>
      <c r="F3882" s="23" t="s">
        <v>7802</v>
      </c>
      <c r="G3882" s="23">
        <v>1</v>
      </c>
      <c r="K3882" s="41" t="str">
        <f>IF($B3882="","",(VLOOKUP($B3882,所属・種目コード!$L$3:$M$127,2)))</f>
        <v>盛岡城東中</v>
      </c>
      <c r="L3882" s="38" t="e">
        <f>IF($B3882="","",(VLOOKUP($B3882,所属・種目コード!$I$3:$J$59,2)))</f>
        <v>#N/A</v>
      </c>
    </row>
    <row r="3883" spans="1:12">
      <c r="A3883" s="23">
        <v>4795</v>
      </c>
      <c r="B3883" s="23">
        <v>1229</v>
      </c>
      <c r="C3883" s="23">
        <v>780</v>
      </c>
      <c r="E3883" s="23" t="s">
        <v>7803</v>
      </c>
      <c r="F3883" s="23" t="s">
        <v>7804</v>
      </c>
      <c r="G3883" s="23">
        <v>2</v>
      </c>
      <c r="K3883" s="41" t="str">
        <f>IF($B3883="","",(VLOOKUP($B3883,所属・種目コード!$L$3:$M$127,2)))</f>
        <v>盛岡城東中</v>
      </c>
      <c r="L3883" s="38" t="e">
        <f>IF($B3883="","",(VLOOKUP($B3883,所属・種目コード!$I$3:$J$59,2)))</f>
        <v>#N/A</v>
      </c>
    </row>
    <row r="3884" spans="1:12">
      <c r="A3884" s="23">
        <v>4796</v>
      </c>
      <c r="B3884" s="23">
        <v>1229</v>
      </c>
      <c r="C3884" s="23">
        <v>930</v>
      </c>
      <c r="E3884" s="23" t="s">
        <v>7805</v>
      </c>
      <c r="F3884" s="23" t="s">
        <v>7806</v>
      </c>
      <c r="G3884" s="23">
        <v>1</v>
      </c>
      <c r="K3884" s="41" t="str">
        <f>IF($B3884="","",(VLOOKUP($B3884,所属・種目コード!$L$3:$M$127,2)))</f>
        <v>盛岡城東中</v>
      </c>
      <c r="L3884" s="38" t="e">
        <f>IF($B3884="","",(VLOOKUP($B3884,所属・種目コード!$I$3:$J$59,2)))</f>
        <v>#N/A</v>
      </c>
    </row>
    <row r="3885" spans="1:12">
      <c r="A3885" s="23">
        <v>4797</v>
      </c>
      <c r="B3885" s="23">
        <v>1229</v>
      </c>
      <c r="C3885" s="23">
        <v>931</v>
      </c>
      <c r="E3885" s="23" t="s">
        <v>7807</v>
      </c>
      <c r="F3885" s="23" t="s">
        <v>7808</v>
      </c>
      <c r="G3885" s="23">
        <v>1</v>
      </c>
      <c r="K3885" s="41" t="str">
        <f>IF($B3885="","",(VLOOKUP($B3885,所属・種目コード!$L$3:$M$127,2)))</f>
        <v>盛岡城東中</v>
      </c>
      <c r="L3885" s="38" t="e">
        <f>IF($B3885="","",(VLOOKUP($B3885,所属・種目コード!$I$3:$J$59,2)))</f>
        <v>#N/A</v>
      </c>
    </row>
    <row r="3886" spans="1:12">
      <c r="A3886" s="23">
        <v>4798</v>
      </c>
      <c r="B3886" s="23">
        <v>1229</v>
      </c>
      <c r="C3886" s="23">
        <v>923</v>
      </c>
      <c r="E3886" s="23" t="s">
        <v>7809</v>
      </c>
      <c r="F3886" s="23" t="s">
        <v>7810</v>
      </c>
      <c r="G3886" s="23">
        <v>1</v>
      </c>
      <c r="K3886" s="41" t="str">
        <f>IF($B3886="","",(VLOOKUP($B3886,所属・種目コード!$L$3:$M$127,2)))</f>
        <v>盛岡城東中</v>
      </c>
      <c r="L3886" s="38" t="e">
        <f>IF($B3886="","",(VLOOKUP($B3886,所属・種目コード!$I$3:$J$59,2)))</f>
        <v>#N/A</v>
      </c>
    </row>
    <row r="3887" spans="1:12">
      <c r="A3887" s="23">
        <v>4799</v>
      </c>
      <c r="B3887" s="23">
        <v>1229</v>
      </c>
      <c r="C3887" s="23">
        <v>924</v>
      </c>
      <c r="E3887" s="23" t="s">
        <v>7811</v>
      </c>
      <c r="F3887" s="23" t="s">
        <v>7812</v>
      </c>
      <c r="G3887" s="23">
        <v>1</v>
      </c>
      <c r="K3887" s="41" t="str">
        <f>IF($B3887="","",(VLOOKUP($B3887,所属・種目コード!$L$3:$M$127,2)))</f>
        <v>盛岡城東中</v>
      </c>
      <c r="L3887" s="38" t="e">
        <f>IF($B3887="","",(VLOOKUP($B3887,所属・種目コード!$I$3:$J$59,2)))</f>
        <v>#N/A</v>
      </c>
    </row>
    <row r="3888" spans="1:12">
      <c r="A3888" s="23">
        <v>4800</v>
      </c>
      <c r="B3888" s="23">
        <v>1229</v>
      </c>
      <c r="C3888" s="23">
        <v>925</v>
      </c>
      <c r="E3888" s="23" t="s">
        <v>7813</v>
      </c>
      <c r="F3888" s="23" t="s">
        <v>7814</v>
      </c>
      <c r="G3888" s="23">
        <v>1</v>
      </c>
      <c r="K3888" s="41" t="str">
        <f>IF($B3888="","",(VLOOKUP($B3888,所属・種目コード!$L$3:$M$127,2)))</f>
        <v>盛岡城東中</v>
      </c>
      <c r="L3888" s="38" t="e">
        <f>IF($B3888="","",(VLOOKUP($B3888,所属・種目コード!$I$3:$J$59,2)))</f>
        <v>#N/A</v>
      </c>
    </row>
    <row r="3889" spans="1:12">
      <c r="A3889" s="23">
        <v>4801</v>
      </c>
      <c r="B3889" s="23">
        <v>1230</v>
      </c>
      <c r="C3889" s="23">
        <v>1232</v>
      </c>
      <c r="E3889" s="23" t="s">
        <v>7815</v>
      </c>
      <c r="F3889" s="23" t="s">
        <v>7816</v>
      </c>
      <c r="G3889" s="23">
        <v>1</v>
      </c>
      <c r="K3889" s="41" t="str">
        <f>IF($B3889="","",(VLOOKUP($B3889,所属・種目コード!$L$3:$M$127,2)))</f>
        <v>盛岡仙北中</v>
      </c>
      <c r="L3889" s="38" t="e">
        <f>IF($B3889="","",(VLOOKUP($B3889,所属・種目コード!$I$3:$J$59,2)))</f>
        <v>#N/A</v>
      </c>
    </row>
    <row r="3890" spans="1:12">
      <c r="A3890" s="23">
        <v>4802</v>
      </c>
      <c r="B3890" s="23">
        <v>1230</v>
      </c>
      <c r="C3890" s="23">
        <v>1045</v>
      </c>
      <c r="E3890" s="23" t="s">
        <v>7817</v>
      </c>
      <c r="F3890" s="23" t="s">
        <v>7818</v>
      </c>
      <c r="G3890" s="23">
        <v>2</v>
      </c>
      <c r="K3890" s="41" t="str">
        <f>IF($B3890="","",(VLOOKUP($B3890,所属・種目コード!$L$3:$M$127,2)))</f>
        <v>盛岡仙北中</v>
      </c>
      <c r="L3890" s="38" t="e">
        <f>IF($B3890="","",(VLOOKUP($B3890,所属・種目コード!$I$3:$J$59,2)))</f>
        <v>#N/A</v>
      </c>
    </row>
    <row r="3891" spans="1:12">
      <c r="A3891" s="23">
        <v>4803</v>
      </c>
      <c r="B3891" s="23">
        <v>1230</v>
      </c>
      <c r="C3891" s="23">
        <v>1239</v>
      </c>
      <c r="E3891" s="23" t="s">
        <v>7819</v>
      </c>
      <c r="F3891" s="23" t="s">
        <v>7820</v>
      </c>
      <c r="G3891" s="23">
        <v>1</v>
      </c>
      <c r="K3891" s="41" t="str">
        <f>IF($B3891="","",(VLOOKUP($B3891,所属・種目コード!$L$3:$M$127,2)))</f>
        <v>盛岡仙北中</v>
      </c>
      <c r="L3891" s="38" t="e">
        <f>IF($B3891="","",(VLOOKUP($B3891,所属・種目コード!$I$3:$J$59,2)))</f>
        <v>#N/A</v>
      </c>
    </row>
    <row r="3892" spans="1:12">
      <c r="A3892" s="23">
        <v>4804</v>
      </c>
      <c r="B3892" s="23">
        <v>1230</v>
      </c>
      <c r="C3892" s="23">
        <v>1233</v>
      </c>
      <c r="E3892" s="23" t="s">
        <v>7821</v>
      </c>
      <c r="F3892" s="23" t="s">
        <v>7822</v>
      </c>
      <c r="G3892" s="23">
        <v>1</v>
      </c>
      <c r="K3892" s="41" t="str">
        <f>IF($B3892="","",(VLOOKUP($B3892,所属・種目コード!$L$3:$M$127,2)))</f>
        <v>盛岡仙北中</v>
      </c>
      <c r="L3892" s="38" t="e">
        <f>IF($B3892="","",(VLOOKUP($B3892,所属・種目コード!$I$3:$J$59,2)))</f>
        <v>#N/A</v>
      </c>
    </row>
    <row r="3893" spans="1:12">
      <c r="A3893" s="23">
        <v>4805</v>
      </c>
      <c r="B3893" s="23">
        <v>1230</v>
      </c>
      <c r="C3893" s="23">
        <v>1234</v>
      </c>
      <c r="E3893" s="23" t="s">
        <v>7823</v>
      </c>
      <c r="F3893" s="23" t="s">
        <v>7824</v>
      </c>
      <c r="G3893" s="23">
        <v>1</v>
      </c>
      <c r="K3893" s="41" t="str">
        <f>IF($B3893="","",(VLOOKUP($B3893,所属・種目コード!$L$3:$M$127,2)))</f>
        <v>盛岡仙北中</v>
      </c>
      <c r="L3893" s="38" t="e">
        <f>IF($B3893="","",(VLOOKUP($B3893,所属・種目コード!$I$3:$J$59,2)))</f>
        <v>#N/A</v>
      </c>
    </row>
    <row r="3894" spans="1:12">
      <c r="A3894" s="23">
        <v>4806</v>
      </c>
      <c r="B3894" s="23">
        <v>1230</v>
      </c>
      <c r="C3894" s="23">
        <v>1235</v>
      </c>
      <c r="E3894" s="23" t="s">
        <v>7825</v>
      </c>
      <c r="F3894" s="23" t="s">
        <v>2973</v>
      </c>
      <c r="G3894" s="23">
        <v>1</v>
      </c>
      <c r="K3894" s="41" t="str">
        <f>IF($B3894="","",(VLOOKUP($B3894,所属・種目コード!$L$3:$M$127,2)))</f>
        <v>盛岡仙北中</v>
      </c>
      <c r="L3894" s="38" t="e">
        <f>IF($B3894="","",(VLOOKUP($B3894,所属・種目コード!$I$3:$J$59,2)))</f>
        <v>#N/A</v>
      </c>
    </row>
    <row r="3895" spans="1:12">
      <c r="A3895" s="23">
        <v>4807</v>
      </c>
      <c r="B3895" s="23">
        <v>1230</v>
      </c>
      <c r="C3895" s="23">
        <v>1044</v>
      </c>
      <c r="E3895" s="23" t="s">
        <v>7826</v>
      </c>
      <c r="F3895" s="23" t="s">
        <v>7827</v>
      </c>
      <c r="G3895" s="23">
        <v>2</v>
      </c>
      <c r="K3895" s="41" t="str">
        <f>IF($B3895="","",(VLOOKUP($B3895,所属・種目コード!$L$3:$M$127,2)))</f>
        <v>盛岡仙北中</v>
      </c>
      <c r="L3895" s="38" t="e">
        <f>IF($B3895="","",(VLOOKUP($B3895,所属・種目コード!$I$3:$J$59,2)))</f>
        <v>#N/A</v>
      </c>
    </row>
    <row r="3896" spans="1:12">
      <c r="A3896" s="23">
        <v>4808</v>
      </c>
      <c r="B3896" s="23">
        <v>1230</v>
      </c>
      <c r="C3896" s="23">
        <v>1046</v>
      </c>
      <c r="E3896" s="23" t="s">
        <v>7828</v>
      </c>
      <c r="F3896" s="23" t="s">
        <v>7829</v>
      </c>
      <c r="G3896" s="23">
        <v>2</v>
      </c>
      <c r="K3896" s="41" t="str">
        <f>IF($B3896="","",(VLOOKUP($B3896,所属・種目コード!$L$3:$M$127,2)))</f>
        <v>盛岡仙北中</v>
      </c>
      <c r="L3896" s="38" t="e">
        <f>IF($B3896="","",(VLOOKUP($B3896,所属・種目コード!$I$3:$J$59,2)))</f>
        <v>#N/A</v>
      </c>
    </row>
    <row r="3897" spans="1:12">
      <c r="A3897" s="23">
        <v>4809</v>
      </c>
      <c r="B3897" s="23">
        <v>1230</v>
      </c>
      <c r="C3897" s="23">
        <v>1236</v>
      </c>
      <c r="E3897" s="23" t="s">
        <v>7830</v>
      </c>
      <c r="F3897" s="23" t="s">
        <v>7831</v>
      </c>
      <c r="G3897" s="23">
        <v>1</v>
      </c>
      <c r="K3897" s="41" t="str">
        <f>IF($B3897="","",(VLOOKUP($B3897,所属・種目コード!$L$3:$M$127,2)))</f>
        <v>盛岡仙北中</v>
      </c>
      <c r="L3897" s="38" t="e">
        <f>IF($B3897="","",(VLOOKUP($B3897,所属・種目コード!$I$3:$J$59,2)))</f>
        <v>#N/A</v>
      </c>
    </row>
    <row r="3898" spans="1:12">
      <c r="A3898" s="23">
        <v>4810</v>
      </c>
      <c r="B3898" s="23">
        <v>1230</v>
      </c>
      <c r="C3898" s="23">
        <v>1237</v>
      </c>
      <c r="E3898" s="23" t="s">
        <v>7832</v>
      </c>
      <c r="F3898" s="23" t="s">
        <v>7833</v>
      </c>
      <c r="G3898" s="23">
        <v>1</v>
      </c>
      <c r="K3898" s="41" t="str">
        <f>IF($B3898="","",(VLOOKUP($B3898,所属・種目コード!$L$3:$M$127,2)))</f>
        <v>盛岡仙北中</v>
      </c>
      <c r="L3898" s="38" t="e">
        <f>IF($B3898="","",(VLOOKUP($B3898,所属・種目コード!$I$3:$J$59,2)))</f>
        <v>#N/A</v>
      </c>
    </row>
    <row r="3899" spans="1:12">
      <c r="A3899" s="23">
        <v>4811</v>
      </c>
      <c r="B3899" s="23">
        <v>1230</v>
      </c>
      <c r="C3899" s="23">
        <v>1238</v>
      </c>
      <c r="E3899" s="23" t="s">
        <v>7834</v>
      </c>
      <c r="F3899" s="23" t="s">
        <v>7835</v>
      </c>
      <c r="G3899" s="23">
        <v>1</v>
      </c>
      <c r="K3899" s="41" t="str">
        <f>IF($B3899="","",(VLOOKUP($B3899,所属・種目コード!$L$3:$M$127,2)))</f>
        <v>盛岡仙北中</v>
      </c>
      <c r="L3899" s="38" t="e">
        <f>IF($B3899="","",(VLOOKUP($B3899,所属・種目コード!$I$3:$J$59,2)))</f>
        <v>#N/A</v>
      </c>
    </row>
    <row r="3900" spans="1:12">
      <c r="A3900" s="23">
        <v>4812</v>
      </c>
      <c r="B3900" s="23">
        <v>1230</v>
      </c>
      <c r="C3900" s="23">
        <v>1047</v>
      </c>
      <c r="E3900" s="23" t="s">
        <v>7836</v>
      </c>
      <c r="F3900" s="23" t="s">
        <v>7837</v>
      </c>
      <c r="G3900" s="23">
        <v>2</v>
      </c>
      <c r="K3900" s="41" t="str">
        <f>IF($B3900="","",(VLOOKUP($B3900,所属・種目コード!$L$3:$M$127,2)))</f>
        <v>盛岡仙北中</v>
      </c>
      <c r="L3900" s="38" t="e">
        <f>IF($B3900="","",(VLOOKUP($B3900,所属・種目コード!$I$3:$J$59,2)))</f>
        <v>#N/A</v>
      </c>
    </row>
    <row r="3901" spans="1:12">
      <c r="A3901" s="23">
        <v>4813</v>
      </c>
      <c r="B3901" s="23">
        <v>1230</v>
      </c>
      <c r="C3901" s="23">
        <v>1048</v>
      </c>
      <c r="E3901" s="23" t="s">
        <v>7838</v>
      </c>
      <c r="F3901" s="23" t="s">
        <v>7839</v>
      </c>
      <c r="G3901" s="23">
        <v>2</v>
      </c>
      <c r="K3901" s="41" t="str">
        <f>IF($B3901="","",(VLOOKUP($B3901,所属・種目コード!$L$3:$M$127,2)))</f>
        <v>盛岡仙北中</v>
      </c>
      <c r="L3901" s="38" t="e">
        <f>IF($B3901="","",(VLOOKUP($B3901,所属・種目コード!$I$3:$J$59,2)))</f>
        <v>#N/A</v>
      </c>
    </row>
    <row r="3902" spans="1:12">
      <c r="A3902" s="23">
        <v>4814</v>
      </c>
      <c r="B3902" s="23">
        <v>1230</v>
      </c>
      <c r="C3902" s="23">
        <v>1049</v>
      </c>
      <c r="E3902" s="23" t="s">
        <v>7840</v>
      </c>
      <c r="F3902" s="23" t="s">
        <v>7841</v>
      </c>
      <c r="G3902" s="23">
        <v>2</v>
      </c>
      <c r="K3902" s="41" t="str">
        <f>IF($B3902="","",(VLOOKUP($B3902,所属・種目コード!$L$3:$M$127,2)))</f>
        <v>盛岡仙北中</v>
      </c>
      <c r="L3902" s="38" t="e">
        <f>IF($B3902="","",(VLOOKUP($B3902,所属・種目コード!$I$3:$J$59,2)))</f>
        <v>#N/A</v>
      </c>
    </row>
    <row r="3903" spans="1:12">
      <c r="A3903" s="23">
        <v>5103</v>
      </c>
      <c r="B3903" s="23">
        <v>1230</v>
      </c>
      <c r="C3903" s="23">
        <v>1312</v>
      </c>
      <c r="E3903" s="23" t="s">
        <v>8391</v>
      </c>
      <c r="F3903" s="23" t="s">
        <v>8392</v>
      </c>
      <c r="G3903" s="23">
        <v>1</v>
      </c>
      <c r="K3903" s="41" t="str">
        <f>IF($B3903="","",(VLOOKUP($B3903,所属・種目コード!$L$3:$M$127,2)))</f>
        <v>盛岡仙北中</v>
      </c>
      <c r="L3903" s="38" t="e">
        <f>IF($B3903="","",(VLOOKUP($B3903,所属・種目コード!$I$3:$J$59,2)))</f>
        <v>#N/A</v>
      </c>
    </row>
    <row r="3904" spans="1:12">
      <c r="A3904" s="23">
        <v>4815</v>
      </c>
      <c r="B3904" s="23">
        <v>1231</v>
      </c>
      <c r="C3904" s="23">
        <v>552</v>
      </c>
      <c r="E3904" s="23" t="s">
        <v>7842</v>
      </c>
      <c r="F3904" s="23" t="s">
        <v>7843</v>
      </c>
      <c r="G3904" s="23">
        <v>1</v>
      </c>
      <c r="K3904" s="41" t="str">
        <f>IF($B3904="","",(VLOOKUP($B3904,所属・種目コード!$L$3:$M$127,2)))</f>
        <v>盛岡玉山中</v>
      </c>
      <c r="L3904" s="38" t="e">
        <f>IF($B3904="","",(VLOOKUP($B3904,所属・種目コード!$I$3:$J$59,2)))</f>
        <v>#N/A</v>
      </c>
    </row>
    <row r="3905" spans="1:12">
      <c r="A3905" s="23">
        <v>4816</v>
      </c>
      <c r="B3905" s="23">
        <v>1231</v>
      </c>
      <c r="C3905" s="23">
        <v>478</v>
      </c>
      <c r="E3905" s="23" t="s">
        <v>7844</v>
      </c>
      <c r="F3905" s="23" t="s">
        <v>7845</v>
      </c>
      <c r="G3905" s="23">
        <v>2</v>
      </c>
      <c r="K3905" s="41" t="str">
        <f>IF($B3905="","",(VLOOKUP($B3905,所属・種目コード!$L$3:$M$127,2)))</f>
        <v>盛岡玉山中</v>
      </c>
      <c r="L3905" s="38" t="e">
        <f>IF($B3905="","",(VLOOKUP($B3905,所属・種目コード!$I$3:$J$59,2)))</f>
        <v>#N/A</v>
      </c>
    </row>
    <row r="3906" spans="1:12">
      <c r="A3906" s="23">
        <v>4817</v>
      </c>
      <c r="B3906" s="23">
        <v>1231</v>
      </c>
      <c r="C3906" s="23">
        <v>556</v>
      </c>
      <c r="E3906" s="23" t="s">
        <v>7846</v>
      </c>
      <c r="F3906" s="23" t="s">
        <v>6756</v>
      </c>
      <c r="G3906" s="23">
        <v>1</v>
      </c>
      <c r="K3906" s="41" t="str">
        <f>IF($B3906="","",(VLOOKUP($B3906,所属・種目コード!$L$3:$M$127,2)))</f>
        <v>盛岡玉山中</v>
      </c>
      <c r="L3906" s="38" t="e">
        <f>IF($B3906="","",(VLOOKUP($B3906,所属・種目コード!$I$3:$J$59,2)))</f>
        <v>#N/A</v>
      </c>
    </row>
    <row r="3907" spans="1:12">
      <c r="A3907" s="23">
        <v>4818</v>
      </c>
      <c r="B3907" s="23">
        <v>1231</v>
      </c>
      <c r="C3907" s="23">
        <v>481</v>
      </c>
      <c r="E3907" s="23" t="s">
        <v>7847</v>
      </c>
      <c r="F3907" s="23" t="s">
        <v>7848</v>
      </c>
      <c r="G3907" s="23">
        <v>2</v>
      </c>
      <c r="K3907" s="41" t="str">
        <f>IF($B3907="","",(VLOOKUP($B3907,所属・種目コード!$L$3:$M$127,2)))</f>
        <v>盛岡玉山中</v>
      </c>
      <c r="L3907" s="38" t="e">
        <f>IF($B3907="","",(VLOOKUP($B3907,所属・種目コード!$I$3:$J$59,2)))</f>
        <v>#N/A</v>
      </c>
    </row>
    <row r="3908" spans="1:12">
      <c r="A3908" s="23">
        <v>4819</v>
      </c>
      <c r="B3908" s="23">
        <v>1231</v>
      </c>
      <c r="C3908" s="23">
        <v>553</v>
      </c>
      <c r="E3908" s="23" t="s">
        <v>7849</v>
      </c>
      <c r="F3908" s="23" t="s">
        <v>7850</v>
      </c>
      <c r="G3908" s="23">
        <v>1</v>
      </c>
      <c r="K3908" s="41" t="str">
        <f>IF($B3908="","",(VLOOKUP($B3908,所属・種目コード!$L$3:$M$127,2)))</f>
        <v>盛岡玉山中</v>
      </c>
      <c r="L3908" s="38" t="e">
        <f>IF($B3908="","",(VLOOKUP($B3908,所属・種目コード!$I$3:$J$59,2)))</f>
        <v>#N/A</v>
      </c>
    </row>
    <row r="3909" spans="1:12">
      <c r="A3909" s="23">
        <v>4820</v>
      </c>
      <c r="B3909" s="23">
        <v>1231</v>
      </c>
      <c r="C3909" s="23">
        <v>482</v>
      </c>
      <c r="E3909" s="23" t="s">
        <v>7851</v>
      </c>
      <c r="F3909" s="23" t="s">
        <v>7852</v>
      </c>
      <c r="G3909" s="23">
        <v>2</v>
      </c>
      <c r="K3909" s="41" t="str">
        <f>IF($B3909="","",(VLOOKUP($B3909,所属・種目コード!$L$3:$M$127,2)))</f>
        <v>盛岡玉山中</v>
      </c>
      <c r="L3909" s="38" t="e">
        <f>IF($B3909="","",(VLOOKUP($B3909,所属・種目コード!$I$3:$J$59,2)))</f>
        <v>#N/A</v>
      </c>
    </row>
    <row r="3910" spans="1:12">
      <c r="A3910" s="23">
        <v>4821</v>
      </c>
      <c r="B3910" s="23">
        <v>1231</v>
      </c>
      <c r="C3910" s="23">
        <v>479</v>
      </c>
      <c r="E3910" s="23" t="s">
        <v>7853</v>
      </c>
      <c r="F3910" s="23" t="s">
        <v>7854</v>
      </c>
      <c r="G3910" s="23">
        <v>2</v>
      </c>
      <c r="K3910" s="41" t="str">
        <f>IF($B3910="","",(VLOOKUP($B3910,所属・種目コード!$L$3:$M$127,2)))</f>
        <v>盛岡玉山中</v>
      </c>
      <c r="L3910" s="38" t="e">
        <f>IF($B3910="","",(VLOOKUP($B3910,所属・種目コード!$I$3:$J$59,2)))</f>
        <v>#N/A</v>
      </c>
    </row>
    <row r="3911" spans="1:12">
      <c r="A3911" s="23">
        <v>4822</v>
      </c>
      <c r="B3911" s="23">
        <v>1231</v>
      </c>
      <c r="C3911" s="23">
        <v>554</v>
      </c>
      <c r="E3911" s="23" t="s">
        <v>7855</v>
      </c>
      <c r="F3911" s="23" t="s">
        <v>7856</v>
      </c>
      <c r="G3911" s="23">
        <v>1</v>
      </c>
      <c r="K3911" s="41" t="str">
        <f>IF($B3911="","",(VLOOKUP($B3911,所属・種目コード!$L$3:$M$127,2)))</f>
        <v>盛岡玉山中</v>
      </c>
      <c r="L3911" s="38" t="e">
        <f>IF($B3911="","",(VLOOKUP($B3911,所属・種目コード!$I$3:$J$59,2)))</f>
        <v>#N/A</v>
      </c>
    </row>
    <row r="3912" spans="1:12">
      <c r="A3912" s="23">
        <v>4823</v>
      </c>
      <c r="B3912" s="23">
        <v>1231</v>
      </c>
      <c r="C3912" s="23">
        <v>483</v>
      </c>
      <c r="E3912" s="23" t="s">
        <v>7857</v>
      </c>
      <c r="F3912" s="23" t="s">
        <v>7858</v>
      </c>
      <c r="G3912" s="23">
        <v>2</v>
      </c>
      <c r="K3912" s="41" t="str">
        <f>IF($B3912="","",(VLOOKUP($B3912,所属・種目コード!$L$3:$M$127,2)))</f>
        <v>盛岡玉山中</v>
      </c>
      <c r="L3912" s="38" t="e">
        <f>IF($B3912="","",(VLOOKUP($B3912,所属・種目コード!$I$3:$J$59,2)))</f>
        <v>#N/A</v>
      </c>
    </row>
    <row r="3913" spans="1:12">
      <c r="A3913" s="23">
        <v>4824</v>
      </c>
      <c r="B3913" s="23">
        <v>1231</v>
      </c>
      <c r="C3913" s="23">
        <v>557</v>
      </c>
      <c r="E3913" s="23" t="s">
        <v>7859</v>
      </c>
      <c r="F3913" s="23" t="s">
        <v>7860</v>
      </c>
      <c r="G3913" s="23">
        <v>1</v>
      </c>
      <c r="K3913" s="41" t="str">
        <f>IF($B3913="","",(VLOOKUP($B3913,所属・種目コード!$L$3:$M$127,2)))</f>
        <v>盛岡玉山中</v>
      </c>
      <c r="L3913" s="38" t="e">
        <f>IF($B3913="","",(VLOOKUP($B3913,所属・種目コード!$I$3:$J$59,2)))</f>
        <v>#N/A</v>
      </c>
    </row>
    <row r="3914" spans="1:12">
      <c r="A3914" s="23">
        <v>4825</v>
      </c>
      <c r="B3914" s="23">
        <v>1231</v>
      </c>
      <c r="C3914" s="23">
        <v>558</v>
      </c>
      <c r="E3914" s="23" t="s">
        <v>7861</v>
      </c>
      <c r="F3914" s="23" t="s">
        <v>7862</v>
      </c>
      <c r="G3914" s="23">
        <v>1</v>
      </c>
      <c r="K3914" s="41" t="str">
        <f>IF($B3914="","",(VLOOKUP($B3914,所属・種目コード!$L$3:$M$127,2)))</f>
        <v>盛岡玉山中</v>
      </c>
      <c r="L3914" s="38" t="e">
        <f>IF($B3914="","",(VLOOKUP($B3914,所属・種目コード!$I$3:$J$59,2)))</f>
        <v>#N/A</v>
      </c>
    </row>
    <row r="3915" spans="1:12">
      <c r="A3915" s="23">
        <v>4826</v>
      </c>
      <c r="B3915" s="23">
        <v>1231</v>
      </c>
      <c r="C3915" s="23">
        <v>555</v>
      </c>
      <c r="E3915" s="23" t="s">
        <v>7863</v>
      </c>
      <c r="F3915" s="23" t="s">
        <v>7864</v>
      </c>
      <c r="G3915" s="23">
        <v>1</v>
      </c>
      <c r="K3915" s="41" t="str">
        <f>IF($B3915="","",(VLOOKUP($B3915,所属・種目コード!$L$3:$M$127,2)))</f>
        <v>盛岡玉山中</v>
      </c>
      <c r="L3915" s="38" t="e">
        <f>IF($B3915="","",(VLOOKUP($B3915,所属・種目コード!$I$3:$J$59,2)))</f>
        <v>#N/A</v>
      </c>
    </row>
    <row r="3916" spans="1:12">
      <c r="A3916" s="23">
        <v>4827</v>
      </c>
      <c r="B3916" s="23">
        <v>1231</v>
      </c>
      <c r="C3916" s="23">
        <v>480</v>
      </c>
      <c r="E3916" s="23" t="s">
        <v>7865</v>
      </c>
      <c r="F3916" s="23" t="s">
        <v>7866</v>
      </c>
      <c r="G3916" s="23">
        <v>2</v>
      </c>
      <c r="K3916" s="41" t="str">
        <f>IF($B3916="","",(VLOOKUP($B3916,所属・種目コード!$L$3:$M$127,2)))</f>
        <v>盛岡玉山中</v>
      </c>
      <c r="L3916" s="38" t="e">
        <f>IF($B3916="","",(VLOOKUP($B3916,所属・種目コード!$I$3:$J$59,2)))</f>
        <v>#N/A</v>
      </c>
    </row>
    <row r="3917" spans="1:12">
      <c r="A3917" s="23">
        <v>4828</v>
      </c>
      <c r="B3917" s="23">
        <v>1232</v>
      </c>
      <c r="C3917" s="23">
        <v>87</v>
      </c>
      <c r="E3917" s="23" t="s">
        <v>7867</v>
      </c>
      <c r="F3917" s="23" t="s">
        <v>7868</v>
      </c>
      <c r="G3917" s="23">
        <v>2</v>
      </c>
      <c r="K3917" s="41" t="str">
        <f>IF($B3917="","",(VLOOKUP($B3917,所属・種目コード!$L$3:$M$127,2)))</f>
        <v>盛岡土淵中</v>
      </c>
      <c r="L3917" s="38" t="e">
        <f>IF($B3917="","",(VLOOKUP($B3917,所属・種目コード!$I$3:$J$59,2)))</f>
        <v>#N/A</v>
      </c>
    </row>
    <row r="3918" spans="1:12">
      <c r="A3918" s="23">
        <v>4829</v>
      </c>
      <c r="B3918" s="23">
        <v>1232</v>
      </c>
      <c r="C3918" s="23">
        <v>76</v>
      </c>
      <c r="E3918" s="23" t="s">
        <v>7869</v>
      </c>
      <c r="F3918" s="23" t="s">
        <v>7870</v>
      </c>
      <c r="G3918" s="23">
        <v>1</v>
      </c>
      <c r="K3918" s="41" t="str">
        <f>IF($B3918="","",(VLOOKUP($B3918,所属・種目コード!$L$3:$M$127,2)))</f>
        <v>盛岡土淵中</v>
      </c>
      <c r="L3918" s="38" t="e">
        <f>IF($B3918="","",(VLOOKUP($B3918,所属・種目コード!$I$3:$J$59,2)))</f>
        <v>#N/A</v>
      </c>
    </row>
    <row r="3919" spans="1:12">
      <c r="A3919" s="23">
        <v>4830</v>
      </c>
      <c r="B3919" s="23">
        <v>1232</v>
      </c>
      <c r="C3919" s="23">
        <v>81</v>
      </c>
      <c r="E3919" s="23" t="s">
        <v>7871</v>
      </c>
      <c r="F3919" s="23" t="s">
        <v>7872</v>
      </c>
      <c r="G3919" s="23">
        <v>1</v>
      </c>
      <c r="K3919" s="41" t="str">
        <f>IF($B3919="","",(VLOOKUP($B3919,所属・種目コード!$L$3:$M$127,2)))</f>
        <v>盛岡土淵中</v>
      </c>
      <c r="L3919" s="38" t="e">
        <f>IF($B3919="","",(VLOOKUP($B3919,所属・種目コード!$I$3:$J$59,2)))</f>
        <v>#N/A</v>
      </c>
    </row>
    <row r="3920" spans="1:12">
      <c r="A3920" s="23">
        <v>4831</v>
      </c>
      <c r="B3920" s="23">
        <v>1232</v>
      </c>
      <c r="C3920" s="23">
        <v>88</v>
      </c>
      <c r="E3920" s="23" t="s">
        <v>7873</v>
      </c>
      <c r="F3920" s="23" t="s">
        <v>7874</v>
      </c>
      <c r="G3920" s="23">
        <v>2</v>
      </c>
      <c r="K3920" s="41" t="str">
        <f>IF($B3920="","",(VLOOKUP($B3920,所属・種目コード!$L$3:$M$127,2)))</f>
        <v>盛岡土淵中</v>
      </c>
      <c r="L3920" s="38" t="e">
        <f>IF($B3920="","",(VLOOKUP($B3920,所属・種目コード!$I$3:$J$59,2)))</f>
        <v>#N/A</v>
      </c>
    </row>
    <row r="3921" spans="1:12">
      <c r="A3921" s="23">
        <v>4832</v>
      </c>
      <c r="B3921" s="23">
        <v>1232</v>
      </c>
      <c r="C3921" s="23">
        <v>89</v>
      </c>
      <c r="E3921" s="23" t="s">
        <v>7875</v>
      </c>
      <c r="F3921" s="23" t="s">
        <v>7876</v>
      </c>
      <c r="G3921" s="23">
        <v>2</v>
      </c>
      <c r="K3921" s="41" t="str">
        <f>IF($B3921="","",(VLOOKUP($B3921,所属・種目コード!$L$3:$M$127,2)))</f>
        <v>盛岡土淵中</v>
      </c>
      <c r="L3921" s="38" t="e">
        <f>IF($B3921="","",(VLOOKUP($B3921,所属・種目コード!$I$3:$J$59,2)))</f>
        <v>#N/A</v>
      </c>
    </row>
    <row r="3922" spans="1:12">
      <c r="A3922" s="23">
        <v>4833</v>
      </c>
      <c r="B3922" s="23">
        <v>1232</v>
      </c>
      <c r="C3922" s="23">
        <v>77</v>
      </c>
      <c r="E3922" s="23" t="s">
        <v>7877</v>
      </c>
      <c r="F3922" s="23" t="s">
        <v>7878</v>
      </c>
      <c r="G3922" s="23">
        <v>1</v>
      </c>
      <c r="K3922" s="41" t="str">
        <f>IF($B3922="","",(VLOOKUP($B3922,所属・種目コード!$L$3:$M$127,2)))</f>
        <v>盛岡土淵中</v>
      </c>
      <c r="L3922" s="38" t="e">
        <f>IF($B3922="","",(VLOOKUP($B3922,所属・種目コード!$I$3:$J$59,2)))</f>
        <v>#N/A</v>
      </c>
    </row>
    <row r="3923" spans="1:12">
      <c r="A3923" s="23">
        <v>4834</v>
      </c>
      <c r="B3923" s="23">
        <v>1232</v>
      </c>
      <c r="C3923" s="23">
        <v>82</v>
      </c>
      <c r="E3923" s="23" t="s">
        <v>7879</v>
      </c>
      <c r="F3923" s="23" t="s">
        <v>7880</v>
      </c>
      <c r="G3923" s="23">
        <v>1</v>
      </c>
      <c r="K3923" s="41" t="str">
        <f>IF($B3923="","",(VLOOKUP($B3923,所属・種目コード!$L$3:$M$127,2)))</f>
        <v>盛岡土淵中</v>
      </c>
      <c r="L3923" s="38" t="e">
        <f>IF($B3923="","",(VLOOKUP($B3923,所属・種目コード!$I$3:$J$59,2)))</f>
        <v>#N/A</v>
      </c>
    </row>
    <row r="3924" spans="1:12">
      <c r="A3924" s="23">
        <v>4835</v>
      </c>
      <c r="B3924" s="23">
        <v>1232</v>
      </c>
      <c r="C3924" s="23">
        <v>91</v>
      </c>
      <c r="E3924" s="23" t="s">
        <v>7881</v>
      </c>
      <c r="F3924" s="23" t="s">
        <v>7882</v>
      </c>
      <c r="G3924" s="23">
        <v>2</v>
      </c>
      <c r="K3924" s="41" t="str">
        <f>IF($B3924="","",(VLOOKUP($B3924,所属・種目コード!$L$3:$M$127,2)))</f>
        <v>盛岡土淵中</v>
      </c>
      <c r="L3924" s="38" t="e">
        <f>IF($B3924="","",(VLOOKUP($B3924,所属・種目コード!$I$3:$J$59,2)))</f>
        <v>#N/A</v>
      </c>
    </row>
    <row r="3925" spans="1:12">
      <c r="A3925" s="23">
        <v>4836</v>
      </c>
      <c r="B3925" s="23">
        <v>1232</v>
      </c>
      <c r="C3925" s="23">
        <v>78</v>
      </c>
      <c r="E3925" s="23" t="s">
        <v>7883</v>
      </c>
      <c r="F3925" s="23" t="s">
        <v>7884</v>
      </c>
      <c r="G3925" s="23">
        <v>1</v>
      </c>
      <c r="K3925" s="41" t="str">
        <f>IF($B3925="","",(VLOOKUP($B3925,所属・種目コード!$L$3:$M$127,2)))</f>
        <v>盛岡土淵中</v>
      </c>
      <c r="L3925" s="38" t="e">
        <f>IF($B3925="","",(VLOOKUP($B3925,所属・種目コード!$I$3:$J$59,2)))</f>
        <v>#N/A</v>
      </c>
    </row>
    <row r="3926" spans="1:12">
      <c r="A3926" s="23">
        <v>4837</v>
      </c>
      <c r="B3926" s="23">
        <v>1232</v>
      </c>
      <c r="C3926" s="23">
        <v>90</v>
      </c>
      <c r="E3926" s="23" t="s">
        <v>7885</v>
      </c>
      <c r="F3926" s="23" t="s">
        <v>7886</v>
      </c>
      <c r="G3926" s="23">
        <v>2</v>
      </c>
      <c r="K3926" s="41" t="str">
        <f>IF($B3926="","",(VLOOKUP($B3926,所属・種目コード!$L$3:$M$127,2)))</f>
        <v>盛岡土淵中</v>
      </c>
      <c r="L3926" s="38" t="e">
        <f>IF($B3926="","",(VLOOKUP($B3926,所属・種目コード!$I$3:$J$59,2)))</f>
        <v>#N/A</v>
      </c>
    </row>
    <row r="3927" spans="1:12">
      <c r="A3927" s="23">
        <v>4838</v>
      </c>
      <c r="B3927" s="23">
        <v>1232</v>
      </c>
      <c r="C3927" s="23">
        <v>79</v>
      </c>
      <c r="E3927" s="23" t="s">
        <v>7887</v>
      </c>
      <c r="F3927" s="23" t="s">
        <v>7888</v>
      </c>
      <c r="G3927" s="23">
        <v>1</v>
      </c>
      <c r="K3927" s="41" t="str">
        <f>IF($B3927="","",(VLOOKUP($B3927,所属・種目コード!$L$3:$M$127,2)))</f>
        <v>盛岡土淵中</v>
      </c>
      <c r="L3927" s="38" t="e">
        <f>IF($B3927="","",(VLOOKUP($B3927,所属・種目コード!$I$3:$J$59,2)))</f>
        <v>#N/A</v>
      </c>
    </row>
    <row r="3928" spans="1:12">
      <c r="A3928" s="23">
        <v>4839</v>
      </c>
      <c r="B3928" s="23">
        <v>1232</v>
      </c>
      <c r="C3928" s="23">
        <v>83</v>
      </c>
      <c r="E3928" s="23" t="s">
        <v>7889</v>
      </c>
      <c r="F3928" s="23" t="s">
        <v>7890</v>
      </c>
      <c r="G3928" s="23">
        <v>1</v>
      </c>
      <c r="K3928" s="41" t="str">
        <f>IF($B3928="","",(VLOOKUP($B3928,所属・種目コード!$L$3:$M$127,2)))</f>
        <v>盛岡土淵中</v>
      </c>
      <c r="L3928" s="38" t="e">
        <f>IF($B3928="","",(VLOOKUP($B3928,所属・種目コード!$I$3:$J$59,2)))</f>
        <v>#N/A</v>
      </c>
    </row>
    <row r="3929" spans="1:12">
      <c r="A3929" s="23">
        <v>4840</v>
      </c>
      <c r="B3929" s="23">
        <v>1232</v>
      </c>
      <c r="C3929" s="23">
        <v>92</v>
      </c>
      <c r="E3929" s="23" t="s">
        <v>7891</v>
      </c>
      <c r="F3929" s="23" t="s">
        <v>7892</v>
      </c>
      <c r="G3929" s="23">
        <v>2</v>
      </c>
      <c r="K3929" s="41" t="str">
        <f>IF($B3929="","",(VLOOKUP($B3929,所属・種目コード!$L$3:$M$127,2)))</f>
        <v>盛岡土淵中</v>
      </c>
      <c r="L3929" s="38" t="e">
        <f>IF($B3929="","",(VLOOKUP($B3929,所属・種目コード!$I$3:$J$59,2)))</f>
        <v>#N/A</v>
      </c>
    </row>
    <row r="3930" spans="1:12">
      <c r="A3930" s="23">
        <v>4841</v>
      </c>
      <c r="B3930" s="23">
        <v>1232</v>
      </c>
      <c r="C3930" s="23">
        <v>93</v>
      </c>
      <c r="E3930" s="23" t="s">
        <v>7893</v>
      </c>
      <c r="F3930" s="23" t="s">
        <v>7894</v>
      </c>
      <c r="G3930" s="23">
        <v>2</v>
      </c>
      <c r="K3930" s="41" t="str">
        <f>IF($B3930="","",(VLOOKUP($B3930,所属・種目コード!$L$3:$M$127,2)))</f>
        <v>盛岡土淵中</v>
      </c>
      <c r="L3930" s="38" t="e">
        <f>IF($B3930="","",(VLOOKUP($B3930,所属・種目コード!$I$3:$J$59,2)))</f>
        <v>#N/A</v>
      </c>
    </row>
    <row r="3931" spans="1:12">
      <c r="A3931" s="23">
        <v>4842</v>
      </c>
      <c r="B3931" s="23">
        <v>1232</v>
      </c>
      <c r="C3931" s="23">
        <v>80</v>
      </c>
      <c r="E3931" s="23" t="s">
        <v>7895</v>
      </c>
      <c r="F3931" s="23" t="s">
        <v>7896</v>
      </c>
      <c r="G3931" s="23">
        <v>1</v>
      </c>
      <c r="K3931" s="41" t="str">
        <f>IF($B3931="","",(VLOOKUP($B3931,所属・種目コード!$L$3:$M$127,2)))</f>
        <v>盛岡土淵中</v>
      </c>
      <c r="L3931" s="38" t="e">
        <f>IF($B3931="","",(VLOOKUP($B3931,所属・種目コード!$I$3:$J$59,2)))</f>
        <v>#N/A</v>
      </c>
    </row>
    <row r="3932" spans="1:12">
      <c r="A3932" s="23">
        <v>4843</v>
      </c>
      <c r="B3932" s="23">
        <v>1233</v>
      </c>
      <c r="C3932" s="23">
        <v>405</v>
      </c>
      <c r="E3932" s="23" t="s">
        <v>7897</v>
      </c>
      <c r="F3932" s="23" t="s">
        <v>7898</v>
      </c>
      <c r="G3932" s="23">
        <v>1</v>
      </c>
      <c r="K3932" s="41" t="str">
        <f>IF($B3932="","",(VLOOKUP($B3932,所属・種目コード!$L$3:$M$127,2)))</f>
        <v>盛岡北陵中</v>
      </c>
      <c r="L3932" s="38" t="e">
        <f>IF($B3932="","",(VLOOKUP($B3932,所属・種目コード!$I$3:$J$59,2)))</f>
        <v>#N/A</v>
      </c>
    </row>
    <row r="3933" spans="1:12">
      <c r="A3933" s="23">
        <v>4844</v>
      </c>
      <c r="B3933" s="23">
        <v>1233</v>
      </c>
      <c r="C3933" s="23">
        <v>401</v>
      </c>
      <c r="E3933" s="23" t="s">
        <v>7899</v>
      </c>
      <c r="F3933" s="23" t="s">
        <v>7900</v>
      </c>
      <c r="G3933" s="23">
        <v>1</v>
      </c>
      <c r="K3933" s="41" t="str">
        <f>IF($B3933="","",(VLOOKUP($B3933,所属・種目コード!$L$3:$M$127,2)))</f>
        <v>盛岡北陵中</v>
      </c>
      <c r="L3933" s="38" t="e">
        <f>IF($B3933="","",(VLOOKUP($B3933,所属・種目コード!$I$3:$J$59,2)))</f>
        <v>#N/A</v>
      </c>
    </row>
    <row r="3934" spans="1:12">
      <c r="A3934" s="23">
        <v>4845</v>
      </c>
      <c r="B3934" s="23">
        <v>1233</v>
      </c>
      <c r="C3934" s="23">
        <v>402</v>
      </c>
      <c r="E3934" s="23" t="s">
        <v>7901</v>
      </c>
      <c r="F3934" s="23" t="s">
        <v>7902</v>
      </c>
      <c r="G3934" s="23">
        <v>1</v>
      </c>
      <c r="K3934" s="41" t="str">
        <f>IF($B3934="","",(VLOOKUP($B3934,所属・種目コード!$L$3:$M$127,2)))</f>
        <v>盛岡北陵中</v>
      </c>
      <c r="L3934" s="38" t="e">
        <f>IF($B3934="","",(VLOOKUP($B3934,所属・種目コード!$I$3:$J$59,2)))</f>
        <v>#N/A</v>
      </c>
    </row>
    <row r="3935" spans="1:12">
      <c r="A3935" s="23">
        <v>4846</v>
      </c>
      <c r="B3935" s="23">
        <v>1233</v>
      </c>
      <c r="C3935" s="23">
        <v>346</v>
      </c>
      <c r="E3935" s="23" t="s">
        <v>7903</v>
      </c>
      <c r="F3935" s="23" t="s">
        <v>2446</v>
      </c>
      <c r="G3935" s="23">
        <v>2</v>
      </c>
      <c r="K3935" s="41" t="str">
        <f>IF($B3935="","",(VLOOKUP($B3935,所属・種目コード!$L$3:$M$127,2)))</f>
        <v>盛岡北陵中</v>
      </c>
      <c r="L3935" s="38" t="e">
        <f>IF($B3935="","",(VLOOKUP($B3935,所属・種目コード!$I$3:$J$59,2)))</f>
        <v>#N/A</v>
      </c>
    </row>
    <row r="3936" spans="1:12">
      <c r="A3936" s="23">
        <v>4847</v>
      </c>
      <c r="B3936" s="23">
        <v>1233</v>
      </c>
      <c r="C3936" s="23">
        <v>349</v>
      </c>
      <c r="E3936" s="23" t="s">
        <v>7904</v>
      </c>
      <c r="F3936" s="23" t="s">
        <v>7905</v>
      </c>
      <c r="G3936" s="23">
        <v>2</v>
      </c>
      <c r="K3936" s="41" t="str">
        <f>IF($B3936="","",(VLOOKUP($B3936,所属・種目コード!$L$3:$M$127,2)))</f>
        <v>盛岡北陵中</v>
      </c>
      <c r="L3936" s="38" t="e">
        <f>IF($B3936="","",(VLOOKUP($B3936,所属・種目コード!$I$3:$J$59,2)))</f>
        <v>#N/A</v>
      </c>
    </row>
    <row r="3937" spans="1:12">
      <c r="A3937" s="23">
        <v>4848</v>
      </c>
      <c r="B3937" s="23">
        <v>1233</v>
      </c>
      <c r="C3937" s="23">
        <v>406</v>
      </c>
      <c r="E3937" s="23" t="s">
        <v>7906</v>
      </c>
      <c r="F3937" s="23" t="s">
        <v>5795</v>
      </c>
      <c r="G3937" s="23">
        <v>1</v>
      </c>
      <c r="K3937" s="41" t="str">
        <f>IF($B3937="","",(VLOOKUP($B3937,所属・種目コード!$L$3:$M$127,2)))</f>
        <v>盛岡北陵中</v>
      </c>
      <c r="L3937" s="38" t="e">
        <f>IF($B3937="","",(VLOOKUP($B3937,所属・種目コード!$I$3:$J$59,2)))</f>
        <v>#N/A</v>
      </c>
    </row>
    <row r="3938" spans="1:12">
      <c r="A3938" s="23">
        <v>4849</v>
      </c>
      <c r="B3938" s="23">
        <v>1233</v>
      </c>
      <c r="C3938" s="23">
        <v>347</v>
      </c>
      <c r="E3938" s="23" t="s">
        <v>7907</v>
      </c>
      <c r="F3938" s="23" t="s">
        <v>7908</v>
      </c>
      <c r="G3938" s="23">
        <v>2</v>
      </c>
      <c r="K3938" s="41" t="str">
        <f>IF($B3938="","",(VLOOKUP($B3938,所属・種目コード!$L$3:$M$127,2)))</f>
        <v>盛岡北陵中</v>
      </c>
      <c r="L3938" s="38" t="e">
        <f>IF($B3938="","",(VLOOKUP($B3938,所属・種目コード!$I$3:$J$59,2)))</f>
        <v>#N/A</v>
      </c>
    </row>
    <row r="3939" spans="1:12">
      <c r="A3939" s="23">
        <v>4850</v>
      </c>
      <c r="B3939" s="23">
        <v>1233</v>
      </c>
      <c r="C3939" s="23">
        <v>350</v>
      </c>
      <c r="E3939" s="23" t="s">
        <v>7909</v>
      </c>
      <c r="F3939" s="23" t="s">
        <v>7910</v>
      </c>
      <c r="G3939" s="23">
        <v>2</v>
      </c>
      <c r="K3939" s="41" t="str">
        <f>IF($B3939="","",(VLOOKUP($B3939,所属・種目コード!$L$3:$M$127,2)))</f>
        <v>盛岡北陵中</v>
      </c>
      <c r="L3939" s="38" t="e">
        <f>IF($B3939="","",(VLOOKUP($B3939,所属・種目コード!$I$3:$J$59,2)))</f>
        <v>#N/A</v>
      </c>
    </row>
    <row r="3940" spans="1:12">
      <c r="A3940" s="23">
        <v>4851</v>
      </c>
      <c r="B3940" s="23">
        <v>1233</v>
      </c>
      <c r="C3940" s="23">
        <v>407</v>
      </c>
      <c r="E3940" s="23" t="s">
        <v>7911</v>
      </c>
      <c r="F3940" s="23" t="s">
        <v>7912</v>
      </c>
      <c r="G3940" s="23">
        <v>1</v>
      </c>
      <c r="K3940" s="41" t="str">
        <f>IF($B3940="","",(VLOOKUP($B3940,所属・種目コード!$L$3:$M$127,2)))</f>
        <v>盛岡北陵中</v>
      </c>
      <c r="L3940" s="38" t="e">
        <f>IF($B3940="","",(VLOOKUP($B3940,所属・種目コード!$I$3:$J$59,2)))</f>
        <v>#N/A</v>
      </c>
    </row>
    <row r="3941" spans="1:12">
      <c r="A3941" s="23">
        <v>4852</v>
      </c>
      <c r="B3941" s="23">
        <v>1233</v>
      </c>
      <c r="C3941" s="23">
        <v>351</v>
      </c>
      <c r="E3941" s="23" t="s">
        <v>7913</v>
      </c>
      <c r="F3941" s="23" t="s">
        <v>7914</v>
      </c>
      <c r="G3941" s="23">
        <v>2</v>
      </c>
      <c r="K3941" s="41" t="str">
        <f>IF($B3941="","",(VLOOKUP($B3941,所属・種目コード!$L$3:$M$127,2)))</f>
        <v>盛岡北陵中</v>
      </c>
      <c r="L3941" s="38" t="e">
        <f>IF($B3941="","",(VLOOKUP($B3941,所属・種目コード!$I$3:$J$59,2)))</f>
        <v>#N/A</v>
      </c>
    </row>
    <row r="3942" spans="1:12">
      <c r="A3942" s="23">
        <v>4853</v>
      </c>
      <c r="B3942" s="23">
        <v>1233</v>
      </c>
      <c r="C3942" s="23">
        <v>403</v>
      </c>
      <c r="E3942" s="23" t="s">
        <v>7915</v>
      </c>
      <c r="F3942" s="23" t="s">
        <v>7916</v>
      </c>
      <c r="G3942" s="23">
        <v>1</v>
      </c>
      <c r="K3942" s="41" t="str">
        <f>IF($B3942="","",(VLOOKUP($B3942,所属・種目コード!$L$3:$M$127,2)))</f>
        <v>盛岡北陵中</v>
      </c>
      <c r="L3942" s="38" t="e">
        <f>IF($B3942="","",(VLOOKUP($B3942,所属・種目コード!$I$3:$J$59,2)))</f>
        <v>#N/A</v>
      </c>
    </row>
    <row r="3943" spans="1:12">
      <c r="A3943" s="23">
        <v>4854</v>
      </c>
      <c r="B3943" s="23">
        <v>1233</v>
      </c>
      <c r="C3943" s="23">
        <v>404</v>
      </c>
      <c r="E3943" s="23" t="s">
        <v>7917</v>
      </c>
      <c r="F3943" s="23" t="s">
        <v>7918</v>
      </c>
      <c r="G3943" s="23">
        <v>1</v>
      </c>
      <c r="K3943" s="41" t="str">
        <f>IF($B3943="","",(VLOOKUP($B3943,所属・種目コード!$L$3:$M$127,2)))</f>
        <v>盛岡北陵中</v>
      </c>
      <c r="L3943" s="38" t="e">
        <f>IF($B3943="","",(VLOOKUP($B3943,所属・種目コード!$I$3:$J$59,2)))</f>
        <v>#N/A</v>
      </c>
    </row>
    <row r="3944" spans="1:12">
      <c r="A3944" s="23">
        <v>4855</v>
      </c>
      <c r="B3944" s="23">
        <v>1233</v>
      </c>
      <c r="C3944" s="23">
        <v>348</v>
      </c>
      <c r="E3944" s="23" t="s">
        <v>7919</v>
      </c>
      <c r="F3944" s="23" t="s">
        <v>7920</v>
      </c>
      <c r="G3944" s="23">
        <v>2</v>
      </c>
      <c r="K3944" s="41" t="str">
        <f>IF($B3944="","",(VLOOKUP($B3944,所属・種目コード!$L$3:$M$127,2)))</f>
        <v>盛岡北陵中</v>
      </c>
      <c r="L3944" s="38" t="e">
        <f>IF($B3944="","",(VLOOKUP($B3944,所属・種目コード!$I$3:$J$59,2)))</f>
        <v>#N/A</v>
      </c>
    </row>
    <row r="3945" spans="1:12">
      <c r="A3945" s="23">
        <v>4856</v>
      </c>
      <c r="B3945" s="23">
        <v>1234</v>
      </c>
      <c r="C3945" s="23">
        <v>865</v>
      </c>
      <c r="E3945" s="23" t="s">
        <v>7921</v>
      </c>
      <c r="F3945" s="23" t="s">
        <v>7922</v>
      </c>
      <c r="G3945" s="23">
        <v>1</v>
      </c>
      <c r="K3945" s="41" t="str">
        <f>IF($B3945="","",(VLOOKUP($B3945,所属・種目コード!$L$3:$M$127,2)))</f>
        <v>盛岡巻堀中</v>
      </c>
      <c r="L3945" s="38" t="e">
        <f>IF($B3945="","",(VLOOKUP($B3945,所属・種目コード!$I$3:$J$59,2)))</f>
        <v>#N/A</v>
      </c>
    </row>
    <row r="3946" spans="1:12">
      <c r="A3946" s="23">
        <v>4857</v>
      </c>
      <c r="B3946" s="23">
        <v>1235</v>
      </c>
      <c r="C3946" s="23">
        <v>609</v>
      </c>
      <c r="E3946" s="23" t="s">
        <v>7923</v>
      </c>
      <c r="F3946" s="23" t="s">
        <v>7924</v>
      </c>
      <c r="G3946" s="23">
        <v>1</v>
      </c>
      <c r="K3946" s="41" t="str">
        <f>IF($B3946="","",(VLOOKUP($B3946,所属・種目コード!$L$3:$M$127,2)))</f>
        <v>盛岡松園中</v>
      </c>
      <c r="L3946" s="38" t="e">
        <f>IF($B3946="","",(VLOOKUP($B3946,所属・種目コード!$I$3:$J$59,2)))</f>
        <v>#N/A</v>
      </c>
    </row>
    <row r="3947" spans="1:12">
      <c r="A3947" s="23">
        <v>4858</v>
      </c>
      <c r="B3947" s="23">
        <v>1235</v>
      </c>
      <c r="C3947" s="23">
        <v>527</v>
      </c>
      <c r="E3947" s="23" t="s">
        <v>7925</v>
      </c>
      <c r="F3947" s="23" t="s">
        <v>7926</v>
      </c>
      <c r="G3947" s="23">
        <v>2</v>
      </c>
      <c r="K3947" s="41" t="str">
        <f>IF($B3947="","",(VLOOKUP($B3947,所属・種目コード!$L$3:$M$127,2)))</f>
        <v>盛岡松園中</v>
      </c>
      <c r="L3947" s="38" t="e">
        <f>IF($B3947="","",(VLOOKUP($B3947,所属・種目コード!$I$3:$J$59,2)))</f>
        <v>#N/A</v>
      </c>
    </row>
    <row r="3948" spans="1:12">
      <c r="A3948" s="23">
        <v>4859</v>
      </c>
      <c r="B3948" s="23">
        <v>1235</v>
      </c>
      <c r="C3948" s="23">
        <v>610</v>
      </c>
      <c r="E3948" s="23" t="s">
        <v>7927</v>
      </c>
      <c r="F3948" s="23" t="s">
        <v>7928</v>
      </c>
      <c r="G3948" s="23">
        <v>1</v>
      </c>
      <c r="K3948" s="41" t="str">
        <f>IF($B3948="","",(VLOOKUP($B3948,所属・種目コード!$L$3:$M$127,2)))</f>
        <v>盛岡松園中</v>
      </c>
      <c r="L3948" s="38" t="e">
        <f>IF($B3948="","",(VLOOKUP($B3948,所属・種目コード!$I$3:$J$59,2)))</f>
        <v>#N/A</v>
      </c>
    </row>
    <row r="3949" spans="1:12">
      <c r="A3949" s="23">
        <v>4860</v>
      </c>
      <c r="B3949" s="23">
        <v>1235</v>
      </c>
      <c r="C3949" s="23">
        <v>614</v>
      </c>
      <c r="E3949" s="23" t="s">
        <v>7929</v>
      </c>
      <c r="F3949" s="23" t="s">
        <v>7930</v>
      </c>
      <c r="G3949" s="23">
        <v>1</v>
      </c>
      <c r="K3949" s="41" t="str">
        <f>IF($B3949="","",(VLOOKUP($B3949,所属・種目コード!$L$3:$M$127,2)))</f>
        <v>盛岡松園中</v>
      </c>
      <c r="L3949" s="38" t="e">
        <f>IF($B3949="","",(VLOOKUP($B3949,所属・種目コード!$I$3:$J$59,2)))</f>
        <v>#N/A</v>
      </c>
    </row>
    <row r="3950" spans="1:12">
      <c r="A3950" s="23">
        <v>4861</v>
      </c>
      <c r="B3950" s="23">
        <v>1235</v>
      </c>
      <c r="C3950" s="23">
        <v>528</v>
      </c>
      <c r="E3950" s="23" t="s">
        <v>7931</v>
      </c>
      <c r="F3950" s="23" t="s">
        <v>7932</v>
      </c>
      <c r="G3950" s="23">
        <v>2</v>
      </c>
      <c r="K3950" s="41" t="str">
        <f>IF($B3950="","",(VLOOKUP($B3950,所属・種目コード!$L$3:$M$127,2)))</f>
        <v>盛岡松園中</v>
      </c>
      <c r="L3950" s="38" t="e">
        <f>IF($B3950="","",(VLOOKUP($B3950,所属・種目コード!$I$3:$J$59,2)))</f>
        <v>#N/A</v>
      </c>
    </row>
    <row r="3951" spans="1:12">
      <c r="A3951" s="23">
        <v>4862</v>
      </c>
      <c r="B3951" s="23">
        <v>1235</v>
      </c>
      <c r="C3951" s="23">
        <v>529</v>
      </c>
      <c r="E3951" s="23" t="s">
        <v>7933</v>
      </c>
      <c r="F3951" s="23" t="s">
        <v>7934</v>
      </c>
      <c r="G3951" s="23">
        <v>2</v>
      </c>
      <c r="K3951" s="41" t="str">
        <f>IF($B3951="","",(VLOOKUP($B3951,所属・種目コード!$L$3:$M$127,2)))</f>
        <v>盛岡松園中</v>
      </c>
      <c r="L3951" s="38" t="e">
        <f>IF($B3951="","",(VLOOKUP($B3951,所属・種目コード!$I$3:$J$59,2)))</f>
        <v>#N/A</v>
      </c>
    </row>
    <row r="3952" spans="1:12">
      <c r="A3952" s="23">
        <v>4863</v>
      </c>
      <c r="B3952" s="23">
        <v>1235</v>
      </c>
      <c r="C3952" s="23">
        <v>530</v>
      </c>
      <c r="E3952" s="23" t="s">
        <v>7935</v>
      </c>
      <c r="F3952" s="23" t="s">
        <v>7936</v>
      </c>
      <c r="G3952" s="23">
        <v>2</v>
      </c>
      <c r="K3952" s="41" t="str">
        <f>IF($B3952="","",(VLOOKUP($B3952,所属・種目コード!$L$3:$M$127,2)))</f>
        <v>盛岡松園中</v>
      </c>
      <c r="L3952" s="38" t="e">
        <f>IF($B3952="","",(VLOOKUP($B3952,所属・種目コード!$I$3:$J$59,2)))</f>
        <v>#N/A</v>
      </c>
    </row>
    <row r="3953" spans="1:12">
      <c r="A3953" s="23">
        <v>4864</v>
      </c>
      <c r="B3953" s="23">
        <v>1235</v>
      </c>
      <c r="C3953" s="23">
        <v>531</v>
      </c>
      <c r="E3953" s="23" t="s">
        <v>7937</v>
      </c>
      <c r="F3953" s="23" t="s">
        <v>839</v>
      </c>
      <c r="G3953" s="23">
        <v>2</v>
      </c>
      <c r="K3953" s="41" t="str">
        <f>IF($B3953="","",(VLOOKUP($B3953,所属・種目コード!$L$3:$M$127,2)))</f>
        <v>盛岡松園中</v>
      </c>
      <c r="L3953" s="38" t="e">
        <f>IF($B3953="","",(VLOOKUP($B3953,所属・種目コード!$I$3:$J$59,2)))</f>
        <v>#N/A</v>
      </c>
    </row>
    <row r="3954" spans="1:12">
      <c r="A3954" s="23">
        <v>4865</v>
      </c>
      <c r="B3954" s="23">
        <v>1235</v>
      </c>
      <c r="C3954" s="23">
        <v>532</v>
      </c>
      <c r="E3954" s="23" t="s">
        <v>7938</v>
      </c>
      <c r="F3954" s="23" t="s">
        <v>7939</v>
      </c>
      <c r="G3954" s="23">
        <v>2</v>
      </c>
      <c r="K3954" s="41" t="str">
        <f>IF($B3954="","",(VLOOKUP($B3954,所属・種目コード!$L$3:$M$127,2)))</f>
        <v>盛岡松園中</v>
      </c>
      <c r="L3954" s="38" t="e">
        <f>IF($B3954="","",(VLOOKUP($B3954,所属・種目コード!$I$3:$J$59,2)))</f>
        <v>#N/A</v>
      </c>
    </row>
    <row r="3955" spans="1:12">
      <c r="A3955" s="23">
        <v>4866</v>
      </c>
      <c r="B3955" s="23">
        <v>1235</v>
      </c>
      <c r="C3955" s="23">
        <v>615</v>
      </c>
      <c r="E3955" s="23" t="s">
        <v>7940</v>
      </c>
      <c r="F3955" s="23" t="s">
        <v>7941</v>
      </c>
      <c r="G3955" s="23">
        <v>1</v>
      </c>
      <c r="K3955" s="41" t="str">
        <f>IF($B3955="","",(VLOOKUP($B3955,所属・種目コード!$L$3:$M$127,2)))</f>
        <v>盛岡松園中</v>
      </c>
      <c r="L3955" s="38" t="e">
        <f>IF($B3955="","",(VLOOKUP($B3955,所属・種目コード!$I$3:$J$59,2)))</f>
        <v>#N/A</v>
      </c>
    </row>
    <row r="3956" spans="1:12">
      <c r="A3956" s="23">
        <v>4867</v>
      </c>
      <c r="B3956" s="23">
        <v>1235</v>
      </c>
      <c r="C3956" s="23">
        <v>611</v>
      </c>
      <c r="E3956" s="23" t="s">
        <v>7942</v>
      </c>
      <c r="F3956" s="23" t="s">
        <v>7943</v>
      </c>
      <c r="G3956" s="23">
        <v>1</v>
      </c>
      <c r="K3956" s="41" t="str">
        <f>IF($B3956="","",(VLOOKUP($B3956,所属・種目コード!$L$3:$M$127,2)))</f>
        <v>盛岡松園中</v>
      </c>
      <c r="L3956" s="38" t="e">
        <f>IF($B3956="","",(VLOOKUP($B3956,所属・種目コード!$I$3:$J$59,2)))</f>
        <v>#N/A</v>
      </c>
    </row>
    <row r="3957" spans="1:12">
      <c r="A3957" s="23">
        <v>4868</v>
      </c>
      <c r="B3957" s="23">
        <v>1235</v>
      </c>
      <c r="C3957" s="23">
        <v>533</v>
      </c>
      <c r="E3957" s="23" t="s">
        <v>7944</v>
      </c>
      <c r="F3957" s="23" t="s">
        <v>7945</v>
      </c>
      <c r="G3957" s="23">
        <v>2</v>
      </c>
      <c r="K3957" s="41" t="str">
        <f>IF($B3957="","",(VLOOKUP($B3957,所属・種目コード!$L$3:$M$127,2)))</f>
        <v>盛岡松園中</v>
      </c>
      <c r="L3957" s="38" t="e">
        <f>IF($B3957="","",(VLOOKUP($B3957,所属・種目コード!$I$3:$J$59,2)))</f>
        <v>#N/A</v>
      </c>
    </row>
    <row r="3958" spans="1:12">
      <c r="A3958" s="23">
        <v>4869</v>
      </c>
      <c r="B3958" s="23">
        <v>1235</v>
      </c>
      <c r="C3958" s="23">
        <v>616</v>
      </c>
      <c r="E3958" s="23" t="s">
        <v>7946</v>
      </c>
      <c r="F3958" s="23" t="s">
        <v>7947</v>
      </c>
      <c r="G3958" s="23">
        <v>1</v>
      </c>
      <c r="K3958" s="41" t="str">
        <f>IF($B3958="","",(VLOOKUP($B3958,所属・種目コード!$L$3:$M$127,2)))</f>
        <v>盛岡松園中</v>
      </c>
      <c r="L3958" s="38" t="e">
        <f>IF($B3958="","",(VLOOKUP($B3958,所属・種目コード!$I$3:$J$59,2)))</f>
        <v>#N/A</v>
      </c>
    </row>
    <row r="3959" spans="1:12">
      <c r="A3959" s="23">
        <v>4870</v>
      </c>
      <c r="B3959" s="23">
        <v>1235</v>
      </c>
      <c r="C3959" s="23">
        <v>612</v>
      </c>
      <c r="E3959" s="23" t="s">
        <v>7948</v>
      </c>
      <c r="F3959" s="23" t="s">
        <v>7949</v>
      </c>
      <c r="G3959" s="23">
        <v>1</v>
      </c>
      <c r="K3959" s="41" t="str">
        <f>IF($B3959="","",(VLOOKUP($B3959,所属・種目コード!$L$3:$M$127,2)))</f>
        <v>盛岡松園中</v>
      </c>
      <c r="L3959" s="38" t="e">
        <f>IF($B3959="","",(VLOOKUP($B3959,所属・種目コード!$I$3:$J$59,2)))</f>
        <v>#N/A</v>
      </c>
    </row>
    <row r="3960" spans="1:12">
      <c r="A3960" s="23">
        <v>4871</v>
      </c>
      <c r="B3960" s="23">
        <v>1235</v>
      </c>
      <c r="C3960" s="23">
        <v>613</v>
      </c>
      <c r="E3960" s="23" t="s">
        <v>7950</v>
      </c>
      <c r="F3960" s="23" t="s">
        <v>7951</v>
      </c>
      <c r="G3960" s="23">
        <v>1</v>
      </c>
      <c r="K3960" s="41" t="str">
        <f>IF($B3960="","",(VLOOKUP($B3960,所属・種目コード!$L$3:$M$127,2)))</f>
        <v>盛岡松園中</v>
      </c>
      <c r="L3960" s="38" t="e">
        <f>IF($B3960="","",(VLOOKUP($B3960,所属・種目コード!$I$3:$J$59,2)))</f>
        <v>#N/A</v>
      </c>
    </row>
    <row r="3961" spans="1:12">
      <c r="A3961" s="23">
        <v>4872</v>
      </c>
      <c r="B3961" s="23">
        <v>1235</v>
      </c>
      <c r="C3961" s="23">
        <v>534</v>
      </c>
      <c r="E3961" s="23" t="s">
        <v>7952</v>
      </c>
      <c r="F3961" s="23" t="s">
        <v>7953</v>
      </c>
      <c r="G3961" s="23">
        <v>2</v>
      </c>
      <c r="K3961" s="41" t="str">
        <f>IF($B3961="","",(VLOOKUP($B3961,所属・種目コード!$L$3:$M$127,2)))</f>
        <v>盛岡松園中</v>
      </c>
      <c r="L3961" s="38" t="e">
        <f>IF($B3961="","",(VLOOKUP($B3961,所属・種目コード!$I$3:$J$59,2)))</f>
        <v>#N/A</v>
      </c>
    </row>
    <row r="3962" spans="1:12">
      <c r="A3962" s="23">
        <v>4873</v>
      </c>
      <c r="B3962" s="23">
        <v>1235</v>
      </c>
      <c r="C3962" s="23">
        <v>1299</v>
      </c>
      <c r="E3962" s="23" t="s">
        <v>7954</v>
      </c>
      <c r="F3962" s="23" t="s">
        <v>7955</v>
      </c>
      <c r="G3962" s="23">
        <v>1</v>
      </c>
      <c r="K3962" s="41" t="str">
        <f>IF($B3962="","",(VLOOKUP($B3962,所属・種目コード!$L$3:$M$127,2)))</f>
        <v>盛岡松園中</v>
      </c>
      <c r="L3962" s="38" t="e">
        <f>IF($B3962="","",(VLOOKUP($B3962,所属・種目コード!$I$3:$J$59,2)))</f>
        <v>#N/A</v>
      </c>
    </row>
    <row r="3963" spans="1:12">
      <c r="A3963" s="23">
        <v>4874</v>
      </c>
      <c r="B3963" s="23">
        <v>1236</v>
      </c>
      <c r="C3963" s="23">
        <v>526</v>
      </c>
      <c r="E3963" s="23" t="s">
        <v>7956</v>
      </c>
      <c r="F3963" s="23" t="s">
        <v>7957</v>
      </c>
      <c r="G3963" s="23">
        <v>2</v>
      </c>
      <c r="K3963" s="41" t="str">
        <f>IF($B3963="","",(VLOOKUP($B3963,所属・種目コード!$L$3:$M$127,2)))</f>
        <v>盛岡見前中</v>
      </c>
      <c r="L3963" s="38" t="e">
        <f>IF($B3963="","",(VLOOKUP($B3963,所属・種目コード!$I$3:$J$59,2)))</f>
        <v>#N/A</v>
      </c>
    </row>
    <row r="3964" spans="1:12">
      <c r="A3964" s="23">
        <v>4875</v>
      </c>
      <c r="B3964" s="23">
        <v>1236</v>
      </c>
      <c r="C3964" s="23">
        <v>7</v>
      </c>
      <c r="E3964" s="23" t="s">
        <v>7958</v>
      </c>
      <c r="F3964" s="23" t="s">
        <v>7959</v>
      </c>
      <c r="G3964" s="23">
        <v>1</v>
      </c>
      <c r="K3964" s="41" t="str">
        <f>IF($B3964="","",(VLOOKUP($B3964,所属・種目コード!$L$3:$M$127,2)))</f>
        <v>盛岡見前中</v>
      </c>
      <c r="L3964" s="38" t="e">
        <f>IF($B3964="","",(VLOOKUP($B3964,所属・種目コード!$I$3:$J$59,2)))</f>
        <v>#N/A</v>
      </c>
    </row>
    <row r="3965" spans="1:12">
      <c r="A3965" s="23">
        <v>4876</v>
      </c>
      <c r="B3965" s="23">
        <v>1236</v>
      </c>
      <c r="C3965" s="23">
        <v>2</v>
      </c>
      <c r="E3965" s="23" t="s">
        <v>7960</v>
      </c>
      <c r="F3965" s="23" t="s">
        <v>7961</v>
      </c>
      <c r="G3965" s="23">
        <v>1</v>
      </c>
      <c r="K3965" s="41" t="str">
        <f>IF($B3965="","",(VLOOKUP($B3965,所属・種目コード!$L$3:$M$127,2)))</f>
        <v>盛岡見前中</v>
      </c>
      <c r="L3965" s="38" t="e">
        <f>IF($B3965="","",(VLOOKUP($B3965,所属・種目コード!$I$3:$J$59,2)))</f>
        <v>#N/A</v>
      </c>
    </row>
    <row r="3966" spans="1:12">
      <c r="A3966" s="23">
        <v>4877</v>
      </c>
      <c r="B3966" s="23">
        <v>1236</v>
      </c>
      <c r="C3966" s="23">
        <v>3</v>
      </c>
      <c r="E3966" s="23" t="s">
        <v>7962</v>
      </c>
      <c r="F3966" s="23" t="s">
        <v>7963</v>
      </c>
      <c r="G3966" s="23">
        <v>1</v>
      </c>
      <c r="K3966" s="41" t="str">
        <f>IF($B3966="","",(VLOOKUP($B3966,所属・種目コード!$L$3:$M$127,2)))</f>
        <v>盛岡見前中</v>
      </c>
      <c r="L3966" s="38" t="e">
        <f>IF($B3966="","",(VLOOKUP($B3966,所属・種目コード!$I$3:$J$59,2)))</f>
        <v>#N/A</v>
      </c>
    </row>
    <row r="3967" spans="1:12">
      <c r="A3967" s="23">
        <v>4878</v>
      </c>
      <c r="B3967" s="23">
        <v>1236</v>
      </c>
      <c r="C3967" s="23">
        <v>2</v>
      </c>
      <c r="E3967" s="23" t="s">
        <v>7964</v>
      </c>
      <c r="F3967" s="23" t="s">
        <v>7965</v>
      </c>
      <c r="G3967" s="23">
        <v>2</v>
      </c>
      <c r="K3967" s="41" t="str">
        <f>IF($B3967="","",(VLOOKUP($B3967,所属・種目コード!$L$3:$M$127,2)))</f>
        <v>盛岡見前中</v>
      </c>
      <c r="L3967" s="38" t="e">
        <f>IF($B3967="","",(VLOOKUP($B3967,所属・種目コード!$I$3:$J$59,2)))</f>
        <v>#N/A</v>
      </c>
    </row>
    <row r="3968" spans="1:12">
      <c r="A3968" s="23">
        <v>4879</v>
      </c>
      <c r="B3968" s="23">
        <v>1236</v>
      </c>
      <c r="C3968" s="23">
        <v>8</v>
      </c>
      <c r="E3968" s="23" t="s">
        <v>7966</v>
      </c>
      <c r="F3968" s="23" t="s">
        <v>7967</v>
      </c>
      <c r="G3968" s="23">
        <v>1</v>
      </c>
      <c r="K3968" s="41" t="str">
        <f>IF($B3968="","",(VLOOKUP($B3968,所属・種目コード!$L$3:$M$127,2)))</f>
        <v>盛岡見前中</v>
      </c>
      <c r="L3968" s="38" t="e">
        <f>IF($B3968="","",(VLOOKUP($B3968,所属・種目コード!$I$3:$J$59,2)))</f>
        <v>#N/A</v>
      </c>
    </row>
    <row r="3969" spans="1:12">
      <c r="A3969" s="23">
        <v>4880</v>
      </c>
      <c r="B3969" s="23">
        <v>1236</v>
      </c>
      <c r="C3969" s="23">
        <v>4</v>
      </c>
      <c r="E3969" s="23" t="s">
        <v>7968</v>
      </c>
      <c r="F3969" s="23" t="s">
        <v>7969</v>
      </c>
      <c r="G3969" s="23">
        <v>1</v>
      </c>
      <c r="K3969" s="41" t="str">
        <f>IF($B3969="","",(VLOOKUP($B3969,所属・種目コード!$L$3:$M$127,2)))</f>
        <v>盛岡見前中</v>
      </c>
      <c r="L3969" s="38" t="e">
        <f>IF($B3969="","",(VLOOKUP($B3969,所属・種目コード!$I$3:$J$59,2)))</f>
        <v>#N/A</v>
      </c>
    </row>
    <row r="3970" spans="1:12">
      <c r="A3970" s="23">
        <v>4881</v>
      </c>
      <c r="B3970" s="23">
        <v>1236</v>
      </c>
      <c r="C3970" s="23">
        <v>1</v>
      </c>
      <c r="E3970" s="23" t="s">
        <v>7970</v>
      </c>
      <c r="F3970" s="23" t="s">
        <v>7971</v>
      </c>
      <c r="G3970" s="23">
        <v>1</v>
      </c>
      <c r="K3970" s="41" t="str">
        <f>IF($B3970="","",(VLOOKUP($B3970,所属・種目コード!$L$3:$M$127,2)))</f>
        <v>盛岡見前中</v>
      </c>
      <c r="L3970" s="38" t="e">
        <f>IF($B3970="","",(VLOOKUP($B3970,所属・種目コード!$I$3:$J$59,2)))</f>
        <v>#N/A</v>
      </c>
    </row>
    <row r="3971" spans="1:12">
      <c r="A3971" s="23">
        <v>4882</v>
      </c>
      <c r="B3971" s="23">
        <v>1236</v>
      </c>
      <c r="C3971" s="23">
        <v>6</v>
      </c>
      <c r="E3971" s="23" t="s">
        <v>7972</v>
      </c>
      <c r="F3971" s="23" t="s">
        <v>7973</v>
      </c>
      <c r="G3971" s="23">
        <v>2</v>
      </c>
      <c r="K3971" s="41" t="str">
        <f>IF($B3971="","",(VLOOKUP($B3971,所属・種目コード!$L$3:$M$127,2)))</f>
        <v>盛岡見前中</v>
      </c>
      <c r="L3971" s="38" t="e">
        <f>IF($B3971="","",(VLOOKUP($B3971,所属・種目コード!$I$3:$J$59,2)))</f>
        <v>#N/A</v>
      </c>
    </row>
    <row r="3972" spans="1:12">
      <c r="A3972" s="23">
        <v>4883</v>
      </c>
      <c r="B3972" s="23">
        <v>1236</v>
      </c>
      <c r="C3972" s="23">
        <v>9</v>
      </c>
      <c r="E3972" s="23" t="s">
        <v>7974</v>
      </c>
      <c r="F3972" s="23" t="s">
        <v>7975</v>
      </c>
      <c r="G3972" s="23">
        <v>1</v>
      </c>
      <c r="K3972" s="41" t="str">
        <f>IF($B3972="","",(VLOOKUP($B3972,所属・種目コード!$L$3:$M$127,2)))</f>
        <v>盛岡見前中</v>
      </c>
      <c r="L3972" s="38" t="e">
        <f>IF($B3972="","",(VLOOKUP($B3972,所属・種目コード!$I$3:$J$59,2)))</f>
        <v>#N/A</v>
      </c>
    </row>
    <row r="3973" spans="1:12">
      <c r="A3973" s="23">
        <v>4884</v>
      </c>
      <c r="B3973" s="23">
        <v>1236</v>
      </c>
      <c r="C3973" s="23">
        <v>5</v>
      </c>
      <c r="E3973" s="23" t="s">
        <v>7976</v>
      </c>
      <c r="F3973" s="23" t="s">
        <v>7977</v>
      </c>
      <c r="G3973" s="23">
        <v>1</v>
      </c>
      <c r="K3973" s="41" t="str">
        <f>IF($B3973="","",(VLOOKUP($B3973,所属・種目コード!$L$3:$M$127,2)))</f>
        <v>盛岡見前中</v>
      </c>
      <c r="L3973" s="38" t="e">
        <f>IF($B3973="","",(VLOOKUP($B3973,所属・種目コード!$I$3:$J$59,2)))</f>
        <v>#N/A</v>
      </c>
    </row>
    <row r="3974" spans="1:12">
      <c r="A3974" s="23">
        <v>4885</v>
      </c>
      <c r="B3974" s="23">
        <v>1236</v>
      </c>
      <c r="C3974" s="23">
        <v>10</v>
      </c>
      <c r="E3974" s="23" t="s">
        <v>7978</v>
      </c>
      <c r="F3974" s="23" t="s">
        <v>7979</v>
      </c>
      <c r="G3974" s="23">
        <v>1</v>
      </c>
      <c r="K3974" s="41" t="str">
        <f>IF($B3974="","",(VLOOKUP($B3974,所属・種目コード!$L$3:$M$127,2)))</f>
        <v>盛岡見前中</v>
      </c>
      <c r="L3974" s="38" t="e">
        <f>IF($B3974="","",(VLOOKUP($B3974,所属・種目コード!$I$3:$J$59,2)))</f>
        <v>#N/A</v>
      </c>
    </row>
    <row r="3975" spans="1:12">
      <c r="A3975" s="23">
        <v>4886</v>
      </c>
      <c r="B3975" s="23">
        <v>1236</v>
      </c>
      <c r="C3975" s="23">
        <v>6</v>
      </c>
      <c r="E3975" s="23" t="s">
        <v>7980</v>
      </c>
      <c r="F3975" s="23" t="s">
        <v>7981</v>
      </c>
      <c r="G3975" s="23">
        <v>1</v>
      </c>
      <c r="K3975" s="41" t="str">
        <f>IF($B3975="","",(VLOOKUP($B3975,所属・種目コード!$L$3:$M$127,2)))</f>
        <v>盛岡見前中</v>
      </c>
      <c r="L3975" s="38" t="e">
        <f>IF($B3975="","",(VLOOKUP($B3975,所属・種目コード!$I$3:$J$59,2)))</f>
        <v>#N/A</v>
      </c>
    </row>
    <row r="3976" spans="1:12">
      <c r="A3976" s="23">
        <v>4887</v>
      </c>
      <c r="B3976" s="23">
        <v>1236</v>
      </c>
      <c r="C3976" s="23">
        <v>3</v>
      </c>
      <c r="E3976" s="23" t="s">
        <v>7982</v>
      </c>
      <c r="F3976" s="23" t="s">
        <v>7983</v>
      </c>
      <c r="G3976" s="23">
        <v>2</v>
      </c>
      <c r="K3976" s="41" t="str">
        <f>IF($B3976="","",(VLOOKUP($B3976,所属・種目コード!$L$3:$M$127,2)))</f>
        <v>盛岡見前中</v>
      </c>
      <c r="L3976" s="38" t="e">
        <f>IF($B3976="","",(VLOOKUP($B3976,所属・種目コード!$I$3:$J$59,2)))</f>
        <v>#N/A</v>
      </c>
    </row>
    <row r="3977" spans="1:12">
      <c r="A3977" s="23">
        <v>4888</v>
      </c>
      <c r="B3977" s="23">
        <v>1236</v>
      </c>
      <c r="C3977" s="23">
        <v>4</v>
      </c>
      <c r="E3977" s="23" t="s">
        <v>7984</v>
      </c>
      <c r="F3977" s="23" t="s">
        <v>7985</v>
      </c>
      <c r="G3977" s="23">
        <v>2</v>
      </c>
      <c r="K3977" s="41" t="str">
        <f>IF($B3977="","",(VLOOKUP($B3977,所属・種目コード!$L$3:$M$127,2)))</f>
        <v>盛岡見前中</v>
      </c>
      <c r="L3977" s="38" t="e">
        <f>IF($B3977="","",(VLOOKUP($B3977,所属・種目コード!$I$3:$J$59,2)))</f>
        <v>#N/A</v>
      </c>
    </row>
    <row r="3978" spans="1:12">
      <c r="A3978" s="23">
        <v>4889</v>
      </c>
      <c r="B3978" s="23">
        <v>1236</v>
      </c>
      <c r="C3978" s="23">
        <v>7</v>
      </c>
      <c r="E3978" s="23" t="s">
        <v>7986</v>
      </c>
      <c r="F3978" s="23" t="s">
        <v>7987</v>
      </c>
      <c r="G3978" s="23">
        <v>2</v>
      </c>
      <c r="K3978" s="41" t="str">
        <f>IF($B3978="","",(VLOOKUP($B3978,所属・種目コード!$L$3:$M$127,2)))</f>
        <v>盛岡見前中</v>
      </c>
      <c r="L3978" s="38" t="e">
        <f>IF($B3978="","",(VLOOKUP($B3978,所属・種目コード!$I$3:$J$59,2)))</f>
        <v>#N/A</v>
      </c>
    </row>
    <row r="3979" spans="1:12">
      <c r="A3979" s="23">
        <v>4890</v>
      </c>
      <c r="B3979" s="23">
        <v>1236</v>
      </c>
      <c r="C3979" s="23">
        <v>8</v>
      </c>
      <c r="E3979" s="23" t="s">
        <v>7988</v>
      </c>
      <c r="F3979" s="23" t="s">
        <v>7989</v>
      </c>
      <c r="G3979" s="23">
        <v>2</v>
      </c>
      <c r="K3979" s="41" t="str">
        <f>IF($B3979="","",(VLOOKUP($B3979,所属・種目コード!$L$3:$M$127,2)))</f>
        <v>盛岡見前中</v>
      </c>
      <c r="L3979" s="38" t="e">
        <f>IF($B3979="","",(VLOOKUP($B3979,所属・種目コード!$I$3:$J$59,2)))</f>
        <v>#N/A</v>
      </c>
    </row>
    <row r="3980" spans="1:12">
      <c r="A3980" s="23">
        <v>4891</v>
      </c>
      <c r="B3980" s="23">
        <v>1236</v>
      </c>
      <c r="C3980" s="23">
        <v>1</v>
      </c>
      <c r="E3980" s="23" t="s">
        <v>7990</v>
      </c>
      <c r="F3980" s="23" t="s">
        <v>7991</v>
      </c>
      <c r="G3980" s="23">
        <v>2</v>
      </c>
      <c r="K3980" s="41" t="str">
        <f>IF($B3980="","",(VLOOKUP($B3980,所属・種目コード!$L$3:$M$127,2)))</f>
        <v>盛岡見前中</v>
      </c>
      <c r="L3980" s="38" t="e">
        <f>IF($B3980="","",(VLOOKUP($B3980,所属・種目コード!$I$3:$J$59,2)))</f>
        <v>#N/A</v>
      </c>
    </row>
    <row r="3981" spans="1:12">
      <c r="A3981" s="23">
        <v>4892</v>
      </c>
      <c r="B3981" s="23">
        <v>1236</v>
      </c>
      <c r="C3981" s="23">
        <v>5</v>
      </c>
      <c r="E3981" s="23" t="s">
        <v>4279</v>
      </c>
      <c r="F3981" s="23" t="s">
        <v>5205</v>
      </c>
      <c r="G3981" s="23">
        <v>2</v>
      </c>
      <c r="K3981" s="41" t="str">
        <f>IF($B3981="","",(VLOOKUP($B3981,所属・種目コード!$L$3:$M$127,2)))</f>
        <v>盛岡見前中</v>
      </c>
      <c r="L3981" s="38" t="e">
        <f>IF($B3981="","",(VLOOKUP($B3981,所属・種目コード!$I$3:$J$59,2)))</f>
        <v>#N/A</v>
      </c>
    </row>
    <row r="3982" spans="1:12">
      <c r="A3982" s="23">
        <v>4893</v>
      </c>
      <c r="B3982" s="23">
        <v>1236</v>
      </c>
      <c r="C3982" s="23">
        <v>9</v>
      </c>
      <c r="E3982" s="23" t="s">
        <v>7992</v>
      </c>
      <c r="F3982" s="23" t="s">
        <v>7993</v>
      </c>
      <c r="G3982" s="23">
        <v>2</v>
      </c>
      <c r="K3982" s="41" t="str">
        <f>IF($B3982="","",(VLOOKUP($B3982,所属・種目コード!$L$3:$M$127,2)))</f>
        <v>盛岡見前中</v>
      </c>
      <c r="L3982" s="38" t="e">
        <f>IF($B3982="","",(VLOOKUP($B3982,所属・種目コード!$I$3:$J$59,2)))</f>
        <v>#N/A</v>
      </c>
    </row>
    <row r="3983" spans="1:12">
      <c r="A3983" s="23">
        <v>4894</v>
      </c>
      <c r="B3983" s="23">
        <v>1237</v>
      </c>
      <c r="C3983" s="23">
        <v>852</v>
      </c>
      <c r="E3983" s="23" t="s">
        <v>7994</v>
      </c>
      <c r="F3983" s="23" t="s">
        <v>7995</v>
      </c>
      <c r="G3983" s="23">
        <v>2</v>
      </c>
      <c r="K3983" s="41" t="str">
        <f>IF($B3983="","",(VLOOKUP($B3983,所属・種目コード!$L$3:$M$127,2)))</f>
        <v>盛岡見前南中</v>
      </c>
      <c r="L3983" s="38" t="e">
        <f>IF($B3983="","",(VLOOKUP($B3983,所属・種目コード!$I$3:$J$59,2)))</f>
        <v>#N/A</v>
      </c>
    </row>
    <row r="3984" spans="1:12">
      <c r="A3984" s="23">
        <v>4895</v>
      </c>
      <c r="B3984" s="23">
        <v>1237</v>
      </c>
      <c r="C3984" s="23">
        <v>1007</v>
      </c>
      <c r="E3984" s="23" t="s">
        <v>7996</v>
      </c>
      <c r="F3984" s="23" t="s">
        <v>7997</v>
      </c>
      <c r="G3984" s="23">
        <v>1</v>
      </c>
      <c r="K3984" s="41" t="str">
        <f>IF($B3984="","",(VLOOKUP($B3984,所属・種目コード!$L$3:$M$127,2)))</f>
        <v>盛岡見前南中</v>
      </c>
      <c r="L3984" s="38" t="e">
        <f>IF($B3984="","",(VLOOKUP($B3984,所属・種目コード!$I$3:$J$59,2)))</f>
        <v>#N/A</v>
      </c>
    </row>
    <row r="3985" spans="1:12">
      <c r="A3985" s="23">
        <v>4896</v>
      </c>
      <c r="B3985" s="23">
        <v>1237</v>
      </c>
      <c r="C3985" s="23">
        <v>860</v>
      </c>
      <c r="E3985" s="23" t="s">
        <v>7998</v>
      </c>
      <c r="F3985" s="23" t="s">
        <v>7999</v>
      </c>
      <c r="G3985" s="23">
        <v>2</v>
      </c>
      <c r="K3985" s="41" t="str">
        <f>IF($B3985="","",(VLOOKUP($B3985,所属・種目コード!$L$3:$M$127,2)))</f>
        <v>盛岡見前南中</v>
      </c>
      <c r="L3985" s="38" t="e">
        <f>IF($B3985="","",(VLOOKUP($B3985,所属・種目コード!$I$3:$J$59,2)))</f>
        <v>#N/A</v>
      </c>
    </row>
    <row r="3986" spans="1:12">
      <c r="A3986" s="23">
        <v>4897</v>
      </c>
      <c r="B3986" s="23">
        <v>1237</v>
      </c>
      <c r="C3986" s="23">
        <v>853</v>
      </c>
      <c r="E3986" s="23" t="s">
        <v>8000</v>
      </c>
      <c r="F3986" s="23" t="s">
        <v>8001</v>
      </c>
      <c r="G3986" s="23">
        <v>2</v>
      </c>
      <c r="K3986" s="41" t="str">
        <f>IF($B3986="","",(VLOOKUP($B3986,所属・種目コード!$L$3:$M$127,2)))</f>
        <v>盛岡見前南中</v>
      </c>
      <c r="L3986" s="38" t="e">
        <f>IF($B3986="","",(VLOOKUP($B3986,所属・種目コード!$I$3:$J$59,2)))</f>
        <v>#N/A</v>
      </c>
    </row>
    <row r="3987" spans="1:12">
      <c r="A3987" s="23">
        <v>4898</v>
      </c>
      <c r="B3987" s="23">
        <v>1237</v>
      </c>
      <c r="C3987" s="23">
        <v>1008</v>
      </c>
      <c r="E3987" s="23" t="s">
        <v>8002</v>
      </c>
      <c r="F3987" s="23" t="s">
        <v>8003</v>
      </c>
      <c r="G3987" s="23">
        <v>1</v>
      </c>
      <c r="K3987" s="41" t="str">
        <f>IF($B3987="","",(VLOOKUP($B3987,所属・種目コード!$L$3:$M$127,2)))</f>
        <v>盛岡見前南中</v>
      </c>
      <c r="L3987" s="38" t="e">
        <f>IF($B3987="","",(VLOOKUP($B3987,所属・種目コード!$I$3:$J$59,2)))</f>
        <v>#N/A</v>
      </c>
    </row>
    <row r="3988" spans="1:12">
      <c r="A3988" s="23">
        <v>4899</v>
      </c>
      <c r="B3988" s="23">
        <v>1237</v>
      </c>
      <c r="C3988" s="23">
        <v>1020</v>
      </c>
      <c r="E3988" s="23" t="s">
        <v>8004</v>
      </c>
      <c r="F3988" s="23" t="s">
        <v>8005</v>
      </c>
      <c r="G3988" s="23">
        <v>1</v>
      </c>
      <c r="K3988" s="41" t="str">
        <f>IF($B3988="","",(VLOOKUP($B3988,所属・種目コード!$L$3:$M$127,2)))</f>
        <v>盛岡見前南中</v>
      </c>
      <c r="L3988" s="38" t="e">
        <f>IF($B3988="","",(VLOOKUP($B3988,所属・種目コード!$I$3:$J$59,2)))</f>
        <v>#N/A</v>
      </c>
    </row>
    <row r="3989" spans="1:12">
      <c r="A3989" s="23">
        <v>4900</v>
      </c>
      <c r="B3989" s="23">
        <v>1237</v>
      </c>
      <c r="C3989" s="23">
        <v>854</v>
      </c>
      <c r="E3989" s="23" t="s">
        <v>8006</v>
      </c>
      <c r="F3989" s="23" t="s">
        <v>8007</v>
      </c>
      <c r="G3989" s="23">
        <v>2</v>
      </c>
      <c r="K3989" s="41" t="str">
        <f>IF($B3989="","",(VLOOKUP($B3989,所属・種目コード!$L$3:$M$127,2)))</f>
        <v>盛岡見前南中</v>
      </c>
      <c r="L3989" s="38" t="e">
        <f>IF($B3989="","",(VLOOKUP($B3989,所属・種目コード!$I$3:$J$59,2)))</f>
        <v>#N/A</v>
      </c>
    </row>
    <row r="3990" spans="1:12">
      <c r="A3990" s="23">
        <v>4901</v>
      </c>
      <c r="B3990" s="23">
        <v>1237</v>
      </c>
      <c r="C3990" s="23">
        <v>1009</v>
      </c>
      <c r="E3990" s="23" t="s">
        <v>8008</v>
      </c>
      <c r="F3990" s="23" t="s">
        <v>8009</v>
      </c>
      <c r="G3990" s="23">
        <v>1</v>
      </c>
      <c r="K3990" s="41" t="str">
        <f>IF($B3990="","",(VLOOKUP($B3990,所属・種目コード!$L$3:$M$127,2)))</f>
        <v>盛岡見前南中</v>
      </c>
      <c r="L3990" s="38" t="e">
        <f>IF($B3990="","",(VLOOKUP($B3990,所属・種目コード!$I$3:$J$59,2)))</f>
        <v>#N/A</v>
      </c>
    </row>
    <row r="3991" spans="1:12">
      <c r="A3991" s="23">
        <v>4902</v>
      </c>
      <c r="B3991" s="23">
        <v>1237</v>
      </c>
      <c r="C3991" s="23">
        <v>1010</v>
      </c>
      <c r="E3991" s="23" t="s">
        <v>8010</v>
      </c>
      <c r="F3991" s="23" t="s">
        <v>8011</v>
      </c>
      <c r="G3991" s="23">
        <v>1</v>
      </c>
      <c r="K3991" s="41" t="str">
        <f>IF($B3991="","",(VLOOKUP($B3991,所属・種目コード!$L$3:$M$127,2)))</f>
        <v>盛岡見前南中</v>
      </c>
      <c r="L3991" s="38" t="e">
        <f>IF($B3991="","",(VLOOKUP($B3991,所属・種目コード!$I$3:$J$59,2)))</f>
        <v>#N/A</v>
      </c>
    </row>
    <row r="3992" spans="1:12">
      <c r="A3992" s="23">
        <v>4903</v>
      </c>
      <c r="B3992" s="23">
        <v>1237</v>
      </c>
      <c r="C3992" s="23">
        <v>1011</v>
      </c>
      <c r="E3992" s="23" t="s">
        <v>8012</v>
      </c>
      <c r="F3992" s="23" t="s">
        <v>8013</v>
      </c>
      <c r="G3992" s="23">
        <v>1</v>
      </c>
      <c r="K3992" s="41" t="str">
        <f>IF($B3992="","",(VLOOKUP($B3992,所属・種目コード!$L$3:$M$127,2)))</f>
        <v>盛岡見前南中</v>
      </c>
      <c r="L3992" s="38" t="e">
        <f>IF($B3992="","",(VLOOKUP($B3992,所属・種目コード!$I$3:$J$59,2)))</f>
        <v>#N/A</v>
      </c>
    </row>
    <row r="3993" spans="1:12">
      <c r="A3993" s="23">
        <v>4904</v>
      </c>
      <c r="B3993" s="23">
        <v>1237</v>
      </c>
      <c r="C3993" s="23">
        <v>1012</v>
      </c>
      <c r="E3993" s="23" t="s">
        <v>8014</v>
      </c>
      <c r="F3993" s="23" t="s">
        <v>8015</v>
      </c>
      <c r="G3993" s="23">
        <v>1</v>
      </c>
      <c r="K3993" s="41" t="str">
        <f>IF($B3993="","",(VLOOKUP($B3993,所属・種目コード!$L$3:$M$127,2)))</f>
        <v>盛岡見前南中</v>
      </c>
      <c r="L3993" s="38" t="e">
        <f>IF($B3993="","",(VLOOKUP($B3993,所属・種目コード!$I$3:$J$59,2)))</f>
        <v>#N/A</v>
      </c>
    </row>
    <row r="3994" spans="1:12">
      <c r="A3994" s="23">
        <v>4905</v>
      </c>
      <c r="B3994" s="23">
        <v>1237</v>
      </c>
      <c r="C3994" s="23">
        <v>861</v>
      </c>
      <c r="E3994" s="23" t="s">
        <v>8016</v>
      </c>
      <c r="F3994" s="23" t="s">
        <v>8017</v>
      </c>
      <c r="G3994" s="23">
        <v>2</v>
      </c>
      <c r="K3994" s="41" t="str">
        <f>IF($B3994="","",(VLOOKUP($B3994,所属・種目コード!$L$3:$M$127,2)))</f>
        <v>盛岡見前南中</v>
      </c>
      <c r="L3994" s="38" t="e">
        <f>IF($B3994="","",(VLOOKUP($B3994,所属・種目コード!$I$3:$J$59,2)))</f>
        <v>#N/A</v>
      </c>
    </row>
    <row r="3995" spans="1:12">
      <c r="A3995" s="23">
        <v>4906</v>
      </c>
      <c r="B3995" s="23">
        <v>1237</v>
      </c>
      <c r="C3995" s="23">
        <v>1021</v>
      </c>
      <c r="E3995" s="23" t="s">
        <v>8018</v>
      </c>
      <c r="F3995" s="23" t="s">
        <v>8019</v>
      </c>
      <c r="G3995" s="23">
        <v>1</v>
      </c>
      <c r="K3995" s="41" t="str">
        <f>IF($B3995="","",(VLOOKUP($B3995,所属・種目コード!$L$3:$M$127,2)))</f>
        <v>盛岡見前南中</v>
      </c>
      <c r="L3995" s="38" t="e">
        <f>IF($B3995="","",(VLOOKUP($B3995,所属・種目コード!$I$3:$J$59,2)))</f>
        <v>#N/A</v>
      </c>
    </row>
    <row r="3996" spans="1:12">
      <c r="A3996" s="23">
        <v>4907</v>
      </c>
      <c r="B3996" s="23">
        <v>1237</v>
      </c>
      <c r="C3996" s="23">
        <v>855</v>
      </c>
      <c r="E3996" s="23" t="s">
        <v>8020</v>
      </c>
      <c r="F3996" s="23" t="s">
        <v>8021</v>
      </c>
      <c r="G3996" s="23">
        <v>2</v>
      </c>
      <c r="K3996" s="41" t="str">
        <f>IF($B3996="","",(VLOOKUP($B3996,所属・種目コード!$L$3:$M$127,2)))</f>
        <v>盛岡見前南中</v>
      </c>
      <c r="L3996" s="38" t="e">
        <f>IF($B3996="","",(VLOOKUP($B3996,所属・種目コード!$I$3:$J$59,2)))</f>
        <v>#N/A</v>
      </c>
    </row>
    <row r="3997" spans="1:12">
      <c r="A3997" s="23">
        <v>4908</v>
      </c>
      <c r="B3997" s="23">
        <v>1237</v>
      </c>
      <c r="C3997" s="23">
        <v>1022</v>
      </c>
      <c r="E3997" s="23" t="s">
        <v>8022</v>
      </c>
      <c r="F3997" s="23" t="s">
        <v>8023</v>
      </c>
      <c r="G3997" s="23">
        <v>1</v>
      </c>
      <c r="K3997" s="41" t="str">
        <f>IF($B3997="","",(VLOOKUP($B3997,所属・種目コード!$L$3:$M$127,2)))</f>
        <v>盛岡見前南中</v>
      </c>
      <c r="L3997" s="38" t="e">
        <f>IF($B3997="","",(VLOOKUP($B3997,所属・種目コード!$I$3:$J$59,2)))</f>
        <v>#N/A</v>
      </c>
    </row>
    <row r="3998" spans="1:12">
      <c r="A3998" s="23">
        <v>4909</v>
      </c>
      <c r="B3998" s="23">
        <v>1237</v>
      </c>
      <c r="C3998" s="23">
        <v>1013</v>
      </c>
      <c r="E3998" s="23" t="s">
        <v>8024</v>
      </c>
      <c r="F3998" s="23" t="s">
        <v>598</v>
      </c>
      <c r="G3998" s="23">
        <v>1</v>
      </c>
      <c r="K3998" s="41" t="str">
        <f>IF($B3998="","",(VLOOKUP($B3998,所属・種目コード!$L$3:$M$127,2)))</f>
        <v>盛岡見前南中</v>
      </c>
      <c r="L3998" s="38" t="e">
        <f>IF($B3998="","",(VLOOKUP($B3998,所属・種目コード!$I$3:$J$59,2)))</f>
        <v>#N/A</v>
      </c>
    </row>
    <row r="3999" spans="1:12">
      <c r="A3999" s="23">
        <v>4910</v>
      </c>
      <c r="B3999" s="23">
        <v>1237</v>
      </c>
      <c r="C3999" s="23">
        <v>1014</v>
      </c>
      <c r="E3999" s="23" t="s">
        <v>8025</v>
      </c>
      <c r="F3999" s="23" t="s">
        <v>8026</v>
      </c>
      <c r="G3999" s="23">
        <v>1</v>
      </c>
      <c r="K3999" s="41" t="str">
        <f>IF($B3999="","",(VLOOKUP($B3999,所属・種目コード!$L$3:$M$127,2)))</f>
        <v>盛岡見前南中</v>
      </c>
      <c r="L3999" s="38" t="e">
        <f>IF($B3999="","",(VLOOKUP($B3999,所属・種目コード!$I$3:$J$59,2)))</f>
        <v>#N/A</v>
      </c>
    </row>
    <row r="4000" spans="1:12">
      <c r="A4000" s="23">
        <v>4911</v>
      </c>
      <c r="B4000" s="23">
        <v>1237</v>
      </c>
      <c r="C4000" s="23">
        <v>856</v>
      </c>
      <c r="E4000" s="23" t="s">
        <v>8027</v>
      </c>
      <c r="F4000" s="23" t="s">
        <v>8028</v>
      </c>
      <c r="G4000" s="23">
        <v>2</v>
      </c>
      <c r="K4000" s="41" t="str">
        <f>IF($B4000="","",(VLOOKUP($B4000,所属・種目コード!$L$3:$M$127,2)))</f>
        <v>盛岡見前南中</v>
      </c>
      <c r="L4000" s="38" t="e">
        <f>IF($B4000="","",(VLOOKUP($B4000,所属・種目コード!$I$3:$J$59,2)))</f>
        <v>#N/A</v>
      </c>
    </row>
    <row r="4001" spans="1:12">
      <c r="A4001" s="23">
        <v>4912</v>
      </c>
      <c r="B4001" s="23">
        <v>1237</v>
      </c>
      <c r="C4001" s="23">
        <v>1023</v>
      </c>
      <c r="E4001" s="23" t="s">
        <v>8029</v>
      </c>
      <c r="F4001" s="23" t="s">
        <v>8030</v>
      </c>
      <c r="G4001" s="23">
        <v>1</v>
      </c>
      <c r="K4001" s="41" t="str">
        <f>IF($B4001="","",(VLOOKUP($B4001,所属・種目コード!$L$3:$M$127,2)))</f>
        <v>盛岡見前南中</v>
      </c>
      <c r="L4001" s="38" t="e">
        <f>IF($B4001="","",(VLOOKUP($B4001,所属・種目コード!$I$3:$J$59,2)))</f>
        <v>#N/A</v>
      </c>
    </row>
    <row r="4002" spans="1:12">
      <c r="A4002" s="23">
        <v>4913</v>
      </c>
      <c r="B4002" s="23">
        <v>1237</v>
      </c>
      <c r="C4002" s="23">
        <v>1024</v>
      </c>
      <c r="E4002" s="23" t="s">
        <v>8031</v>
      </c>
      <c r="F4002" s="23" t="s">
        <v>8032</v>
      </c>
      <c r="G4002" s="23">
        <v>1</v>
      </c>
      <c r="K4002" s="41" t="str">
        <f>IF($B4002="","",(VLOOKUP($B4002,所属・種目コード!$L$3:$M$127,2)))</f>
        <v>盛岡見前南中</v>
      </c>
      <c r="L4002" s="38" t="e">
        <f>IF($B4002="","",(VLOOKUP($B4002,所属・種目コード!$I$3:$J$59,2)))</f>
        <v>#N/A</v>
      </c>
    </row>
    <row r="4003" spans="1:12">
      <c r="A4003" s="23">
        <v>4914</v>
      </c>
      <c r="B4003" s="23">
        <v>1237</v>
      </c>
      <c r="C4003" s="23">
        <v>862</v>
      </c>
      <c r="E4003" s="23" t="s">
        <v>8033</v>
      </c>
      <c r="F4003" s="23" t="s">
        <v>8034</v>
      </c>
      <c r="G4003" s="23">
        <v>2</v>
      </c>
      <c r="K4003" s="41" t="str">
        <f>IF($B4003="","",(VLOOKUP($B4003,所属・種目コード!$L$3:$M$127,2)))</f>
        <v>盛岡見前南中</v>
      </c>
      <c r="L4003" s="38" t="e">
        <f>IF($B4003="","",(VLOOKUP($B4003,所属・種目コード!$I$3:$J$59,2)))</f>
        <v>#N/A</v>
      </c>
    </row>
    <row r="4004" spans="1:12">
      <c r="A4004" s="23">
        <v>4915</v>
      </c>
      <c r="B4004" s="23">
        <v>1237</v>
      </c>
      <c r="C4004" s="23">
        <v>1025</v>
      </c>
      <c r="E4004" s="23" t="s">
        <v>8035</v>
      </c>
      <c r="F4004" s="23" t="s">
        <v>8036</v>
      </c>
      <c r="G4004" s="23">
        <v>1</v>
      </c>
      <c r="K4004" s="41" t="str">
        <f>IF($B4004="","",(VLOOKUP($B4004,所属・種目コード!$L$3:$M$127,2)))</f>
        <v>盛岡見前南中</v>
      </c>
      <c r="L4004" s="38" t="e">
        <f>IF($B4004="","",(VLOOKUP($B4004,所属・種目コード!$I$3:$J$59,2)))</f>
        <v>#N/A</v>
      </c>
    </row>
    <row r="4005" spans="1:12">
      <c r="A4005" s="23">
        <v>4916</v>
      </c>
      <c r="B4005" s="23">
        <v>1237</v>
      </c>
      <c r="C4005" s="23">
        <v>857</v>
      </c>
      <c r="E4005" s="23" t="s">
        <v>8037</v>
      </c>
      <c r="F4005" s="23" t="s">
        <v>8038</v>
      </c>
      <c r="G4005" s="23">
        <v>2</v>
      </c>
      <c r="K4005" s="41" t="str">
        <f>IF($B4005="","",(VLOOKUP($B4005,所属・種目コード!$L$3:$M$127,2)))</f>
        <v>盛岡見前南中</v>
      </c>
      <c r="L4005" s="38" t="e">
        <f>IF($B4005="","",(VLOOKUP($B4005,所属・種目コード!$I$3:$J$59,2)))</f>
        <v>#N/A</v>
      </c>
    </row>
    <row r="4006" spans="1:12">
      <c r="A4006" s="23">
        <v>4917</v>
      </c>
      <c r="B4006" s="23">
        <v>1237</v>
      </c>
      <c r="C4006" s="23">
        <v>1026</v>
      </c>
      <c r="E4006" s="23" t="s">
        <v>8039</v>
      </c>
      <c r="F4006" s="23" t="s">
        <v>8040</v>
      </c>
      <c r="G4006" s="23">
        <v>1</v>
      </c>
      <c r="K4006" s="41" t="str">
        <f>IF($B4006="","",(VLOOKUP($B4006,所属・種目コード!$L$3:$M$127,2)))</f>
        <v>盛岡見前南中</v>
      </c>
      <c r="L4006" s="38" t="e">
        <f>IF($B4006="","",(VLOOKUP($B4006,所属・種目コード!$I$3:$J$59,2)))</f>
        <v>#N/A</v>
      </c>
    </row>
    <row r="4007" spans="1:12">
      <c r="A4007" s="23">
        <v>4918</v>
      </c>
      <c r="B4007" s="23">
        <v>1237</v>
      </c>
      <c r="C4007" s="23">
        <v>1027</v>
      </c>
      <c r="E4007" s="23" t="s">
        <v>8041</v>
      </c>
      <c r="F4007" s="23" t="s">
        <v>8042</v>
      </c>
      <c r="G4007" s="23">
        <v>1</v>
      </c>
      <c r="K4007" s="41" t="str">
        <f>IF($B4007="","",(VLOOKUP($B4007,所属・種目コード!$L$3:$M$127,2)))</f>
        <v>盛岡見前南中</v>
      </c>
      <c r="L4007" s="38" t="e">
        <f>IF($B4007="","",(VLOOKUP($B4007,所属・種目コード!$I$3:$J$59,2)))</f>
        <v>#N/A</v>
      </c>
    </row>
    <row r="4008" spans="1:12">
      <c r="A4008" s="23">
        <v>4919</v>
      </c>
      <c r="B4008" s="23">
        <v>1237</v>
      </c>
      <c r="C4008" s="23">
        <v>1028</v>
      </c>
      <c r="E4008" s="23" t="s">
        <v>8043</v>
      </c>
      <c r="F4008" s="23" t="s">
        <v>8044</v>
      </c>
      <c r="G4008" s="23">
        <v>1</v>
      </c>
      <c r="K4008" s="41" t="str">
        <f>IF($B4008="","",(VLOOKUP($B4008,所属・種目コード!$L$3:$M$127,2)))</f>
        <v>盛岡見前南中</v>
      </c>
      <c r="L4008" s="38" t="e">
        <f>IF($B4008="","",(VLOOKUP($B4008,所属・種目コード!$I$3:$J$59,2)))</f>
        <v>#N/A</v>
      </c>
    </row>
    <row r="4009" spans="1:12">
      <c r="A4009" s="23">
        <v>4920</v>
      </c>
      <c r="B4009" s="23">
        <v>1237</v>
      </c>
      <c r="C4009" s="23">
        <v>863</v>
      </c>
      <c r="E4009" s="23" t="s">
        <v>8045</v>
      </c>
      <c r="F4009" s="23" t="s">
        <v>8046</v>
      </c>
      <c r="G4009" s="23">
        <v>2</v>
      </c>
      <c r="K4009" s="41" t="str">
        <f>IF($B4009="","",(VLOOKUP($B4009,所属・種目コード!$L$3:$M$127,2)))</f>
        <v>盛岡見前南中</v>
      </c>
      <c r="L4009" s="38" t="e">
        <f>IF($B4009="","",(VLOOKUP($B4009,所属・種目コード!$I$3:$J$59,2)))</f>
        <v>#N/A</v>
      </c>
    </row>
    <row r="4010" spans="1:12">
      <c r="A4010" s="23">
        <v>4921</v>
      </c>
      <c r="B4010" s="23">
        <v>1237</v>
      </c>
      <c r="C4010" s="23">
        <v>864</v>
      </c>
      <c r="E4010" s="23" t="s">
        <v>8047</v>
      </c>
      <c r="F4010" s="23" t="s">
        <v>8048</v>
      </c>
      <c r="G4010" s="23">
        <v>2</v>
      </c>
      <c r="K4010" s="41" t="str">
        <f>IF($B4010="","",(VLOOKUP($B4010,所属・種目コード!$L$3:$M$127,2)))</f>
        <v>盛岡見前南中</v>
      </c>
      <c r="L4010" s="38" t="e">
        <f>IF($B4010="","",(VLOOKUP($B4010,所属・種目コード!$I$3:$J$59,2)))</f>
        <v>#N/A</v>
      </c>
    </row>
    <row r="4011" spans="1:12">
      <c r="A4011" s="23">
        <v>4922</v>
      </c>
      <c r="B4011" s="23">
        <v>1237</v>
      </c>
      <c r="C4011" s="23">
        <v>1015</v>
      </c>
      <c r="E4011" s="23" t="s">
        <v>8049</v>
      </c>
      <c r="F4011" s="23" t="s">
        <v>8050</v>
      </c>
      <c r="G4011" s="23">
        <v>1</v>
      </c>
      <c r="K4011" s="41" t="str">
        <f>IF($B4011="","",(VLOOKUP($B4011,所属・種目コード!$L$3:$M$127,2)))</f>
        <v>盛岡見前南中</v>
      </c>
      <c r="L4011" s="38" t="e">
        <f>IF($B4011="","",(VLOOKUP($B4011,所属・種目コード!$I$3:$J$59,2)))</f>
        <v>#N/A</v>
      </c>
    </row>
    <row r="4012" spans="1:12">
      <c r="A4012" s="23">
        <v>4923</v>
      </c>
      <c r="B4012" s="23">
        <v>1237</v>
      </c>
      <c r="C4012" s="23">
        <v>1029</v>
      </c>
      <c r="E4012" s="23" t="s">
        <v>8051</v>
      </c>
      <c r="F4012" s="23" t="s">
        <v>8052</v>
      </c>
      <c r="G4012" s="23">
        <v>1</v>
      </c>
      <c r="K4012" s="41" t="str">
        <f>IF($B4012="","",(VLOOKUP($B4012,所属・種目コード!$L$3:$M$127,2)))</f>
        <v>盛岡見前南中</v>
      </c>
      <c r="L4012" s="38" t="e">
        <f>IF($B4012="","",(VLOOKUP($B4012,所属・種目コード!$I$3:$J$59,2)))</f>
        <v>#N/A</v>
      </c>
    </row>
    <row r="4013" spans="1:12">
      <c r="A4013" s="23">
        <v>4924</v>
      </c>
      <c r="B4013" s="23">
        <v>1237</v>
      </c>
      <c r="C4013" s="23">
        <v>1016</v>
      </c>
      <c r="E4013" s="23" t="s">
        <v>8053</v>
      </c>
      <c r="F4013" s="23" t="s">
        <v>8054</v>
      </c>
      <c r="G4013" s="23">
        <v>1</v>
      </c>
      <c r="K4013" s="41" t="str">
        <f>IF($B4013="","",(VLOOKUP($B4013,所属・種目コード!$L$3:$M$127,2)))</f>
        <v>盛岡見前南中</v>
      </c>
      <c r="L4013" s="38" t="e">
        <f>IF($B4013="","",(VLOOKUP($B4013,所属・種目コード!$I$3:$J$59,2)))</f>
        <v>#N/A</v>
      </c>
    </row>
    <row r="4014" spans="1:12">
      <c r="A4014" s="23">
        <v>4925</v>
      </c>
      <c r="B4014" s="23">
        <v>1237</v>
      </c>
      <c r="C4014" s="23">
        <v>865</v>
      </c>
      <c r="E4014" s="23" t="s">
        <v>8055</v>
      </c>
      <c r="F4014" s="23" t="s">
        <v>8056</v>
      </c>
      <c r="G4014" s="23">
        <v>2</v>
      </c>
      <c r="K4014" s="41" t="str">
        <f>IF($B4014="","",(VLOOKUP($B4014,所属・種目コード!$L$3:$M$127,2)))</f>
        <v>盛岡見前南中</v>
      </c>
      <c r="L4014" s="38" t="e">
        <f>IF($B4014="","",(VLOOKUP($B4014,所属・種目コード!$I$3:$J$59,2)))</f>
        <v>#N/A</v>
      </c>
    </row>
    <row r="4015" spans="1:12">
      <c r="A4015" s="23">
        <v>4926</v>
      </c>
      <c r="B4015" s="23">
        <v>1237</v>
      </c>
      <c r="C4015" s="23">
        <v>1030</v>
      </c>
      <c r="E4015" s="23" t="s">
        <v>8057</v>
      </c>
      <c r="F4015" s="23" t="s">
        <v>8058</v>
      </c>
      <c r="G4015" s="23">
        <v>1</v>
      </c>
      <c r="K4015" s="41" t="str">
        <f>IF($B4015="","",(VLOOKUP($B4015,所属・種目コード!$L$3:$M$127,2)))</f>
        <v>盛岡見前南中</v>
      </c>
      <c r="L4015" s="38" t="e">
        <f>IF($B4015="","",(VLOOKUP($B4015,所属・種目コード!$I$3:$J$59,2)))</f>
        <v>#N/A</v>
      </c>
    </row>
    <row r="4016" spans="1:12">
      <c r="A4016" s="23">
        <v>4927</v>
      </c>
      <c r="B4016" s="23">
        <v>1237</v>
      </c>
      <c r="C4016" s="23">
        <v>866</v>
      </c>
      <c r="E4016" s="23" t="s">
        <v>8059</v>
      </c>
      <c r="F4016" s="23" t="s">
        <v>8060</v>
      </c>
      <c r="G4016" s="23">
        <v>2</v>
      </c>
      <c r="K4016" s="41" t="str">
        <f>IF($B4016="","",(VLOOKUP($B4016,所属・種目コード!$L$3:$M$127,2)))</f>
        <v>盛岡見前南中</v>
      </c>
      <c r="L4016" s="38" t="e">
        <f>IF($B4016="","",(VLOOKUP($B4016,所属・種目コード!$I$3:$J$59,2)))</f>
        <v>#N/A</v>
      </c>
    </row>
    <row r="4017" spans="1:12">
      <c r="A4017" s="23">
        <v>4928</v>
      </c>
      <c r="B4017" s="23">
        <v>1237</v>
      </c>
      <c r="C4017" s="23">
        <v>858</v>
      </c>
      <c r="E4017" s="23" t="s">
        <v>8061</v>
      </c>
      <c r="F4017" s="23" t="s">
        <v>8062</v>
      </c>
      <c r="G4017" s="23">
        <v>2</v>
      </c>
      <c r="K4017" s="41" t="str">
        <f>IF($B4017="","",(VLOOKUP($B4017,所属・種目コード!$L$3:$M$127,2)))</f>
        <v>盛岡見前南中</v>
      </c>
      <c r="L4017" s="38" t="e">
        <f>IF($B4017="","",(VLOOKUP($B4017,所属・種目コード!$I$3:$J$59,2)))</f>
        <v>#N/A</v>
      </c>
    </row>
    <row r="4018" spans="1:12">
      <c r="A4018" s="23">
        <v>4929</v>
      </c>
      <c r="B4018" s="23">
        <v>1237</v>
      </c>
      <c r="C4018" s="23">
        <v>1017</v>
      </c>
      <c r="E4018" s="23" t="s">
        <v>8063</v>
      </c>
      <c r="F4018" s="23" t="s">
        <v>8064</v>
      </c>
      <c r="G4018" s="23">
        <v>1</v>
      </c>
      <c r="K4018" s="41" t="str">
        <f>IF($B4018="","",(VLOOKUP($B4018,所属・種目コード!$L$3:$M$127,2)))</f>
        <v>盛岡見前南中</v>
      </c>
      <c r="L4018" s="38" t="e">
        <f>IF($B4018="","",(VLOOKUP($B4018,所属・種目コード!$I$3:$J$59,2)))</f>
        <v>#N/A</v>
      </c>
    </row>
    <row r="4019" spans="1:12">
      <c r="A4019" s="23">
        <v>4930</v>
      </c>
      <c r="B4019" s="23">
        <v>1237</v>
      </c>
      <c r="C4019" s="23">
        <v>1018</v>
      </c>
      <c r="E4019" s="23" t="s">
        <v>8065</v>
      </c>
      <c r="F4019" s="23" t="s">
        <v>8066</v>
      </c>
      <c r="G4019" s="23">
        <v>1</v>
      </c>
      <c r="K4019" s="41" t="str">
        <f>IF($B4019="","",(VLOOKUP($B4019,所属・種目コード!$L$3:$M$127,2)))</f>
        <v>盛岡見前南中</v>
      </c>
      <c r="L4019" s="38" t="e">
        <f>IF($B4019="","",(VLOOKUP($B4019,所属・種目コード!$I$3:$J$59,2)))</f>
        <v>#N/A</v>
      </c>
    </row>
    <row r="4020" spans="1:12">
      <c r="A4020" s="23">
        <v>4931</v>
      </c>
      <c r="B4020" s="23">
        <v>1237</v>
      </c>
      <c r="C4020" s="23">
        <v>867</v>
      </c>
      <c r="E4020" s="23" t="s">
        <v>8067</v>
      </c>
      <c r="F4020" s="23" t="s">
        <v>8068</v>
      </c>
      <c r="G4020" s="23">
        <v>2</v>
      </c>
      <c r="K4020" s="41" t="str">
        <f>IF($B4020="","",(VLOOKUP($B4020,所属・種目コード!$L$3:$M$127,2)))</f>
        <v>盛岡見前南中</v>
      </c>
      <c r="L4020" s="38" t="e">
        <f>IF($B4020="","",(VLOOKUP($B4020,所属・種目コード!$I$3:$J$59,2)))</f>
        <v>#N/A</v>
      </c>
    </row>
    <row r="4021" spans="1:12">
      <c r="A4021" s="23">
        <v>4932</v>
      </c>
      <c r="B4021" s="23">
        <v>1237</v>
      </c>
      <c r="C4021" s="23">
        <v>1031</v>
      </c>
      <c r="E4021" s="23" t="s">
        <v>8069</v>
      </c>
      <c r="F4021" s="23" t="s">
        <v>8070</v>
      </c>
      <c r="G4021" s="23">
        <v>1</v>
      </c>
      <c r="K4021" s="41" t="str">
        <f>IF($B4021="","",(VLOOKUP($B4021,所属・種目コード!$L$3:$M$127,2)))</f>
        <v>盛岡見前南中</v>
      </c>
      <c r="L4021" s="38" t="e">
        <f>IF($B4021="","",(VLOOKUP($B4021,所属・種目コード!$I$3:$J$59,2)))</f>
        <v>#N/A</v>
      </c>
    </row>
    <row r="4022" spans="1:12">
      <c r="A4022" s="23">
        <v>4933</v>
      </c>
      <c r="B4022" s="23">
        <v>1237</v>
      </c>
      <c r="C4022" s="23">
        <v>1032</v>
      </c>
      <c r="E4022" s="23" t="s">
        <v>8071</v>
      </c>
      <c r="F4022" s="23" t="s">
        <v>8072</v>
      </c>
      <c r="G4022" s="23">
        <v>1</v>
      </c>
      <c r="K4022" s="41" t="str">
        <f>IF($B4022="","",(VLOOKUP($B4022,所属・種目コード!$L$3:$M$127,2)))</f>
        <v>盛岡見前南中</v>
      </c>
      <c r="L4022" s="38" t="e">
        <f>IF($B4022="","",(VLOOKUP($B4022,所属・種目コード!$I$3:$J$59,2)))</f>
        <v>#N/A</v>
      </c>
    </row>
    <row r="4023" spans="1:12">
      <c r="A4023" s="23">
        <v>4934</v>
      </c>
      <c r="B4023" s="23">
        <v>1237</v>
      </c>
      <c r="C4023" s="23">
        <v>868</v>
      </c>
      <c r="E4023" s="23" t="s">
        <v>8073</v>
      </c>
      <c r="F4023" s="23" t="s">
        <v>8074</v>
      </c>
      <c r="G4023" s="23">
        <v>2</v>
      </c>
      <c r="K4023" s="41" t="str">
        <f>IF($B4023="","",(VLOOKUP($B4023,所属・種目コード!$L$3:$M$127,2)))</f>
        <v>盛岡見前南中</v>
      </c>
      <c r="L4023" s="38" t="e">
        <f>IF($B4023="","",(VLOOKUP($B4023,所属・種目コード!$I$3:$J$59,2)))</f>
        <v>#N/A</v>
      </c>
    </row>
    <row r="4024" spans="1:12">
      <c r="A4024" s="23">
        <v>4935</v>
      </c>
      <c r="B4024" s="23">
        <v>1237</v>
      </c>
      <c r="C4024" s="23">
        <v>859</v>
      </c>
      <c r="E4024" s="23" t="s">
        <v>8075</v>
      </c>
      <c r="F4024" s="23" t="s">
        <v>8076</v>
      </c>
      <c r="G4024" s="23">
        <v>2</v>
      </c>
      <c r="K4024" s="41" t="str">
        <f>IF($B4024="","",(VLOOKUP($B4024,所属・種目コード!$L$3:$M$127,2)))</f>
        <v>盛岡見前南中</v>
      </c>
      <c r="L4024" s="38" t="e">
        <f>IF($B4024="","",(VLOOKUP($B4024,所属・種目コード!$I$3:$J$59,2)))</f>
        <v>#N/A</v>
      </c>
    </row>
    <row r="4025" spans="1:12">
      <c r="A4025" s="23">
        <v>4936</v>
      </c>
      <c r="B4025" s="23">
        <v>1237</v>
      </c>
      <c r="C4025" s="23">
        <v>1019</v>
      </c>
      <c r="E4025" s="23" t="s">
        <v>8077</v>
      </c>
      <c r="F4025" s="23" t="s">
        <v>2778</v>
      </c>
      <c r="G4025" s="23">
        <v>1</v>
      </c>
      <c r="K4025" s="41" t="str">
        <f>IF($B4025="","",(VLOOKUP($B4025,所属・種目コード!$L$3:$M$127,2)))</f>
        <v>盛岡見前南中</v>
      </c>
      <c r="L4025" s="38" t="e">
        <f>IF($B4025="","",(VLOOKUP($B4025,所属・種目コード!$I$3:$J$59,2)))</f>
        <v>#N/A</v>
      </c>
    </row>
    <row r="4026" spans="1:12">
      <c r="A4026" s="23">
        <v>4937</v>
      </c>
      <c r="B4026" s="23">
        <v>1238</v>
      </c>
      <c r="C4026" s="23">
        <v>1774</v>
      </c>
      <c r="E4026" s="23" t="s">
        <v>8078</v>
      </c>
      <c r="F4026" s="23" t="s">
        <v>8079</v>
      </c>
      <c r="G4026" s="23">
        <v>1</v>
      </c>
      <c r="K4026" s="41" t="str">
        <f>IF($B4026="","",(VLOOKUP($B4026,所属・種目コード!$L$3:$M$127,2)))</f>
        <v>盛岡米内中</v>
      </c>
      <c r="L4026" s="38" t="e">
        <f>IF($B4026="","",(VLOOKUP($B4026,所属・種目コード!$I$3:$J$59,2)))</f>
        <v>#N/A</v>
      </c>
    </row>
    <row r="4027" spans="1:12">
      <c r="A4027" s="23">
        <v>4938</v>
      </c>
      <c r="B4027" s="23">
        <v>1238</v>
      </c>
      <c r="C4027" s="23">
        <v>1771</v>
      </c>
      <c r="E4027" s="23" t="s">
        <v>8080</v>
      </c>
      <c r="F4027" s="23" t="s">
        <v>8081</v>
      </c>
      <c r="G4027" s="23">
        <v>1</v>
      </c>
      <c r="K4027" s="41" t="str">
        <f>IF($B4027="","",(VLOOKUP($B4027,所属・種目コード!$L$3:$M$127,2)))</f>
        <v>盛岡米内中</v>
      </c>
      <c r="L4027" s="38" t="e">
        <f>IF($B4027="","",(VLOOKUP($B4027,所属・種目コード!$I$3:$J$59,2)))</f>
        <v>#N/A</v>
      </c>
    </row>
    <row r="4028" spans="1:12">
      <c r="A4028" s="23">
        <v>4939</v>
      </c>
      <c r="B4028" s="23">
        <v>1239</v>
      </c>
      <c r="C4028" s="23">
        <v>1137</v>
      </c>
      <c r="E4028" s="23" t="s">
        <v>8082</v>
      </c>
      <c r="F4028" s="23" t="s">
        <v>8083</v>
      </c>
      <c r="G4028" s="23">
        <v>2</v>
      </c>
      <c r="K4028" s="41" t="str">
        <f>IF($B4028="","",(VLOOKUP($B4028,所属・種目コード!$L$3:$M$127,2)))</f>
        <v>矢巾北中</v>
      </c>
      <c r="L4028" s="38" t="e">
        <f>IF($B4028="","",(VLOOKUP($B4028,所属・種目コード!$I$3:$J$59,2)))</f>
        <v>#N/A</v>
      </c>
    </row>
    <row r="4029" spans="1:12">
      <c r="A4029" s="23">
        <v>4940</v>
      </c>
      <c r="B4029" s="23">
        <v>1239</v>
      </c>
      <c r="C4029" s="23">
        <v>1301</v>
      </c>
      <c r="E4029" s="23" t="s">
        <v>8084</v>
      </c>
      <c r="F4029" s="23" t="s">
        <v>8085</v>
      </c>
      <c r="G4029" s="23">
        <v>1</v>
      </c>
      <c r="K4029" s="41" t="str">
        <f>IF($B4029="","",(VLOOKUP($B4029,所属・種目コード!$L$3:$M$127,2)))</f>
        <v>矢巾北中</v>
      </c>
      <c r="L4029" s="38" t="e">
        <f>IF($B4029="","",(VLOOKUP($B4029,所属・種目コード!$I$3:$J$59,2)))</f>
        <v>#N/A</v>
      </c>
    </row>
    <row r="4030" spans="1:12">
      <c r="A4030" s="23">
        <v>4941</v>
      </c>
      <c r="B4030" s="23">
        <v>1239</v>
      </c>
      <c r="C4030" s="23">
        <v>875</v>
      </c>
      <c r="E4030" s="23" t="s">
        <v>8086</v>
      </c>
      <c r="F4030" s="23" t="s">
        <v>8087</v>
      </c>
      <c r="G4030" s="23">
        <v>2</v>
      </c>
      <c r="K4030" s="41" t="str">
        <f>IF($B4030="","",(VLOOKUP($B4030,所属・種目コード!$L$3:$M$127,2)))</f>
        <v>矢巾北中</v>
      </c>
      <c r="L4030" s="38" t="e">
        <f>IF($B4030="","",(VLOOKUP($B4030,所属・種目コード!$I$3:$J$59,2)))</f>
        <v>#N/A</v>
      </c>
    </row>
    <row r="4031" spans="1:12">
      <c r="A4031" s="23">
        <v>4942</v>
      </c>
      <c r="B4031" s="23">
        <v>1239</v>
      </c>
      <c r="C4031" s="23">
        <v>1039</v>
      </c>
      <c r="E4031" s="23" t="s">
        <v>8088</v>
      </c>
      <c r="F4031" s="23" t="s">
        <v>8089</v>
      </c>
      <c r="G4031" s="23">
        <v>1</v>
      </c>
      <c r="K4031" s="41" t="str">
        <f>IF($B4031="","",(VLOOKUP($B4031,所属・種目コード!$L$3:$M$127,2)))</f>
        <v>矢巾北中</v>
      </c>
      <c r="L4031" s="38" t="e">
        <f>IF($B4031="","",(VLOOKUP($B4031,所属・種目コード!$I$3:$J$59,2)))</f>
        <v>#N/A</v>
      </c>
    </row>
    <row r="4032" spans="1:12">
      <c r="A4032" s="23">
        <v>4943</v>
      </c>
      <c r="B4032" s="23">
        <v>1239</v>
      </c>
      <c r="C4032" s="23">
        <v>1040</v>
      </c>
      <c r="E4032" s="23" t="s">
        <v>8090</v>
      </c>
      <c r="F4032" s="23" t="s">
        <v>8091</v>
      </c>
      <c r="G4032" s="23">
        <v>1</v>
      </c>
      <c r="K4032" s="41" t="str">
        <f>IF($B4032="","",(VLOOKUP($B4032,所属・種目コード!$L$3:$M$127,2)))</f>
        <v>矢巾北中</v>
      </c>
      <c r="L4032" s="38" t="e">
        <f>IF($B4032="","",(VLOOKUP($B4032,所属・種目コード!$I$3:$J$59,2)))</f>
        <v>#N/A</v>
      </c>
    </row>
    <row r="4033" spans="1:12">
      <c r="A4033" s="23">
        <v>4944</v>
      </c>
      <c r="B4033" s="23">
        <v>1239</v>
      </c>
      <c r="C4033" s="23">
        <v>1144</v>
      </c>
      <c r="E4033" s="23" t="s">
        <v>8092</v>
      </c>
      <c r="F4033" s="23" t="s">
        <v>8093</v>
      </c>
      <c r="G4033" s="23">
        <v>1</v>
      </c>
      <c r="K4033" s="41" t="str">
        <f>IF($B4033="","",(VLOOKUP($B4033,所属・種目コード!$L$3:$M$127,2)))</f>
        <v>矢巾北中</v>
      </c>
      <c r="L4033" s="38" t="e">
        <f>IF($B4033="","",(VLOOKUP($B4033,所属・種目コード!$I$3:$J$59,2)))</f>
        <v>#N/A</v>
      </c>
    </row>
    <row r="4034" spans="1:12">
      <c r="A4034" s="23">
        <v>4945</v>
      </c>
      <c r="B4034" s="23">
        <v>1240</v>
      </c>
      <c r="C4034" s="23">
        <v>1240</v>
      </c>
      <c r="E4034" s="23" t="s">
        <v>8094</v>
      </c>
      <c r="F4034" s="23" t="s">
        <v>8095</v>
      </c>
      <c r="G4034" s="23">
        <v>1</v>
      </c>
      <c r="K4034" s="41" t="str">
        <f>IF($B4034="","",(VLOOKUP($B4034,所属・種目コード!$L$3:$M$127,2)))</f>
        <v>矢巾中</v>
      </c>
      <c r="L4034" s="38" t="e">
        <f>IF($B4034="","",(VLOOKUP($B4034,所属・種目コード!$I$3:$J$59,2)))</f>
        <v>#N/A</v>
      </c>
    </row>
    <row r="4035" spans="1:12">
      <c r="A4035" s="23">
        <v>4946</v>
      </c>
      <c r="B4035" s="23">
        <v>1240</v>
      </c>
      <c r="C4035" s="23">
        <v>1241</v>
      </c>
      <c r="E4035" s="23" t="s">
        <v>8096</v>
      </c>
      <c r="F4035" s="23" t="s">
        <v>8097</v>
      </c>
      <c r="G4035" s="23">
        <v>1</v>
      </c>
      <c r="K4035" s="41" t="str">
        <f>IF($B4035="","",(VLOOKUP($B4035,所属・種目コード!$L$3:$M$127,2)))</f>
        <v>矢巾中</v>
      </c>
      <c r="L4035" s="38" t="e">
        <f>IF($B4035="","",(VLOOKUP($B4035,所属・種目コード!$I$3:$J$59,2)))</f>
        <v>#N/A</v>
      </c>
    </row>
    <row r="4036" spans="1:12">
      <c r="A4036" s="23">
        <v>4947</v>
      </c>
      <c r="B4036" s="23">
        <v>1240</v>
      </c>
      <c r="C4036" s="23">
        <v>1055</v>
      </c>
      <c r="E4036" s="23" t="s">
        <v>8098</v>
      </c>
      <c r="F4036" s="23" t="s">
        <v>8099</v>
      </c>
      <c r="G4036" s="23">
        <v>2</v>
      </c>
      <c r="K4036" s="41" t="str">
        <f>IF($B4036="","",(VLOOKUP($B4036,所属・種目コード!$L$3:$M$127,2)))</f>
        <v>矢巾中</v>
      </c>
      <c r="L4036" s="38" t="e">
        <f>IF($B4036="","",(VLOOKUP($B4036,所属・種目コード!$I$3:$J$59,2)))</f>
        <v>#N/A</v>
      </c>
    </row>
    <row r="4037" spans="1:12">
      <c r="A4037" s="23">
        <v>4948</v>
      </c>
      <c r="B4037" s="23">
        <v>1240</v>
      </c>
      <c r="C4037" s="23">
        <v>1050</v>
      </c>
      <c r="E4037" s="23" t="s">
        <v>8100</v>
      </c>
      <c r="F4037" s="23" t="s">
        <v>8101</v>
      </c>
      <c r="G4037" s="23">
        <v>2</v>
      </c>
      <c r="K4037" s="41" t="str">
        <f>IF($B4037="","",(VLOOKUP($B4037,所属・種目コード!$L$3:$M$127,2)))</f>
        <v>矢巾中</v>
      </c>
      <c r="L4037" s="38" t="e">
        <f>IF($B4037="","",(VLOOKUP($B4037,所属・種目コード!$I$3:$J$59,2)))</f>
        <v>#N/A</v>
      </c>
    </row>
    <row r="4038" spans="1:12">
      <c r="A4038" s="23">
        <v>4949</v>
      </c>
      <c r="B4038" s="23">
        <v>1240</v>
      </c>
      <c r="C4038" s="23">
        <v>1250</v>
      </c>
      <c r="E4038" s="23" t="s">
        <v>8102</v>
      </c>
      <c r="F4038" s="23" t="s">
        <v>8103</v>
      </c>
      <c r="G4038" s="23">
        <v>1</v>
      </c>
      <c r="K4038" s="41" t="str">
        <f>IF($B4038="","",(VLOOKUP($B4038,所属・種目コード!$L$3:$M$127,2)))</f>
        <v>矢巾中</v>
      </c>
      <c r="L4038" s="38" t="e">
        <f>IF($B4038="","",(VLOOKUP($B4038,所属・種目コード!$I$3:$J$59,2)))</f>
        <v>#N/A</v>
      </c>
    </row>
    <row r="4039" spans="1:12">
      <c r="A4039" s="23">
        <v>4950</v>
      </c>
      <c r="B4039" s="23">
        <v>1240</v>
      </c>
      <c r="C4039" s="23">
        <v>1056</v>
      </c>
      <c r="E4039" s="23" t="s">
        <v>8104</v>
      </c>
      <c r="F4039" s="23" t="s">
        <v>8105</v>
      </c>
      <c r="G4039" s="23">
        <v>2</v>
      </c>
      <c r="K4039" s="41" t="str">
        <f>IF($B4039="","",(VLOOKUP($B4039,所属・種目コード!$L$3:$M$127,2)))</f>
        <v>矢巾中</v>
      </c>
      <c r="L4039" s="38" t="e">
        <f>IF($B4039="","",(VLOOKUP($B4039,所属・種目コード!$I$3:$J$59,2)))</f>
        <v>#N/A</v>
      </c>
    </row>
    <row r="4040" spans="1:12">
      <c r="A4040" s="23">
        <v>4951</v>
      </c>
      <c r="B4040" s="23">
        <v>1240</v>
      </c>
      <c r="C4040" s="23">
        <v>1242</v>
      </c>
      <c r="E4040" s="23" t="s">
        <v>8106</v>
      </c>
      <c r="F4040" s="23" t="s">
        <v>8107</v>
      </c>
      <c r="G4040" s="23">
        <v>1</v>
      </c>
      <c r="K4040" s="41" t="str">
        <f>IF($B4040="","",(VLOOKUP($B4040,所属・種目コード!$L$3:$M$127,2)))</f>
        <v>矢巾中</v>
      </c>
      <c r="L4040" s="38" t="e">
        <f>IF($B4040="","",(VLOOKUP($B4040,所属・種目コード!$I$3:$J$59,2)))</f>
        <v>#N/A</v>
      </c>
    </row>
    <row r="4041" spans="1:12">
      <c r="A4041" s="23">
        <v>4952</v>
      </c>
      <c r="B4041" s="23">
        <v>1240</v>
      </c>
      <c r="C4041" s="23">
        <v>1051</v>
      </c>
      <c r="E4041" s="23" t="s">
        <v>8108</v>
      </c>
      <c r="F4041" s="23" t="s">
        <v>8109</v>
      </c>
      <c r="G4041" s="23">
        <v>2</v>
      </c>
      <c r="K4041" s="41" t="str">
        <f>IF($B4041="","",(VLOOKUP($B4041,所属・種目コード!$L$3:$M$127,2)))</f>
        <v>矢巾中</v>
      </c>
      <c r="L4041" s="38" t="e">
        <f>IF($B4041="","",(VLOOKUP($B4041,所属・種目コード!$I$3:$J$59,2)))</f>
        <v>#N/A</v>
      </c>
    </row>
    <row r="4042" spans="1:12">
      <c r="A4042" s="23">
        <v>4953</v>
      </c>
      <c r="B4042" s="23">
        <v>1240</v>
      </c>
      <c r="C4042" s="23">
        <v>1052</v>
      </c>
      <c r="E4042" s="23" t="s">
        <v>8110</v>
      </c>
      <c r="F4042" s="23" t="s">
        <v>8111</v>
      </c>
      <c r="G4042" s="23">
        <v>2</v>
      </c>
      <c r="K4042" s="41" t="str">
        <f>IF($B4042="","",(VLOOKUP($B4042,所属・種目コード!$L$3:$M$127,2)))</f>
        <v>矢巾中</v>
      </c>
      <c r="L4042" s="38" t="e">
        <f>IF($B4042="","",(VLOOKUP($B4042,所属・種目コード!$I$3:$J$59,2)))</f>
        <v>#N/A</v>
      </c>
    </row>
    <row r="4043" spans="1:12">
      <c r="A4043" s="23">
        <v>4954</v>
      </c>
      <c r="B4043" s="23">
        <v>1240</v>
      </c>
      <c r="C4043" s="23">
        <v>1243</v>
      </c>
      <c r="E4043" s="23" t="s">
        <v>8112</v>
      </c>
      <c r="F4043" s="23" t="s">
        <v>8113</v>
      </c>
      <c r="G4043" s="23">
        <v>1</v>
      </c>
      <c r="K4043" s="41" t="str">
        <f>IF($B4043="","",(VLOOKUP($B4043,所属・種目コード!$L$3:$M$127,2)))</f>
        <v>矢巾中</v>
      </c>
      <c r="L4043" s="38" t="e">
        <f>IF($B4043="","",(VLOOKUP($B4043,所属・種目コード!$I$3:$J$59,2)))</f>
        <v>#N/A</v>
      </c>
    </row>
    <row r="4044" spans="1:12">
      <c r="A4044" s="23">
        <v>4955</v>
      </c>
      <c r="B4044" s="23">
        <v>1240</v>
      </c>
      <c r="C4044" s="23">
        <v>1244</v>
      </c>
      <c r="E4044" s="23" t="s">
        <v>8114</v>
      </c>
      <c r="F4044" s="23" t="s">
        <v>8115</v>
      </c>
      <c r="G4044" s="23">
        <v>1</v>
      </c>
      <c r="K4044" s="41" t="str">
        <f>IF($B4044="","",(VLOOKUP($B4044,所属・種目コード!$L$3:$M$127,2)))</f>
        <v>矢巾中</v>
      </c>
      <c r="L4044" s="38" t="e">
        <f>IF($B4044="","",(VLOOKUP($B4044,所属・種目コード!$I$3:$J$59,2)))</f>
        <v>#N/A</v>
      </c>
    </row>
    <row r="4045" spans="1:12">
      <c r="A4045" s="23">
        <v>4956</v>
      </c>
      <c r="B4045" s="23">
        <v>1240</v>
      </c>
      <c r="C4045" s="23">
        <v>1057</v>
      </c>
      <c r="E4045" s="23" t="s">
        <v>8116</v>
      </c>
      <c r="F4045" s="23" t="s">
        <v>6459</v>
      </c>
      <c r="G4045" s="23">
        <v>2</v>
      </c>
      <c r="K4045" s="41" t="str">
        <f>IF($B4045="","",(VLOOKUP($B4045,所属・種目コード!$L$3:$M$127,2)))</f>
        <v>矢巾中</v>
      </c>
      <c r="L4045" s="38" t="e">
        <f>IF($B4045="","",(VLOOKUP($B4045,所属・種目コード!$I$3:$J$59,2)))</f>
        <v>#N/A</v>
      </c>
    </row>
    <row r="4046" spans="1:12">
      <c r="A4046" s="23">
        <v>4957</v>
      </c>
      <c r="B4046" s="23">
        <v>1240</v>
      </c>
      <c r="C4046" s="23">
        <v>1053</v>
      </c>
      <c r="E4046" s="23" t="s">
        <v>8117</v>
      </c>
      <c r="F4046" s="23" t="s">
        <v>8118</v>
      </c>
      <c r="G4046" s="23">
        <v>2</v>
      </c>
      <c r="K4046" s="41" t="str">
        <f>IF($B4046="","",(VLOOKUP($B4046,所属・種目コード!$L$3:$M$127,2)))</f>
        <v>矢巾中</v>
      </c>
      <c r="L4046" s="38" t="e">
        <f>IF($B4046="","",(VLOOKUP($B4046,所属・種目コード!$I$3:$J$59,2)))</f>
        <v>#N/A</v>
      </c>
    </row>
    <row r="4047" spans="1:12">
      <c r="A4047" s="23">
        <v>4958</v>
      </c>
      <c r="B4047" s="23">
        <v>1240</v>
      </c>
      <c r="C4047" s="23">
        <v>1245</v>
      </c>
      <c r="E4047" s="23" t="s">
        <v>8119</v>
      </c>
      <c r="F4047" s="23" t="s">
        <v>8120</v>
      </c>
      <c r="G4047" s="23">
        <v>1</v>
      </c>
      <c r="K4047" s="41" t="str">
        <f>IF($B4047="","",(VLOOKUP($B4047,所属・種目コード!$L$3:$M$127,2)))</f>
        <v>矢巾中</v>
      </c>
      <c r="L4047" s="38" t="e">
        <f>IF($B4047="","",(VLOOKUP($B4047,所属・種目コード!$I$3:$J$59,2)))</f>
        <v>#N/A</v>
      </c>
    </row>
    <row r="4048" spans="1:12">
      <c r="A4048" s="23">
        <v>4959</v>
      </c>
      <c r="B4048" s="23">
        <v>1240</v>
      </c>
      <c r="C4048" s="23">
        <v>1246</v>
      </c>
      <c r="E4048" s="23" t="s">
        <v>4383</v>
      </c>
      <c r="F4048" s="23" t="s">
        <v>4384</v>
      </c>
      <c r="G4048" s="23">
        <v>1</v>
      </c>
      <c r="K4048" s="41" t="str">
        <f>IF($B4048="","",(VLOOKUP($B4048,所属・種目コード!$L$3:$M$127,2)))</f>
        <v>矢巾中</v>
      </c>
      <c r="L4048" s="38" t="e">
        <f>IF($B4048="","",(VLOOKUP($B4048,所属・種目コード!$I$3:$J$59,2)))</f>
        <v>#N/A</v>
      </c>
    </row>
    <row r="4049" spans="1:12">
      <c r="A4049" s="23">
        <v>4960</v>
      </c>
      <c r="B4049" s="23">
        <v>1240</v>
      </c>
      <c r="C4049" s="23">
        <v>1251</v>
      </c>
      <c r="E4049" s="23" t="s">
        <v>8121</v>
      </c>
      <c r="F4049" s="23" t="s">
        <v>1794</v>
      </c>
      <c r="G4049" s="23">
        <v>1</v>
      </c>
      <c r="K4049" s="41" t="str">
        <f>IF($B4049="","",(VLOOKUP($B4049,所属・種目コード!$L$3:$M$127,2)))</f>
        <v>矢巾中</v>
      </c>
      <c r="L4049" s="38" t="e">
        <f>IF($B4049="","",(VLOOKUP($B4049,所属・種目コード!$I$3:$J$59,2)))</f>
        <v>#N/A</v>
      </c>
    </row>
    <row r="4050" spans="1:12">
      <c r="A4050" s="23">
        <v>4961</v>
      </c>
      <c r="B4050" s="23">
        <v>1240</v>
      </c>
      <c r="C4050" s="23">
        <v>1058</v>
      </c>
      <c r="E4050" s="23" t="s">
        <v>8122</v>
      </c>
      <c r="F4050" s="23" t="s">
        <v>8123</v>
      </c>
      <c r="G4050" s="23">
        <v>2</v>
      </c>
      <c r="K4050" s="41" t="str">
        <f>IF($B4050="","",(VLOOKUP($B4050,所属・種目コード!$L$3:$M$127,2)))</f>
        <v>矢巾中</v>
      </c>
      <c r="L4050" s="38" t="e">
        <f>IF($B4050="","",(VLOOKUP($B4050,所属・種目コード!$I$3:$J$59,2)))</f>
        <v>#N/A</v>
      </c>
    </row>
    <row r="4051" spans="1:12">
      <c r="A4051" s="23">
        <v>4962</v>
      </c>
      <c r="B4051" s="23">
        <v>1240</v>
      </c>
      <c r="C4051" s="23">
        <v>1247</v>
      </c>
      <c r="E4051" s="23" t="s">
        <v>8124</v>
      </c>
      <c r="F4051" s="23" t="s">
        <v>8125</v>
      </c>
      <c r="G4051" s="23">
        <v>1</v>
      </c>
      <c r="K4051" s="41" t="str">
        <f>IF($B4051="","",(VLOOKUP($B4051,所属・種目コード!$L$3:$M$127,2)))</f>
        <v>矢巾中</v>
      </c>
      <c r="L4051" s="38" t="e">
        <f>IF($B4051="","",(VLOOKUP($B4051,所属・種目コード!$I$3:$J$59,2)))</f>
        <v>#N/A</v>
      </c>
    </row>
    <row r="4052" spans="1:12">
      <c r="A4052" s="23">
        <v>4963</v>
      </c>
      <c r="B4052" s="23">
        <v>1240</v>
      </c>
      <c r="C4052" s="23">
        <v>1248</v>
      </c>
      <c r="E4052" s="23" t="s">
        <v>8126</v>
      </c>
      <c r="F4052" s="23" t="s">
        <v>8127</v>
      </c>
      <c r="G4052" s="23">
        <v>1</v>
      </c>
      <c r="K4052" s="41" t="str">
        <f>IF($B4052="","",(VLOOKUP($B4052,所属・種目コード!$L$3:$M$127,2)))</f>
        <v>矢巾中</v>
      </c>
      <c r="L4052" s="38" t="e">
        <f>IF($B4052="","",(VLOOKUP($B4052,所属・種目コード!$I$3:$J$59,2)))</f>
        <v>#N/A</v>
      </c>
    </row>
    <row r="4053" spans="1:12">
      <c r="A4053" s="23">
        <v>4964</v>
      </c>
      <c r="B4053" s="23">
        <v>1240</v>
      </c>
      <c r="C4053" s="23">
        <v>1139</v>
      </c>
      <c r="E4053" s="23" t="s">
        <v>8128</v>
      </c>
      <c r="F4053" s="23" t="s">
        <v>8129</v>
      </c>
      <c r="G4053" s="23">
        <v>2</v>
      </c>
      <c r="K4053" s="41" t="str">
        <f>IF($B4053="","",(VLOOKUP($B4053,所属・種目コード!$L$3:$M$127,2)))</f>
        <v>矢巾中</v>
      </c>
      <c r="L4053" s="38" t="e">
        <f>IF($B4053="","",(VLOOKUP($B4053,所属・種目コード!$I$3:$J$59,2)))</f>
        <v>#N/A</v>
      </c>
    </row>
    <row r="4054" spans="1:12">
      <c r="A4054" s="23">
        <v>4965</v>
      </c>
      <c r="B4054" s="23">
        <v>1240</v>
      </c>
      <c r="C4054" s="23">
        <v>1249</v>
      </c>
      <c r="E4054" s="23" t="s">
        <v>8130</v>
      </c>
      <c r="F4054" s="23" t="s">
        <v>8131</v>
      </c>
      <c r="G4054" s="23">
        <v>1</v>
      </c>
      <c r="K4054" s="41" t="str">
        <f>IF($B4054="","",(VLOOKUP($B4054,所属・種目コード!$L$3:$M$127,2)))</f>
        <v>矢巾中</v>
      </c>
      <c r="L4054" s="38" t="e">
        <f>IF($B4054="","",(VLOOKUP($B4054,所属・種目コード!$I$3:$J$59,2)))</f>
        <v>#N/A</v>
      </c>
    </row>
    <row r="4055" spans="1:12">
      <c r="A4055" s="23">
        <v>4966</v>
      </c>
      <c r="B4055" s="23">
        <v>1240</v>
      </c>
      <c r="C4055" s="23">
        <v>1054</v>
      </c>
      <c r="E4055" s="23" t="s">
        <v>8132</v>
      </c>
      <c r="F4055" s="23" t="s">
        <v>8133</v>
      </c>
      <c r="G4055" s="23">
        <v>2</v>
      </c>
      <c r="K4055" s="41" t="str">
        <f>IF($B4055="","",(VLOOKUP($B4055,所属・種目コード!$L$3:$M$127,2)))</f>
        <v>矢巾中</v>
      </c>
      <c r="L4055" s="38" t="e">
        <f>IF($B4055="","",(VLOOKUP($B4055,所属・種目コード!$I$3:$J$59,2)))</f>
        <v>#N/A</v>
      </c>
    </row>
    <row r="4056" spans="1:12">
      <c r="A4056" s="23">
        <v>4967</v>
      </c>
      <c r="B4056" s="23">
        <v>1240</v>
      </c>
      <c r="C4056" s="23">
        <v>1059</v>
      </c>
      <c r="E4056" s="23" t="s">
        <v>8134</v>
      </c>
      <c r="F4056" s="23" t="s">
        <v>8135</v>
      </c>
      <c r="G4056" s="23">
        <v>2</v>
      </c>
      <c r="K4056" s="41" t="str">
        <f>IF($B4056="","",(VLOOKUP($B4056,所属・種目コード!$L$3:$M$127,2)))</f>
        <v>矢巾中</v>
      </c>
      <c r="L4056" s="38" t="e">
        <f>IF($B4056="","",(VLOOKUP($B4056,所属・種目コード!$I$3:$J$59,2)))</f>
        <v>#N/A</v>
      </c>
    </row>
    <row r="4057" spans="1:12">
      <c r="A4057" s="23">
        <v>4968</v>
      </c>
      <c r="B4057" s="23">
        <v>1240</v>
      </c>
      <c r="C4057" s="23">
        <v>1252</v>
      </c>
      <c r="E4057" s="23" t="s">
        <v>8136</v>
      </c>
      <c r="F4057" s="23" t="s">
        <v>8137</v>
      </c>
      <c r="G4057" s="23">
        <v>1</v>
      </c>
      <c r="K4057" s="41" t="str">
        <f>IF($B4057="","",(VLOOKUP($B4057,所属・種目コード!$L$3:$M$127,2)))</f>
        <v>矢巾中</v>
      </c>
      <c r="L4057" s="38" t="e">
        <f>IF($B4057="","",(VLOOKUP($B4057,所属・種目コード!$I$3:$J$59,2)))</f>
        <v>#N/A</v>
      </c>
    </row>
    <row r="4058" spans="1:12">
      <c r="A4058" s="23">
        <v>4969</v>
      </c>
      <c r="B4058" s="23">
        <v>1240</v>
      </c>
      <c r="C4058" s="23">
        <v>1060</v>
      </c>
      <c r="E4058" s="23" t="s">
        <v>8138</v>
      </c>
      <c r="F4058" s="23" t="s">
        <v>8139</v>
      </c>
      <c r="G4058" s="23">
        <v>2</v>
      </c>
      <c r="K4058" s="41" t="str">
        <f>IF($B4058="","",(VLOOKUP($B4058,所属・種目コード!$L$3:$M$127,2)))</f>
        <v>矢巾中</v>
      </c>
      <c r="L4058" s="38" t="e">
        <f>IF($B4058="","",(VLOOKUP($B4058,所属・種目コード!$I$3:$J$59,2)))</f>
        <v>#N/A</v>
      </c>
    </row>
    <row r="4059" spans="1:12">
      <c r="A4059" s="23">
        <v>5101</v>
      </c>
      <c r="B4059" s="23">
        <v>1240</v>
      </c>
      <c r="C4059" s="23">
        <v>1138</v>
      </c>
      <c r="E4059" s="23" t="s">
        <v>8387</v>
      </c>
      <c r="F4059" s="23" t="s">
        <v>8388</v>
      </c>
      <c r="G4059" s="23">
        <v>2</v>
      </c>
      <c r="K4059" s="41" t="str">
        <f>IF($B4059="","",(VLOOKUP($B4059,所属・種目コード!$L$3:$M$127,2)))</f>
        <v>矢巾中</v>
      </c>
      <c r="L4059" s="38" t="e">
        <f>IF($B4059="","",(VLOOKUP($B4059,所属・種目コード!$I$3:$J$59,2)))</f>
        <v>#N/A</v>
      </c>
    </row>
    <row r="4060" spans="1:12">
      <c r="A4060" s="23">
        <v>4970</v>
      </c>
      <c r="B4060" s="23">
        <v>1241</v>
      </c>
      <c r="C4060" s="23">
        <v>880</v>
      </c>
      <c r="E4060" s="23" t="s">
        <v>8140</v>
      </c>
      <c r="F4060" s="23" t="s">
        <v>8141</v>
      </c>
      <c r="G4060" s="23">
        <v>2</v>
      </c>
      <c r="K4060" s="41" t="str">
        <f>IF($B4060="","",(VLOOKUP($B4060,所属・種目コード!$L$3:$M$127,2)))</f>
        <v>豊間根中</v>
      </c>
      <c r="L4060" s="38" t="e">
        <f>IF($B4060="","",(VLOOKUP($B4060,所属・種目コード!$I$3:$J$59,2)))</f>
        <v>#N/A</v>
      </c>
    </row>
    <row r="4061" spans="1:12">
      <c r="A4061" s="23">
        <v>4971</v>
      </c>
      <c r="B4061" s="23">
        <v>1241</v>
      </c>
      <c r="C4061" s="23">
        <v>1042</v>
      </c>
      <c r="E4061" s="23" t="s">
        <v>8142</v>
      </c>
      <c r="F4061" s="23" t="s">
        <v>8143</v>
      </c>
      <c r="G4061" s="23">
        <v>1</v>
      </c>
      <c r="K4061" s="41" t="str">
        <f>IF($B4061="","",(VLOOKUP($B4061,所属・種目コード!$L$3:$M$127,2)))</f>
        <v>豊間根中</v>
      </c>
      <c r="L4061" s="38" t="e">
        <f>IF($B4061="","",(VLOOKUP($B4061,所属・種目コード!$I$3:$J$59,2)))</f>
        <v>#N/A</v>
      </c>
    </row>
    <row r="4062" spans="1:12">
      <c r="A4062" s="23">
        <v>4972</v>
      </c>
      <c r="B4062" s="23">
        <v>1241</v>
      </c>
      <c r="C4062" s="23">
        <v>876</v>
      </c>
      <c r="E4062" s="23" t="s">
        <v>8144</v>
      </c>
      <c r="F4062" s="23" t="s">
        <v>8145</v>
      </c>
      <c r="G4062" s="23">
        <v>2</v>
      </c>
      <c r="K4062" s="41" t="str">
        <f>IF($B4062="","",(VLOOKUP($B4062,所属・種目コード!$L$3:$M$127,2)))</f>
        <v>豊間根中</v>
      </c>
      <c r="L4062" s="38" t="e">
        <f>IF($B4062="","",(VLOOKUP($B4062,所属・種目コード!$I$3:$J$59,2)))</f>
        <v>#N/A</v>
      </c>
    </row>
    <row r="4063" spans="1:12">
      <c r="A4063" s="23">
        <v>4973</v>
      </c>
      <c r="B4063" s="23">
        <v>1241</v>
      </c>
      <c r="C4063" s="23">
        <v>877</v>
      </c>
      <c r="E4063" s="23" t="s">
        <v>8146</v>
      </c>
      <c r="F4063" s="23" t="s">
        <v>8147</v>
      </c>
      <c r="G4063" s="23">
        <v>2</v>
      </c>
      <c r="K4063" s="41" t="str">
        <f>IF($B4063="","",(VLOOKUP($B4063,所属・種目コード!$L$3:$M$127,2)))</f>
        <v>豊間根中</v>
      </c>
      <c r="L4063" s="38" t="e">
        <f>IF($B4063="","",(VLOOKUP($B4063,所属・種目コード!$I$3:$J$59,2)))</f>
        <v>#N/A</v>
      </c>
    </row>
    <row r="4064" spans="1:12">
      <c r="A4064" s="23">
        <v>4974</v>
      </c>
      <c r="B4064" s="23">
        <v>1241</v>
      </c>
      <c r="C4064" s="23">
        <v>1043</v>
      </c>
      <c r="E4064" s="23" t="s">
        <v>8148</v>
      </c>
      <c r="F4064" s="23" t="s">
        <v>8149</v>
      </c>
      <c r="G4064" s="23">
        <v>1</v>
      </c>
      <c r="K4064" s="41" t="str">
        <f>IF($B4064="","",(VLOOKUP($B4064,所属・種目コード!$L$3:$M$127,2)))</f>
        <v>豊間根中</v>
      </c>
      <c r="L4064" s="38" t="e">
        <f>IF($B4064="","",(VLOOKUP($B4064,所属・種目コード!$I$3:$J$59,2)))</f>
        <v>#N/A</v>
      </c>
    </row>
    <row r="4065" spans="1:12">
      <c r="A4065" s="23">
        <v>4975</v>
      </c>
      <c r="B4065" s="23">
        <v>1241</v>
      </c>
      <c r="C4065" s="23">
        <v>1047</v>
      </c>
      <c r="E4065" s="23" t="s">
        <v>8150</v>
      </c>
      <c r="F4065" s="23" t="s">
        <v>8151</v>
      </c>
      <c r="G4065" s="23">
        <v>1</v>
      </c>
      <c r="K4065" s="41" t="str">
        <f>IF($B4065="","",(VLOOKUP($B4065,所属・種目コード!$L$3:$M$127,2)))</f>
        <v>豊間根中</v>
      </c>
      <c r="L4065" s="38" t="e">
        <f>IF($B4065="","",(VLOOKUP($B4065,所属・種目コード!$I$3:$J$59,2)))</f>
        <v>#N/A</v>
      </c>
    </row>
    <row r="4066" spans="1:12">
      <c r="A4066" s="23">
        <v>4976</v>
      </c>
      <c r="B4066" s="23">
        <v>1241</v>
      </c>
      <c r="C4066" s="23">
        <v>1044</v>
      </c>
      <c r="E4066" s="23" t="s">
        <v>8152</v>
      </c>
      <c r="F4066" s="23" t="s">
        <v>8153</v>
      </c>
      <c r="G4066" s="23">
        <v>1</v>
      </c>
      <c r="K4066" s="41" t="str">
        <f>IF($B4066="","",(VLOOKUP($B4066,所属・種目コード!$L$3:$M$127,2)))</f>
        <v>豊間根中</v>
      </c>
      <c r="L4066" s="38" t="e">
        <f>IF($B4066="","",(VLOOKUP($B4066,所属・種目コード!$I$3:$J$59,2)))</f>
        <v>#N/A</v>
      </c>
    </row>
    <row r="4067" spans="1:12">
      <c r="A4067" s="23">
        <v>4977</v>
      </c>
      <c r="B4067" s="23">
        <v>1241</v>
      </c>
      <c r="C4067" s="23">
        <v>878</v>
      </c>
      <c r="E4067" s="23" t="s">
        <v>8154</v>
      </c>
      <c r="F4067" s="23" t="s">
        <v>8155</v>
      </c>
      <c r="G4067" s="23">
        <v>2</v>
      </c>
      <c r="K4067" s="41" t="str">
        <f>IF($B4067="","",(VLOOKUP($B4067,所属・種目コード!$L$3:$M$127,2)))</f>
        <v>豊間根中</v>
      </c>
      <c r="L4067" s="38" t="e">
        <f>IF($B4067="","",(VLOOKUP($B4067,所属・種目コード!$I$3:$J$59,2)))</f>
        <v>#N/A</v>
      </c>
    </row>
    <row r="4068" spans="1:12">
      <c r="A4068" s="23">
        <v>4978</v>
      </c>
      <c r="B4068" s="23">
        <v>1241</v>
      </c>
      <c r="C4068" s="23">
        <v>1048</v>
      </c>
      <c r="E4068" s="23" t="s">
        <v>8156</v>
      </c>
      <c r="F4068" s="23" t="s">
        <v>8157</v>
      </c>
      <c r="G4068" s="23">
        <v>1</v>
      </c>
      <c r="K4068" s="41" t="str">
        <f>IF($B4068="","",(VLOOKUP($B4068,所属・種目コード!$L$3:$M$127,2)))</f>
        <v>豊間根中</v>
      </c>
      <c r="L4068" s="38" t="e">
        <f>IF($B4068="","",(VLOOKUP($B4068,所属・種目コード!$I$3:$J$59,2)))</f>
        <v>#N/A</v>
      </c>
    </row>
    <row r="4069" spans="1:12">
      <c r="A4069" s="23">
        <v>4979</v>
      </c>
      <c r="B4069" s="23">
        <v>1241</v>
      </c>
      <c r="C4069" s="23">
        <v>1049</v>
      </c>
      <c r="E4069" s="23" t="s">
        <v>8158</v>
      </c>
      <c r="F4069" s="23" t="s">
        <v>8159</v>
      </c>
      <c r="G4069" s="23">
        <v>1</v>
      </c>
      <c r="K4069" s="41" t="str">
        <f>IF($B4069="","",(VLOOKUP($B4069,所属・種目コード!$L$3:$M$127,2)))</f>
        <v>豊間根中</v>
      </c>
      <c r="L4069" s="38" t="e">
        <f>IF($B4069="","",(VLOOKUP($B4069,所属・種目コード!$I$3:$J$59,2)))</f>
        <v>#N/A</v>
      </c>
    </row>
    <row r="4070" spans="1:12">
      <c r="A4070" s="23">
        <v>4980</v>
      </c>
      <c r="B4070" s="23">
        <v>1241</v>
      </c>
      <c r="C4070" s="23">
        <v>1045</v>
      </c>
      <c r="E4070" s="23" t="s">
        <v>8160</v>
      </c>
      <c r="F4070" s="23" t="s">
        <v>8161</v>
      </c>
      <c r="G4070" s="23">
        <v>1</v>
      </c>
      <c r="K4070" s="41" t="str">
        <f>IF($B4070="","",(VLOOKUP($B4070,所属・種目コード!$L$3:$M$127,2)))</f>
        <v>豊間根中</v>
      </c>
      <c r="L4070" s="38" t="e">
        <f>IF($B4070="","",(VLOOKUP($B4070,所属・種目コード!$I$3:$J$59,2)))</f>
        <v>#N/A</v>
      </c>
    </row>
    <row r="4071" spans="1:12">
      <c r="A4071" s="23">
        <v>4981</v>
      </c>
      <c r="B4071" s="23">
        <v>1241</v>
      </c>
      <c r="C4071" s="23">
        <v>879</v>
      </c>
      <c r="E4071" s="23" t="s">
        <v>8162</v>
      </c>
      <c r="F4071" s="23" t="s">
        <v>8163</v>
      </c>
      <c r="G4071" s="23">
        <v>2</v>
      </c>
      <c r="K4071" s="41" t="str">
        <f>IF($B4071="","",(VLOOKUP($B4071,所属・種目コード!$L$3:$M$127,2)))</f>
        <v>豊間根中</v>
      </c>
      <c r="L4071" s="38" t="e">
        <f>IF($B4071="","",(VLOOKUP($B4071,所属・種目コード!$I$3:$J$59,2)))</f>
        <v>#N/A</v>
      </c>
    </row>
    <row r="4072" spans="1:12">
      <c r="A4072" s="23">
        <v>4982</v>
      </c>
      <c r="B4072" s="23">
        <v>1241</v>
      </c>
      <c r="C4072" s="23">
        <v>1046</v>
      </c>
      <c r="E4072" s="23" t="s">
        <v>8164</v>
      </c>
      <c r="F4072" s="23" t="s">
        <v>8165</v>
      </c>
      <c r="G4072" s="23">
        <v>1</v>
      </c>
      <c r="K4072" s="41" t="str">
        <f>IF($B4072="","",(VLOOKUP($B4072,所属・種目コード!$L$3:$M$127,2)))</f>
        <v>豊間根中</v>
      </c>
      <c r="L4072" s="38" t="e">
        <f>IF($B4072="","",(VLOOKUP($B4072,所属・種目コード!$I$3:$J$59,2)))</f>
        <v>#N/A</v>
      </c>
    </row>
    <row r="4073" spans="1:12">
      <c r="A4073" s="23">
        <v>4983</v>
      </c>
      <c r="B4073" s="23">
        <v>1241</v>
      </c>
      <c r="C4073" s="23">
        <v>881</v>
      </c>
      <c r="E4073" s="23" t="s">
        <v>8166</v>
      </c>
      <c r="F4073" s="23" t="s">
        <v>8167</v>
      </c>
      <c r="G4073" s="23">
        <v>2</v>
      </c>
      <c r="K4073" s="41" t="str">
        <f>IF($B4073="","",(VLOOKUP($B4073,所属・種目コード!$L$3:$M$127,2)))</f>
        <v>豊間根中</v>
      </c>
      <c r="L4073" s="38" t="e">
        <f>IF($B4073="","",(VLOOKUP($B4073,所属・種目コード!$I$3:$J$59,2)))</f>
        <v>#N/A</v>
      </c>
    </row>
    <row r="4074" spans="1:12">
      <c r="A4074" s="23">
        <v>4984</v>
      </c>
      <c r="B4074" s="23">
        <v>1242</v>
      </c>
      <c r="C4074" s="23">
        <v>358</v>
      </c>
      <c r="E4074" s="23" t="s">
        <v>8168</v>
      </c>
      <c r="F4074" s="23" t="s">
        <v>8169</v>
      </c>
      <c r="G4074" s="23">
        <v>1</v>
      </c>
      <c r="K4074" s="41" t="str">
        <f>IF($B4074="","",(VLOOKUP($B4074,所属・種目コード!$L$3:$M$127,2)))</f>
        <v>山田中</v>
      </c>
      <c r="L4074" s="38" t="e">
        <f>IF($B4074="","",(VLOOKUP($B4074,所属・種目コード!$I$3:$J$59,2)))</f>
        <v>#N/A</v>
      </c>
    </row>
    <row r="4075" spans="1:12">
      <c r="A4075" s="23">
        <v>4985</v>
      </c>
      <c r="B4075" s="23">
        <v>1242</v>
      </c>
      <c r="C4075" s="23">
        <v>322</v>
      </c>
      <c r="E4075" s="23" t="s">
        <v>8170</v>
      </c>
      <c r="F4075" s="23" t="s">
        <v>8171</v>
      </c>
      <c r="G4075" s="23">
        <v>2</v>
      </c>
      <c r="K4075" s="41" t="str">
        <f>IF($B4075="","",(VLOOKUP($B4075,所属・種目コード!$L$3:$M$127,2)))</f>
        <v>山田中</v>
      </c>
      <c r="L4075" s="38" t="e">
        <f>IF($B4075="","",(VLOOKUP($B4075,所属・種目コード!$I$3:$J$59,2)))</f>
        <v>#N/A</v>
      </c>
    </row>
    <row r="4076" spans="1:12">
      <c r="A4076" s="23">
        <v>4986</v>
      </c>
      <c r="B4076" s="23">
        <v>1250</v>
      </c>
      <c r="C4076" s="23">
        <v>747</v>
      </c>
      <c r="E4076" s="23" t="s">
        <v>8172</v>
      </c>
      <c r="F4076" s="23" t="s">
        <v>8173</v>
      </c>
      <c r="G4076" s="23">
        <v>1</v>
      </c>
      <c r="L4076" s="38" t="str">
        <f>IF($B4076="","",(VLOOKUP($B4076,所属・種目コード!$I$3:$J$59,2)))</f>
        <v>岩手県大</v>
      </c>
    </row>
    <row r="4077" spans="1:12">
      <c r="A4077" s="23">
        <v>5336</v>
      </c>
      <c r="B4077" s="23">
        <v>1250</v>
      </c>
      <c r="C4077" s="23">
        <v>744</v>
      </c>
      <c r="E4077" s="23" t="s">
        <v>8551</v>
      </c>
      <c r="F4077" s="23" t="s">
        <v>8552</v>
      </c>
      <c r="G4077" s="23">
        <v>1</v>
      </c>
      <c r="L4077" s="38" t="str">
        <f>IF($B4077="","",(VLOOKUP($B4077,所属・種目コード!$I$3:$J$59,2)))</f>
        <v>岩手県大</v>
      </c>
    </row>
    <row r="4078" spans="1:12">
      <c r="A4078" s="23">
        <v>4987</v>
      </c>
      <c r="B4078" s="23">
        <v>1251</v>
      </c>
      <c r="C4078" s="23">
        <v>623</v>
      </c>
      <c r="E4078" s="23" t="s">
        <v>8174</v>
      </c>
      <c r="F4078" s="23" t="s">
        <v>8175</v>
      </c>
      <c r="G4078" s="23">
        <v>1</v>
      </c>
      <c r="L4078" s="38" t="str">
        <f>IF($B4078="","",(VLOOKUP($B4078,所属・種目コード!$I$3:$J$59,2)))</f>
        <v>岩手大</v>
      </c>
    </row>
    <row r="4079" spans="1:12">
      <c r="A4079" s="23">
        <v>4988</v>
      </c>
      <c r="B4079" s="23">
        <v>1251</v>
      </c>
      <c r="C4079" s="23">
        <v>414</v>
      </c>
      <c r="E4079" s="23" t="s">
        <v>8176</v>
      </c>
      <c r="F4079" s="23" t="s">
        <v>8177</v>
      </c>
      <c r="G4079" s="23">
        <v>1</v>
      </c>
      <c r="L4079" s="38" t="str">
        <f>IF($B4079="","",(VLOOKUP($B4079,所属・種目コード!$I$3:$J$59,2)))</f>
        <v>岩手大</v>
      </c>
    </row>
    <row r="4080" spans="1:12">
      <c r="A4080" s="23">
        <v>4989</v>
      </c>
      <c r="B4080" s="23">
        <v>1251</v>
      </c>
      <c r="C4080" s="23">
        <v>129</v>
      </c>
      <c r="E4080" s="23" t="s">
        <v>8178</v>
      </c>
      <c r="F4080" s="23" t="s">
        <v>8179</v>
      </c>
      <c r="G4080" s="23">
        <v>2</v>
      </c>
      <c r="L4080" s="38" t="str">
        <f>IF($B4080="","",(VLOOKUP($B4080,所属・種目コード!$I$3:$J$59,2)))</f>
        <v>岩手大</v>
      </c>
    </row>
    <row r="4081" spans="1:12">
      <c r="A4081" s="23">
        <v>4990</v>
      </c>
      <c r="B4081" s="23">
        <v>1251</v>
      </c>
      <c r="C4081" s="23">
        <v>421</v>
      </c>
      <c r="E4081" s="23" t="s">
        <v>8180</v>
      </c>
      <c r="F4081" s="23" t="s">
        <v>8181</v>
      </c>
      <c r="G4081" s="23">
        <v>1</v>
      </c>
      <c r="L4081" s="38" t="str">
        <f>IF($B4081="","",(VLOOKUP($B4081,所属・種目コード!$I$3:$J$59,2)))</f>
        <v>岩手大</v>
      </c>
    </row>
    <row r="4082" spans="1:12">
      <c r="A4082" s="23">
        <v>4991</v>
      </c>
      <c r="B4082" s="23">
        <v>1251</v>
      </c>
      <c r="C4082" s="23">
        <v>60</v>
      </c>
      <c r="E4082" s="23" t="s">
        <v>8182</v>
      </c>
      <c r="F4082" s="23" t="s">
        <v>8183</v>
      </c>
      <c r="G4082" s="23">
        <v>2</v>
      </c>
      <c r="L4082" s="38" t="str">
        <f>IF($B4082="","",(VLOOKUP($B4082,所属・種目コード!$I$3:$J$59,2)))</f>
        <v>岩手大</v>
      </c>
    </row>
    <row r="4083" spans="1:12">
      <c r="A4083" s="23">
        <v>4992</v>
      </c>
      <c r="B4083" s="23">
        <v>1251</v>
      </c>
      <c r="C4083" s="23">
        <v>54</v>
      </c>
      <c r="E4083" s="23" t="s">
        <v>8184</v>
      </c>
      <c r="F4083" s="23" t="s">
        <v>8185</v>
      </c>
      <c r="G4083" s="23">
        <v>2</v>
      </c>
      <c r="L4083" s="38" t="str">
        <f>IF($B4083="","",(VLOOKUP($B4083,所属・種目コード!$I$3:$J$59,2)))</f>
        <v>岩手大</v>
      </c>
    </row>
    <row r="4084" spans="1:12">
      <c r="A4084" s="23">
        <v>4993</v>
      </c>
      <c r="B4084" s="23">
        <v>1251</v>
      </c>
      <c r="C4084" s="23">
        <v>402</v>
      </c>
      <c r="E4084" s="23" t="s">
        <v>8186</v>
      </c>
      <c r="F4084" s="23" t="s">
        <v>8187</v>
      </c>
      <c r="G4084" s="23">
        <v>1</v>
      </c>
      <c r="L4084" s="38" t="str">
        <f>IF($B4084="","",(VLOOKUP($B4084,所属・種目コード!$I$3:$J$59,2)))</f>
        <v>岩手大</v>
      </c>
    </row>
    <row r="4085" spans="1:12">
      <c r="A4085" s="23">
        <v>4994</v>
      </c>
      <c r="B4085" s="23">
        <v>1251</v>
      </c>
      <c r="C4085" s="23">
        <v>624</v>
      </c>
      <c r="E4085" s="23" t="s">
        <v>8188</v>
      </c>
      <c r="F4085" s="23" t="s">
        <v>8189</v>
      </c>
      <c r="G4085" s="23">
        <v>1</v>
      </c>
      <c r="L4085" s="38" t="str">
        <f>IF($B4085="","",(VLOOKUP($B4085,所属・種目コード!$I$3:$J$59,2)))</f>
        <v>岩手大</v>
      </c>
    </row>
    <row r="4086" spans="1:12">
      <c r="A4086" s="23">
        <v>4995</v>
      </c>
      <c r="B4086" s="23">
        <v>1251</v>
      </c>
      <c r="C4086" s="23">
        <v>61</v>
      </c>
      <c r="E4086" s="23" t="s">
        <v>8190</v>
      </c>
      <c r="F4086" s="23" t="s">
        <v>8191</v>
      </c>
      <c r="G4086" s="23">
        <v>2</v>
      </c>
      <c r="L4086" s="38" t="str">
        <f>IF($B4086="","",(VLOOKUP($B4086,所属・種目コード!$I$3:$J$59,2)))</f>
        <v>岩手大</v>
      </c>
    </row>
    <row r="4087" spans="1:12">
      <c r="A4087" s="23">
        <v>4996</v>
      </c>
      <c r="B4087" s="23">
        <v>1251</v>
      </c>
      <c r="C4087" s="23">
        <v>403</v>
      </c>
      <c r="E4087" s="23" t="s">
        <v>8192</v>
      </c>
      <c r="F4087" s="23" t="s">
        <v>8193</v>
      </c>
      <c r="G4087" s="23">
        <v>1</v>
      </c>
      <c r="L4087" s="38" t="str">
        <f>IF($B4087="","",(VLOOKUP($B4087,所属・種目コード!$I$3:$J$59,2)))</f>
        <v>岩手大</v>
      </c>
    </row>
    <row r="4088" spans="1:12">
      <c r="A4088" s="23">
        <v>4997</v>
      </c>
      <c r="B4088" s="23">
        <v>1251</v>
      </c>
      <c r="C4088" s="23">
        <v>400</v>
      </c>
      <c r="E4088" s="23" t="s">
        <v>8194</v>
      </c>
      <c r="F4088" s="23" t="s">
        <v>8195</v>
      </c>
      <c r="G4088" s="23">
        <v>1</v>
      </c>
      <c r="L4088" s="38" t="str">
        <f>IF($B4088="","",(VLOOKUP($B4088,所属・種目コード!$I$3:$J$59,2)))</f>
        <v>岩手大</v>
      </c>
    </row>
    <row r="4089" spans="1:12">
      <c r="A4089" s="23">
        <v>4998</v>
      </c>
      <c r="B4089" s="23">
        <v>1251</v>
      </c>
      <c r="C4089" s="23">
        <v>422</v>
      </c>
      <c r="E4089" s="23" t="s">
        <v>8196</v>
      </c>
      <c r="F4089" s="23" t="s">
        <v>8197</v>
      </c>
      <c r="G4089" s="23">
        <v>1</v>
      </c>
      <c r="L4089" s="38" t="str">
        <f>IF($B4089="","",(VLOOKUP($B4089,所属・種目コード!$I$3:$J$59,2)))</f>
        <v>岩手大</v>
      </c>
    </row>
    <row r="4090" spans="1:12">
      <c r="A4090" s="23">
        <v>4999</v>
      </c>
      <c r="B4090" s="23">
        <v>1251</v>
      </c>
      <c r="C4090" s="23">
        <v>415</v>
      </c>
      <c r="E4090" s="23" t="s">
        <v>8198</v>
      </c>
      <c r="F4090" s="23" t="s">
        <v>8199</v>
      </c>
      <c r="G4090" s="23">
        <v>1</v>
      </c>
      <c r="L4090" s="38" t="str">
        <f>IF($B4090="","",(VLOOKUP($B4090,所属・種目コード!$I$3:$J$59,2)))</f>
        <v>岩手大</v>
      </c>
    </row>
    <row r="4091" spans="1:12">
      <c r="A4091" s="23">
        <v>5000</v>
      </c>
      <c r="B4091" s="23">
        <v>1251</v>
      </c>
      <c r="C4091" s="23">
        <v>55</v>
      </c>
      <c r="E4091" s="23" t="s">
        <v>8200</v>
      </c>
      <c r="F4091" s="23" t="s">
        <v>8201</v>
      </c>
      <c r="G4091" s="23">
        <v>2</v>
      </c>
      <c r="L4091" s="38" t="str">
        <f>IF($B4091="","",(VLOOKUP($B4091,所属・種目コード!$I$3:$J$59,2)))</f>
        <v>岩手大</v>
      </c>
    </row>
    <row r="4092" spans="1:12">
      <c r="A4092" s="23">
        <v>5001</v>
      </c>
      <c r="B4092" s="23">
        <v>1251</v>
      </c>
      <c r="C4092" s="23">
        <v>404</v>
      </c>
      <c r="E4092" s="23" t="s">
        <v>8202</v>
      </c>
      <c r="F4092" s="23" t="s">
        <v>8203</v>
      </c>
      <c r="G4092" s="23">
        <v>1</v>
      </c>
      <c r="L4092" s="38" t="str">
        <f>IF($B4092="","",(VLOOKUP($B4092,所属・種目コード!$I$3:$J$59,2)))</f>
        <v>岩手大</v>
      </c>
    </row>
    <row r="4093" spans="1:12">
      <c r="A4093" s="23">
        <v>5002</v>
      </c>
      <c r="B4093" s="23">
        <v>1251</v>
      </c>
      <c r="C4093" s="23">
        <v>405</v>
      </c>
      <c r="E4093" s="23" t="s">
        <v>8204</v>
      </c>
      <c r="F4093" s="23" t="s">
        <v>8205</v>
      </c>
      <c r="G4093" s="23">
        <v>1</v>
      </c>
      <c r="L4093" s="38" t="str">
        <f>IF($B4093="","",(VLOOKUP($B4093,所属・種目コード!$I$3:$J$59,2)))</f>
        <v>岩手大</v>
      </c>
    </row>
    <row r="4094" spans="1:12">
      <c r="A4094" s="23">
        <v>5003</v>
      </c>
      <c r="B4094" s="23">
        <v>1251</v>
      </c>
      <c r="C4094" s="23">
        <v>406</v>
      </c>
      <c r="E4094" s="23" t="s">
        <v>8206</v>
      </c>
      <c r="F4094" s="23" t="s">
        <v>8151</v>
      </c>
      <c r="G4094" s="23">
        <v>1</v>
      </c>
      <c r="L4094" s="38" t="str">
        <f>IF($B4094="","",(VLOOKUP($B4094,所属・種目コード!$I$3:$J$59,2)))</f>
        <v>岩手大</v>
      </c>
    </row>
    <row r="4095" spans="1:12">
      <c r="A4095" s="23">
        <v>5004</v>
      </c>
      <c r="B4095" s="23">
        <v>1251</v>
      </c>
      <c r="C4095" s="23">
        <v>423</v>
      </c>
      <c r="E4095" s="23" t="s">
        <v>8207</v>
      </c>
      <c r="F4095" s="23" t="s">
        <v>8208</v>
      </c>
      <c r="G4095" s="23">
        <v>1</v>
      </c>
      <c r="L4095" s="38" t="str">
        <f>IF($B4095="","",(VLOOKUP($B4095,所属・種目コード!$I$3:$J$59,2)))</f>
        <v>岩手大</v>
      </c>
    </row>
    <row r="4096" spans="1:12">
      <c r="A4096" s="23">
        <v>5005</v>
      </c>
      <c r="B4096" s="23">
        <v>1251</v>
      </c>
      <c r="C4096" s="23">
        <v>416</v>
      </c>
      <c r="E4096" s="23" t="s">
        <v>8209</v>
      </c>
      <c r="F4096" s="23" t="s">
        <v>8210</v>
      </c>
      <c r="G4096" s="23">
        <v>1</v>
      </c>
      <c r="L4096" s="38" t="str">
        <f>IF($B4096="","",(VLOOKUP($B4096,所属・種目コード!$I$3:$J$59,2)))</f>
        <v>岩手大</v>
      </c>
    </row>
    <row r="4097" spans="1:12">
      <c r="A4097" s="23">
        <v>5006</v>
      </c>
      <c r="B4097" s="23">
        <v>1251</v>
      </c>
      <c r="C4097" s="23">
        <v>424</v>
      </c>
      <c r="E4097" s="23" t="s">
        <v>8211</v>
      </c>
      <c r="F4097" s="23" t="s">
        <v>8210</v>
      </c>
      <c r="G4097" s="23">
        <v>1</v>
      </c>
      <c r="L4097" s="38" t="str">
        <f>IF($B4097="","",(VLOOKUP($B4097,所属・種目コード!$I$3:$J$59,2)))</f>
        <v>岩手大</v>
      </c>
    </row>
    <row r="4098" spans="1:12">
      <c r="A4098" s="23">
        <v>5007</v>
      </c>
      <c r="B4098" s="23">
        <v>1251</v>
      </c>
      <c r="C4098" s="23">
        <v>417</v>
      </c>
      <c r="E4098" s="23" t="s">
        <v>8212</v>
      </c>
      <c r="F4098" s="23" t="s">
        <v>8213</v>
      </c>
      <c r="G4098" s="23">
        <v>1</v>
      </c>
      <c r="L4098" s="38" t="str">
        <f>IF($B4098="","",(VLOOKUP($B4098,所属・種目コード!$I$3:$J$59,2)))</f>
        <v>岩手大</v>
      </c>
    </row>
    <row r="4099" spans="1:12">
      <c r="A4099" s="23">
        <v>5008</v>
      </c>
      <c r="B4099" s="23">
        <v>1251</v>
      </c>
      <c r="C4099" s="23">
        <v>58</v>
      </c>
      <c r="E4099" s="23" t="s">
        <v>8214</v>
      </c>
      <c r="F4099" s="23" t="s">
        <v>8215</v>
      </c>
      <c r="G4099" s="23">
        <v>2</v>
      </c>
      <c r="L4099" s="38" t="str">
        <f>IF($B4099="","",(VLOOKUP($B4099,所属・種目コード!$I$3:$J$59,2)))</f>
        <v>岩手大</v>
      </c>
    </row>
    <row r="4100" spans="1:12">
      <c r="A4100" s="23">
        <v>5009</v>
      </c>
      <c r="B4100" s="23">
        <v>1251</v>
      </c>
      <c r="C4100" s="23">
        <v>425</v>
      </c>
      <c r="E4100" s="23" t="s">
        <v>8216</v>
      </c>
      <c r="F4100" s="23" t="s">
        <v>8217</v>
      </c>
      <c r="G4100" s="23">
        <v>1</v>
      </c>
      <c r="L4100" s="38" t="str">
        <f>IF($B4100="","",(VLOOKUP($B4100,所属・種目コード!$I$3:$J$59,2)))</f>
        <v>岩手大</v>
      </c>
    </row>
    <row r="4101" spans="1:12">
      <c r="A4101" s="23">
        <v>5010</v>
      </c>
      <c r="B4101" s="23">
        <v>1251</v>
      </c>
      <c r="C4101" s="23">
        <v>407</v>
      </c>
      <c r="E4101" s="23" t="s">
        <v>8218</v>
      </c>
      <c r="F4101" s="23" t="s">
        <v>8219</v>
      </c>
      <c r="G4101" s="23">
        <v>1</v>
      </c>
      <c r="L4101" s="38" t="str">
        <f>IF($B4101="","",(VLOOKUP($B4101,所属・種目コード!$I$3:$J$59,2)))</f>
        <v>岩手大</v>
      </c>
    </row>
    <row r="4102" spans="1:12">
      <c r="A4102" s="23">
        <v>5011</v>
      </c>
      <c r="B4102" s="23">
        <v>1251</v>
      </c>
      <c r="C4102" s="23">
        <v>426</v>
      </c>
      <c r="E4102" s="23" t="s">
        <v>8220</v>
      </c>
      <c r="F4102" s="23" t="s">
        <v>8221</v>
      </c>
      <c r="G4102" s="23">
        <v>1</v>
      </c>
      <c r="L4102" s="38" t="str">
        <f>IF($B4102="","",(VLOOKUP($B4102,所属・種目コード!$I$3:$J$59,2)))</f>
        <v>岩手大</v>
      </c>
    </row>
    <row r="4103" spans="1:12">
      <c r="A4103" s="23">
        <v>5012</v>
      </c>
      <c r="B4103" s="23">
        <v>1251</v>
      </c>
      <c r="C4103" s="23">
        <v>62</v>
      </c>
      <c r="E4103" s="23" t="s">
        <v>8222</v>
      </c>
      <c r="F4103" s="23" t="s">
        <v>8223</v>
      </c>
      <c r="G4103" s="23">
        <v>2</v>
      </c>
      <c r="L4103" s="38" t="str">
        <f>IF($B4103="","",(VLOOKUP($B4103,所属・種目コード!$I$3:$J$59,2)))</f>
        <v>岩手大</v>
      </c>
    </row>
    <row r="4104" spans="1:12">
      <c r="A4104" s="23">
        <v>5013</v>
      </c>
      <c r="B4104" s="23">
        <v>1251</v>
      </c>
      <c r="C4104" s="23">
        <v>56</v>
      </c>
      <c r="E4104" s="23" t="s">
        <v>8224</v>
      </c>
      <c r="F4104" s="23" t="s">
        <v>8225</v>
      </c>
      <c r="G4104" s="23">
        <v>2</v>
      </c>
      <c r="L4104" s="38" t="str">
        <f>IF($B4104="","",(VLOOKUP($B4104,所属・種目コード!$I$3:$J$59,2)))</f>
        <v>岩手大</v>
      </c>
    </row>
    <row r="4105" spans="1:12">
      <c r="A4105" s="23">
        <v>5014</v>
      </c>
      <c r="B4105" s="23">
        <v>1251</v>
      </c>
      <c r="C4105" s="23">
        <v>418</v>
      </c>
      <c r="E4105" s="23" t="s">
        <v>8226</v>
      </c>
      <c r="F4105" s="23" t="s">
        <v>8227</v>
      </c>
      <c r="G4105" s="23">
        <v>1</v>
      </c>
      <c r="L4105" s="38" t="str">
        <f>IF($B4105="","",(VLOOKUP($B4105,所属・種目コード!$I$3:$J$59,2)))</f>
        <v>岩手大</v>
      </c>
    </row>
    <row r="4106" spans="1:12">
      <c r="A4106" s="23">
        <v>5015</v>
      </c>
      <c r="B4106" s="23">
        <v>1251</v>
      </c>
      <c r="C4106" s="23">
        <v>428</v>
      </c>
      <c r="E4106" s="23" t="s">
        <v>8228</v>
      </c>
      <c r="F4106" s="23" t="s">
        <v>8229</v>
      </c>
      <c r="G4106" s="23">
        <v>1</v>
      </c>
      <c r="L4106" s="38" t="str">
        <f>IF($B4106="","",(VLOOKUP($B4106,所属・種目コード!$I$3:$J$59,2)))</f>
        <v>岩手大</v>
      </c>
    </row>
    <row r="4107" spans="1:12">
      <c r="A4107" s="23">
        <v>5016</v>
      </c>
      <c r="B4107" s="23">
        <v>1251</v>
      </c>
      <c r="C4107" s="23">
        <v>427</v>
      </c>
      <c r="E4107" s="23" t="s">
        <v>8230</v>
      </c>
      <c r="F4107" s="23" t="s">
        <v>8231</v>
      </c>
      <c r="G4107" s="23">
        <v>1</v>
      </c>
      <c r="L4107" s="38" t="str">
        <f>IF($B4107="","",(VLOOKUP($B4107,所属・種目コード!$I$3:$J$59,2)))</f>
        <v>岩手大</v>
      </c>
    </row>
    <row r="4108" spans="1:12">
      <c r="A4108" s="23">
        <v>5017</v>
      </c>
      <c r="B4108" s="23">
        <v>1251</v>
      </c>
      <c r="C4108" s="23">
        <v>419</v>
      </c>
      <c r="E4108" s="23" t="s">
        <v>8232</v>
      </c>
      <c r="F4108" s="23" t="s">
        <v>8233</v>
      </c>
      <c r="G4108" s="23">
        <v>1</v>
      </c>
      <c r="L4108" s="38" t="str">
        <f>IF($B4108="","",(VLOOKUP($B4108,所属・種目コード!$I$3:$J$59,2)))</f>
        <v>岩手大</v>
      </c>
    </row>
    <row r="4109" spans="1:12">
      <c r="A4109" s="23">
        <v>5018</v>
      </c>
      <c r="B4109" s="23">
        <v>1251</v>
      </c>
      <c r="C4109" s="23">
        <v>420</v>
      </c>
      <c r="E4109" s="23" t="s">
        <v>8234</v>
      </c>
      <c r="F4109" s="23" t="s">
        <v>8235</v>
      </c>
      <c r="G4109" s="23">
        <v>1</v>
      </c>
      <c r="L4109" s="38" t="str">
        <f>IF($B4109="","",(VLOOKUP($B4109,所属・種目コード!$I$3:$J$59,2)))</f>
        <v>岩手大</v>
      </c>
    </row>
    <row r="4110" spans="1:12">
      <c r="A4110" s="23">
        <v>5019</v>
      </c>
      <c r="B4110" s="23">
        <v>1251</v>
      </c>
      <c r="C4110" s="23">
        <v>57</v>
      </c>
      <c r="E4110" s="23" t="s">
        <v>8236</v>
      </c>
      <c r="F4110" s="23" t="s">
        <v>8237</v>
      </c>
      <c r="G4110" s="23">
        <v>2</v>
      </c>
      <c r="L4110" s="38" t="str">
        <f>IF($B4110="","",(VLOOKUP($B4110,所属・種目コード!$I$3:$J$59,2)))</f>
        <v>岩手大</v>
      </c>
    </row>
    <row r="4111" spans="1:12">
      <c r="A4111" s="23">
        <v>5020</v>
      </c>
      <c r="B4111" s="23">
        <v>1251</v>
      </c>
      <c r="C4111" s="23">
        <v>625</v>
      </c>
      <c r="E4111" s="23" t="s">
        <v>8238</v>
      </c>
      <c r="F4111" s="23" t="s">
        <v>8239</v>
      </c>
      <c r="G4111" s="23">
        <v>1</v>
      </c>
      <c r="L4111" s="38" t="str">
        <f>IF($B4111="","",(VLOOKUP($B4111,所属・種目コード!$I$3:$J$59,2)))</f>
        <v>岩手大</v>
      </c>
    </row>
    <row r="4112" spans="1:12">
      <c r="A4112" s="23">
        <v>5021</v>
      </c>
      <c r="B4112" s="23">
        <v>1251</v>
      </c>
      <c r="C4112" s="23">
        <v>408</v>
      </c>
      <c r="E4112" s="23" t="s">
        <v>8240</v>
      </c>
      <c r="F4112" s="23" t="s">
        <v>8241</v>
      </c>
      <c r="G4112" s="23">
        <v>1</v>
      </c>
      <c r="L4112" s="38" t="str">
        <f>IF($B4112="","",(VLOOKUP($B4112,所属・種目コード!$I$3:$J$59,2)))</f>
        <v>岩手大</v>
      </c>
    </row>
    <row r="4113" spans="1:12">
      <c r="A4113" s="23">
        <v>5022</v>
      </c>
      <c r="B4113" s="23">
        <v>1251</v>
      </c>
      <c r="C4113" s="23">
        <v>626</v>
      </c>
      <c r="E4113" s="23" t="s">
        <v>8242</v>
      </c>
      <c r="F4113" s="23" t="s">
        <v>8243</v>
      </c>
      <c r="G4113" s="23">
        <v>1</v>
      </c>
      <c r="L4113" s="38" t="str">
        <f>IF($B4113="","",(VLOOKUP($B4113,所属・種目コード!$I$3:$J$59,2)))</f>
        <v>岩手大</v>
      </c>
    </row>
    <row r="4114" spans="1:12">
      <c r="A4114" s="23">
        <v>5023</v>
      </c>
      <c r="B4114" s="23">
        <v>1251</v>
      </c>
      <c r="C4114" s="23">
        <v>53</v>
      </c>
      <c r="E4114" s="23" t="s">
        <v>8244</v>
      </c>
      <c r="F4114" s="23" t="s">
        <v>8245</v>
      </c>
      <c r="G4114" s="23">
        <v>2</v>
      </c>
      <c r="L4114" s="38" t="str">
        <f>IF($B4114="","",(VLOOKUP($B4114,所属・種目コード!$I$3:$J$59,2)))</f>
        <v>岩手大</v>
      </c>
    </row>
    <row r="4115" spans="1:12">
      <c r="A4115" s="23">
        <v>5024</v>
      </c>
      <c r="B4115" s="23">
        <v>1251</v>
      </c>
      <c r="C4115" s="23">
        <v>409</v>
      </c>
      <c r="E4115" s="23" t="s">
        <v>8246</v>
      </c>
      <c r="F4115" s="23" t="s">
        <v>8247</v>
      </c>
      <c r="G4115" s="23">
        <v>1</v>
      </c>
      <c r="L4115" s="38" t="str">
        <f>IF($B4115="","",(VLOOKUP($B4115,所属・種目コード!$I$3:$J$59,2)))</f>
        <v>岩手大</v>
      </c>
    </row>
    <row r="4116" spans="1:12">
      <c r="A4116" s="23">
        <v>5025</v>
      </c>
      <c r="B4116" s="23">
        <v>1251</v>
      </c>
      <c r="C4116" s="23">
        <v>410</v>
      </c>
      <c r="E4116" s="23" t="s">
        <v>8248</v>
      </c>
      <c r="F4116" s="23" t="s">
        <v>8249</v>
      </c>
      <c r="G4116" s="23">
        <v>1</v>
      </c>
      <c r="L4116" s="38" t="str">
        <f>IF($B4116="","",(VLOOKUP($B4116,所属・種目コード!$I$3:$J$59,2)))</f>
        <v>岩手大</v>
      </c>
    </row>
    <row r="4117" spans="1:12">
      <c r="A4117" s="23">
        <v>5026</v>
      </c>
      <c r="B4117" s="23">
        <v>1251</v>
      </c>
      <c r="C4117" s="23">
        <v>411</v>
      </c>
      <c r="E4117" s="23" t="s">
        <v>8250</v>
      </c>
      <c r="F4117" s="23" t="s">
        <v>8251</v>
      </c>
      <c r="G4117" s="23">
        <v>1</v>
      </c>
      <c r="L4117" s="38" t="str">
        <f>IF($B4117="","",(VLOOKUP($B4117,所属・種目コード!$I$3:$J$59,2)))</f>
        <v>岩手大</v>
      </c>
    </row>
    <row r="4118" spans="1:12">
      <c r="A4118" s="23">
        <v>5027</v>
      </c>
      <c r="B4118" s="23">
        <v>1251</v>
      </c>
      <c r="C4118" s="23">
        <v>735</v>
      </c>
      <c r="E4118" s="23" t="s">
        <v>8252</v>
      </c>
      <c r="F4118" s="23" t="s">
        <v>8253</v>
      </c>
      <c r="G4118" s="23">
        <v>1</v>
      </c>
      <c r="L4118" s="38" t="str">
        <f>IF($B4118="","",(VLOOKUP($B4118,所属・種目コード!$I$3:$J$59,2)))</f>
        <v>岩手大</v>
      </c>
    </row>
    <row r="4119" spans="1:12">
      <c r="A4119" s="23">
        <v>5028</v>
      </c>
      <c r="B4119" s="23">
        <v>1251</v>
      </c>
      <c r="C4119" s="23">
        <v>401</v>
      </c>
      <c r="E4119" s="23" t="s">
        <v>8254</v>
      </c>
      <c r="F4119" s="23" t="s">
        <v>8255</v>
      </c>
      <c r="G4119" s="23">
        <v>1</v>
      </c>
      <c r="L4119" s="38" t="str">
        <f>IF($B4119="","",(VLOOKUP($B4119,所属・種目コード!$I$3:$J$59,2)))</f>
        <v>岩手大</v>
      </c>
    </row>
    <row r="4120" spans="1:12">
      <c r="A4120" s="23">
        <v>5029</v>
      </c>
      <c r="B4120" s="23">
        <v>1251</v>
      </c>
      <c r="C4120" s="23">
        <v>63</v>
      </c>
      <c r="E4120" s="23" t="s">
        <v>8256</v>
      </c>
      <c r="F4120" s="23" t="s">
        <v>8257</v>
      </c>
      <c r="G4120" s="23">
        <v>2</v>
      </c>
      <c r="L4120" s="38" t="str">
        <f>IF($B4120="","",(VLOOKUP($B4120,所属・種目コード!$I$3:$J$59,2)))</f>
        <v>岩手大</v>
      </c>
    </row>
    <row r="4121" spans="1:12">
      <c r="A4121" s="23">
        <v>5030</v>
      </c>
      <c r="B4121" s="23">
        <v>1251</v>
      </c>
      <c r="C4121" s="23">
        <v>412</v>
      </c>
      <c r="E4121" s="23" t="s">
        <v>8258</v>
      </c>
      <c r="F4121" s="23" t="s">
        <v>8259</v>
      </c>
      <c r="G4121" s="23">
        <v>1</v>
      </c>
      <c r="L4121" s="38" t="str">
        <f>IF($B4121="","",(VLOOKUP($B4121,所属・種目コード!$I$3:$J$59,2)))</f>
        <v>岩手大</v>
      </c>
    </row>
    <row r="4122" spans="1:12">
      <c r="A4122" s="23">
        <v>5031</v>
      </c>
      <c r="B4122" s="23">
        <v>1251</v>
      </c>
      <c r="C4122" s="23">
        <v>627</v>
      </c>
      <c r="E4122" s="23" t="s">
        <v>8260</v>
      </c>
      <c r="F4122" s="23" t="s">
        <v>8261</v>
      </c>
      <c r="G4122" s="23">
        <v>1</v>
      </c>
      <c r="L4122" s="38" t="str">
        <f>IF($B4122="","",(VLOOKUP($B4122,所属・種目コード!$I$3:$J$59,2)))</f>
        <v>岩手大</v>
      </c>
    </row>
    <row r="4123" spans="1:12">
      <c r="A4123" s="23">
        <v>5032</v>
      </c>
      <c r="B4123" s="23">
        <v>1251</v>
      </c>
      <c r="C4123" s="23">
        <v>59</v>
      </c>
      <c r="E4123" s="23" t="s">
        <v>8262</v>
      </c>
      <c r="F4123" s="23" t="s">
        <v>8263</v>
      </c>
      <c r="G4123" s="23">
        <v>2</v>
      </c>
      <c r="L4123" s="38" t="str">
        <f>IF($B4123="","",(VLOOKUP($B4123,所属・種目コード!$I$3:$J$59,2)))</f>
        <v>岩手大</v>
      </c>
    </row>
    <row r="4124" spans="1:12">
      <c r="A4124" s="23">
        <v>5033</v>
      </c>
      <c r="B4124" s="23">
        <v>1251</v>
      </c>
      <c r="C4124" s="23">
        <v>413</v>
      </c>
      <c r="E4124" s="23" t="s">
        <v>8264</v>
      </c>
      <c r="F4124" s="23" t="s">
        <v>8265</v>
      </c>
      <c r="G4124" s="23">
        <v>1</v>
      </c>
      <c r="L4124" s="38" t="str">
        <f>IF($B4124="","",(VLOOKUP($B4124,所属・種目コード!$I$3:$J$59,2)))</f>
        <v>岩手大</v>
      </c>
    </row>
    <row r="4125" spans="1:12">
      <c r="A4125" s="23">
        <v>5034</v>
      </c>
      <c r="B4125" s="23">
        <v>1251</v>
      </c>
      <c r="C4125" s="23">
        <v>654</v>
      </c>
      <c r="E4125" s="23" t="s">
        <v>8266</v>
      </c>
      <c r="F4125" s="23" t="s">
        <v>8267</v>
      </c>
      <c r="G4125" s="23">
        <v>1</v>
      </c>
      <c r="L4125" s="38" t="str">
        <f>IF($B4125="","",(VLOOKUP($B4125,所属・種目コード!$I$3:$J$59,2)))</f>
        <v>岩手大</v>
      </c>
    </row>
    <row r="4126" spans="1:12">
      <c r="A4126" s="23">
        <v>5333</v>
      </c>
      <c r="B4126" s="23">
        <v>1251</v>
      </c>
      <c r="C4126" s="23">
        <v>53</v>
      </c>
      <c r="E4126" s="23" t="s">
        <v>8546</v>
      </c>
      <c r="F4126" s="23" t="s">
        <v>8245</v>
      </c>
      <c r="G4126" s="23">
        <v>2</v>
      </c>
      <c r="L4126" s="38" t="str">
        <f>IF($B4126="","",(VLOOKUP($B4126,所属・種目コード!$I$3:$J$59,2)))</f>
        <v>岩手大</v>
      </c>
    </row>
    <row r="4127" spans="1:12">
      <c r="A4127" s="23">
        <v>5035</v>
      </c>
      <c r="B4127" s="23">
        <v>1252</v>
      </c>
      <c r="C4127" s="23">
        <v>238</v>
      </c>
      <c r="E4127" s="23" t="s">
        <v>8268</v>
      </c>
      <c r="F4127" s="23" t="s">
        <v>8269</v>
      </c>
      <c r="G4127" s="23">
        <v>1</v>
      </c>
      <c r="L4127" s="38" t="str">
        <f>IF($B4127="","",(VLOOKUP($B4127,所属・種目コード!$I$3:$J$59,2)))</f>
        <v>富士大</v>
      </c>
    </row>
    <row r="4128" spans="1:12">
      <c r="A4128" s="23">
        <v>5036</v>
      </c>
      <c r="B4128" s="23">
        <v>1252</v>
      </c>
      <c r="C4128" s="23">
        <v>720</v>
      </c>
      <c r="E4128" s="23" t="s">
        <v>8270</v>
      </c>
      <c r="F4128" s="23" t="s">
        <v>8271</v>
      </c>
      <c r="G4128" s="23">
        <v>1</v>
      </c>
      <c r="L4128" s="38" t="str">
        <f>IF($B4128="","",(VLOOKUP($B4128,所属・種目コード!$I$3:$J$59,2)))</f>
        <v>富士大</v>
      </c>
    </row>
    <row r="4129" spans="1:12">
      <c r="A4129" s="23">
        <v>5037</v>
      </c>
      <c r="B4129" s="23">
        <v>1252</v>
      </c>
      <c r="C4129" s="23">
        <v>240</v>
      </c>
      <c r="E4129" s="23" t="s">
        <v>8272</v>
      </c>
      <c r="F4129" s="23" t="s">
        <v>8273</v>
      </c>
      <c r="G4129" s="23">
        <v>1</v>
      </c>
      <c r="L4129" s="38" t="str">
        <f>IF($B4129="","",(VLOOKUP($B4129,所属・種目コード!$I$3:$J$59,2)))</f>
        <v>富士大</v>
      </c>
    </row>
    <row r="4130" spans="1:12">
      <c r="A4130" s="23">
        <v>5353</v>
      </c>
      <c r="B4130" s="23">
        <v>1252</v>
      </c>
      <c r="C4130" s="23">
        <v>243</v>
      </c>
      <c r="E4130" s="23" t="s">
        <v>8585</v>
      </c>
      <c r="F4130" s="23" t="s">
        <v>8586</v>
      </c>
      <c r="G4130" s="23">
        <v>1</v>
      </c>
      <c r="L4130" s="38" t="str">
        <f>IF($B4130="","",(VLOOKUP($B4130,所属・種目コード!$I$3:$J$59,2)))</f>
        <v>富士大</v>
      </c>
    </row>
    <row r="4131" spans="1:12">
      <c r="A4131" s="23">
        <v>5038</v>
      </c>
      <c r="B4131" s="23">
        <v>1253</v>
      </c>
      <c r="C4131" s="23">
        <v>716</v>
      </c>
      <c r="E4131" s="23" t="s">
        <v>8274</v>
      </c>
      <c r="F4131" s="23" t="s">
        <v>8275</v>
      </c>
      <c r="G4131" s="23">
        <v>1</v>
      </c>
      <c r="L4131" s="38" t="str">
        <f>IF($B4131="","",(VLOOKUP($B4131,所属・種目コード!$I$3:$J$59,2)))</f>
        <v>盛岡大</v>
      </c>
    </row>
    <row r="4132" spans="1:12">
      <c r="A4132" s="23">
        <v>5039</v>
      </c>
      <c r="B4132" s="23">
        <v>1253</v>
      </c>
      <c r="C4132" s="23">
        <v>711</v>
      </c>
      <c r="E4132" s="23" t="s">
        <v>8276</v>
      </c>
      <c r="F4132" s="23" t="s">
        <v>8277</v>
      </c>
      <c r="G4132" s="23">
        <v>1</v>
      </c>
      <c r="L4132" s="38" t="str">
        <f>IF($B4132="","",(VLOOKUP($B4132,所属・種目コード!$I$3:$J$59,2)))</f>
        <v>盛岡大</v>
      </c>
    </row>
    <row r="4133" spans="1:12">
      <c r="A4133" s="23">
        <v>5040</v>
      </c>
      <c r="B4133" s="23">
        <v>1253</v>
      </c>
      <c r="C4133" s="23">
        <v>712</v>
      </c>
      <c r="E4133" s="23" t="s">
        <v>8278</v>
      </c>
      <c r="F4133" s="23" t="s">
        <v>8279</v>
      </c>
      <c r="G4133" s="23">
        <v>1</v>
      </c>
      <c r="L4133" s="38" t="str">
        <f>IF($B4133="","",(VLOOKUP($B4133,所属・種目コード!$I$3:$J$59,2)))</f>
        <v>盛岡大</v>
      </c>
    </row>
    <row r="4134" spans="1:12">
      <c r="A4134" s="23">
        <v>5041</v>
      </c>
      <c r="B4134" s="23">
        <v>1253</v>
      </c>
      <c r="C4134" s="23">
        <v>713</v>
      </c>
      <c r="E4134" s="23" t="s">
        <v>8280</v>
      </c>
      <c r="F4134" s="23" t="s">
        <v>8281</v>
      </c>
      <c r="G4134" s="23">
        <v>1</v>
      </c>
      <c r="L4134" s="38" t="str">
        <f>IF($B4134="","",(VLOOKUP($B4134,所属・種目コード!$I$3:$J$59,2)))</f>
        <v>盛岡大</v>
      </c>
    </row>
    <row r="4135" spans="1:12">
      <c r="A4135" s="23">
        <v>5042</v>
      </c>
      <c r="B4135" s="23">
        <v>1253</v>
      </c>
      <c r="C4135" s="23">
        <v>124</v>
      </c>
      <c r="E4135" s="23" t="s">
        <v>8282</v>
      </c>
      <c r="F4135" s="23" t="s">
        <v>8283</v>
      </c>
      <c r="G4135" s="23">
        <v>2</v>
      </c>
      <c r="L4135" s="38" t="str">
        <f>IF($B4135="","",(VLOOKUP($B4135,所属・種目コード!$I$3:$J$59,2)))</f>
        <v>盛岡大</v>
      </c>
    </row>
    <row r="4136" spans="1:12">
      <c r="A4136" s="23">
        <v>5043</v>
      </c>
      <c r="B4136" s="23">
        <v>1254</v>
      </c>
      <c r="C4136" s="23">
        <v>675</v>
      </c>
      <c r="E4136" s="23" t="s">
        <v>8284</v>
      </c>
      <c r="F4136" s="23" t="s">
        <v>8285</v>
      </c>
      <c r="G4136" s="23">
        <v>1</v>
      </c>
      <c r="L4136" s="38" t="str">
        <f>IF($B4136="","",(VLOOKUP($B4136,所属・種目コード!$I$3:$J$59,2)))</f>
        <v>仙台大</v>
      </c>
    </row>
    <row r="4137" spans="1:12">
      <c r="A4137" s="23">
        <v>5044</v>
      </c>
      <c r="B4137" s="23">
        <v>1254</v>
      </c>
      <c r="C4137" s="23">
        <v>676</v>
      </c>
      <c r="E4137" s="23" t="s">
        <v>3179</v>
      </c>
      <c r="F4137" s="23" t="s">
        <v>3180</v>
      </c>
      <c r="G4137" s="23">
        <v>1</v>
      </c>
      <c r="L4137" s="38" t="str">
        <f>IF($B4137="","",(VLOOKUP($B4137,所属・種目コード!$I$3:$J$59,2)))</f>
        <v>仙台大</v>
      </c>
    </row>
    <row r="4138" spans="1:12">
      <c r="A4138" s="23">
        <v>5045</v>
      </c>
      <c r="B4138" s="23">
        <v>1254</v>
      </c>
      <c r="C4138" s="23">
        <v>683</v>
      </c>
      <c r="E4138" s="23" t="s">
        <v>8286</v>
      </c>
      <c r="F4138" s="23" t="s">
        <v>8287</v>
      </c>
      <c r="G4138" s="23">
        <v>1</v>
      </c>
      <c r="L4138" s="38" t="str">
        <f>IF($B4138="","",(VLOOKUP($B4138,所属・種目コード!$I$3:$J$59,2)))</f>
        <v>仙台大</v>
      </c>
    </row>
    <row r="4139" spans="1:12">
      <c r="A4139" s="23">
        <v>5046</v>
      </c>
      <c r="B4139" s="23">
        <v>1254</v>
      </c>
      <c r="C4139" s="23">
        <v>684</v>
      </c>
      <c r="E4139" s="23" t="s">
        <v>8288</v>
      </c>
      <c r="F4139" s="23" t="s">
        <v>8289</v>
      </c>
      <c r="G4139" s="23">
        <v>1</v>
      </c>
      <c r="L4139" s="38" t="str">
        <f>IF($B4139="","",(VLOOKUP($B4139,所属・種目コード!$I$3:$J$59,2)))</f>
        <v>仙台大</v>
      </c>
    </row>
    <row r="4140" spans="1:12">
      <c r="A4140" s="23">
        <v>5047</v>
      </c>
      <c r="B4140" s="23">
        <v>1254</v>
      </c>
      <c r="C4140" s="23">
        <v>685</v>
      </c>
      <c r="E4140" s="23" t="s">
        <v>8290</v>
      </c>
      <c r="F4140" s="23" t="s">
        <v>8291</v>
      </c>
      <c r="G4140" s="23">
        <v>1</v>
      </c>
      <c r="L4140" s="38" t="str">
        <f>IF($B4140="","",(VLOOKUP($B4140,所属・種目コード!$I$3:$J$59,2)))</f>
        <v>仙台大</v>
      </c>
    </row>
    <row r="4141" spans="1:12">
      <c r="A4141" s="23">
        <v>5048</v>
      </c>
      <c r="B4141" s="23">
        <v>1254</v>
      </c>
      <c r="C4141" s="23">
        <v>687</v>
      </c>
      <c r="E4141" s="23" t="s">
        <v>8292</v>
      </c>
      <c r="F4141" s="23" t="s">
        <v>8293</v>
      </c>
      <c r="G4141" s="23">
        <v>1</v>
      </c>
      <c r="L4141" s="38" t="str">
        <f>IF($B4141="","",(VLOOKUP($B4141,所属・種目コード!$I$3:$J$59,2)))</f>
        <v>仙台大</v>
      </c>
    </row>
    <row r="4142" spans="1:12">
      <c r="A4142" s="23">
        <v>5049</v>
      </c>
      <c r="B4142" s="23">
        <v>1254</v>
      </c>
      <c r="C4142" s="23">
        <v>678</v>
      </c>
      <c r="E4142" s="23" t="s">
        <v>8294</v>
      </c>
      <c r="F4142" s="23" t="s">
        <v>5339</v>
      </c>
      <c r="G4142" s="23">
        <v>1</v>
      </c>
      <c r="L4142" s="38" t="str">
        <f>IF($B4142="","",(VLOOKUP($B4142,所属・種目コード!$I$3:$J$59,2)))</f>
        <v>仙台大</v>
      </c>
    </row>
    <row r="4143" spans="1:12">
      <c r="A4143" s="23">
        <v>5050</v>
      </c>
      <c r="B4143" s="23">
        <v>1254</v>
      </c>
      <c r="C4143" s="23">
        <v>682</v>
      </c>
      <c r="E4143" s="23" t="s">
        <v>8295</v>
      </c>
      <c r="F4143" s="23" t="s">
        <v>8296</v>
      </c>
      <c r="G4143" s="23">
        <v>1</v>
      </c>
      <c r="L4143" s="38" t="str">
        <f>IF($B4143="","",(VLOOKUP($B4143,所属・種目コード!$I$3:$J$59,2)))</f>
        <v>仙台大</v>
      </c>
    </row>
    <row r="4144" spans="1:12">
      <c r="A4144" s="23">
        <v>5051</v>
      </c>
      <c r="B4144" s="23">
        <v>1254</v>
      </c>
      <c r="C4144" s="23">
        <v>688</v>
      </c>
      <c r="E4144" s="23" t="s">
        <v>8297</v>
      </c>
      <c r="F4144" s="23" t="s">
        <v>8298</v>
      </c>
      <c r="G4144" s="23">
        <v>1</v>
      </c>
      <c r="L4144" s="38" t="str">
        <f>IF($B4144="","",(VLOOKUP($B4144,所属・種目コード!$I$3:$J$59,2)))</f>
        <v>仙台大</v>
      </c>
    </row>
    <row r="4145" spans="1:12">
      <c r="A4145" s="23">
        <v>5052</v>
      </c>
      <c r="B4145" s="23">
        <v>1254</v>
      </c>
      <c r="C4145" s="23">
        <v>679</v>
      </c>
      <c r="E4145" s="23" t="s">
        <v>8299</v>
      </c>
      <c r="F4145" s="23" t="s">
        <v>395</v>
      </c>
      <c r="G4145" s="23">
        <v>1</v>
      </c>
      <c r="L4145" s="38" t="str">
        <f>IF($B4145="","",(VLOOKUP($B4145,所属・種目コード!$I$3:$J$59,2)))</f>
        <v>仙台大</v>
      </c>
    </row>
    <row r="4146" spans="1:12">
      <c r="A4146" s="23">
        <v>5053</v>
      </c>
      <c r="B4146" s="23">
        <v>1254</v>
      </c>
      <c r="C4146" s="23">
        <v>114</v>
      </c>
      <c r="E4146" s="23" t="s">
        <v>8300</v>
      </c>
      <c r="F4146" s="23" t="s">
        <v>8301</v>
      </c>
      <c r="G4146" s="23">
        <v>2</v>
      </c>
      <c r="L4146" s="38" t="str">
        <f>IF($B4146="","",(VLOOKUP($B4146,所属・種目コード!$I$3:$J$59,2)))</f>
        <v>仙台大</v>
      </c>
    </row>
    <row r="4147" spans="1:12">
      <c r="A4147" s="23">
        <v>5054</v>
      </c>
      <c r="B4147" s="23">
        <v>1254</v>
      </c>
      <c r="C4147" s="23">
        <v>111</v>
      </c>
      <c r="E4147" s="23" t="s">
        <v>8302</v>
      </c>
      <c r="F4147" s="23" t="s">
        <v>8303</v>
      </c>
      <c r="G4147" s="23">
        <v>2</v>
      </c>
      <c r="L4147" s="38" t="str">
        <f>IF($B4147="","",(VLOOKUP($B4147,所属・種目コード!$I$3:$J$59,2)))</f>
        <v>仙台大</v>
      </c>
    </row>
    <row r="4148" spans="1:12">
      <c r="A4148" s="23">
        <v>5055</v>
      </c>
      <c r="B4148" s="23">
        <v>1254</v>
      </c>
      <c r="C4148" s="23">
        <v>677</v>
      </c>
      <c r="E4148" s="23" t="s">
        <v>8304</v>
      </c>
      <c r="F4148" s="23" t="s">
        <v>8305</v>
      </c>
      <c r="G4148" s="23">
        <v>1</v>
      </c>
      <c r="L4148" s="38" t="str">
        <f>IF($B4148="","",(VLOOKUP($B4148,所属・種目コード!$I$3:$J$59,2)))</f>
        <v>仙台大</v>
      </c>
    </row>
    <row r="4149" spans="1:12">
      <c r="A4149" s="23">
        <v>5056</v>
      </c>
      <c r="B4149" s="23">
        <v>1254</v>
      </c>
      <c r="C4149" s="23">
        <v>680</v>
      </c>
      <c r="E4149" s="23" t="s">
        <v>8306</v>
      </c>
      <c r="F4149" s="23" t="s">
        <v>8307</v>
      </c>
      <c r="G4149" s="23">
        <v>1</v>
      </c>
      <c r="L4149" s="38" t="str">
        <f>IF($B4149="","",(VLOOKUP($B4149,所属・種目コード!$I$3:$J$59,2)))</f>
        <v>仙台大</v>
      </c>
    </row>
    <row r="4150" spans="1:12">
      <c r="A4150" s="23">
        <v>5057</v>
      </c>
      <c r="B4150" s="23">
        <v>1254</v>
      </c>
      <c r="C4150" s="23">
        <v>112</v>
      </c>
      <c r="E4150" s="23" t="s">
        <v>8308</v>
      </c>
      <c r="F4150" s="23" t="s">
        <v>8309</v>
      </c>
      <c r="G4150" s="23">
        <v>2</v>
      </c>
      <c r="L4150" s="38" t="str">
        <f>IF($B4150="","",(VLOOKUP($B4150,所属・種目コード!$I$3:$J$59,2)))</f>
        <v>仙台大</v>
      </c>
    </row>
    <row r="4151" spans="1:12">
      <c r="A4151" s="23">
        <v>5058</v>
      </c>
      <c r="B4151" s="23">
        <v>1254</v>
      </c>
      <c r="C4151" s="23">
        <v>681</v>
      </c>
      <c r="E4151" s="23" t="s">
        <v>8310</v>
      </c>
      <c r="F4151" s="23" t="s">
        <v>8311</v>
      </c>
      <c r="G4151" s="23">
        <v>1</v>
      </c>
      <c r="L4151" s="38" t="str">
        <f>IF($B4151="","",(VLOOKUP($B4151,所属・種目コード!$I$3:$J$59,2)))</f>
        <v>仙台大</v>
      </c>
    </row>
    <row r="4152" spans="1:12">
      <c r="A4152" s="23">
        <v>5059</v>
      </c>
      <c r="B4152" s="23">
        <v>1254</v>
      </c>
      <c r="C4152" s="23">
        <v>689</v>
      </c>
      <c r="E4152" s="23" t="s">
        <v>8312</v>
      </c>
      <c r="F4152" s="23" t="s">
        <v>8313</v>
      </c>
      <c r="G4152" s="23">
        <v>1</v>
      </c>
      <c r="L4152" s="38" t="str">
        <f>IF($B4152="","",(VLOOKUP($B4152,所属・種目コード!$I$3:$J$59,2)))</f>
        <v>仙台大</v>
      </c>
    </row>
    <row r="4153" spans="1:12">
      <c r="A4153" s="23">
        <v>5060</v>
      </c>
      <c r="B4153" s="23">
        <v>1255</v>
      </c>
      <c r="C4153" s="23">
        <v>815</v>
      </c>
      <c r="E4153" s="23" t="s">
        <v>8314</v>
      </c>
      <c r="F4153" s="23" t="s">
        <v>8315</v>
      </c>
      <c r="G4153" s="23">
        <v>1</v>
      </c>
      <c r="L4153" s="38" t="str">
        <f>IF($B4153="","",(VLOOKUP($B4153,所属・種目コード!$I$3:$J$59,2)))</f>
        <v>東北学大</v>
      </c>
    </row>
    <row r="4154" spans="1:12">
      <c r="A4154" s="23">
        <v>5312</v>
      </c>
      <c r="B4154" s="23">
        <v>1255</v>
      </c>
      <c r="C4154" s="23">
        <v>573</v>
      </c>
      <c r="E4154" s="23" t="s">
        <v>8506</v>
      </c>
      <c r="F4154" s="23" t="s">
        <v>8507</v>
      </c>
      <c r="G4154" s="23">
        <v>1</v>
      </c>
      <c r="L4154" s="38" t="str">
        <f>IF($B4154="","",(VLOOKUP($B4154,所属・種目コード!$I$3:$J$59,2)))</f>
        <v>東北学大</v>
      </c>
    </row>
    <row r="4155" spans="1:12">
      <c r="A4155" s="23">
        <v>5356</v>
      </c>
      <c r="B4155" s="23">
        <v>1255</v>
      </c>
      <c r="C4155" s="23">
        <v>809</v>
      </c>
      <c r="E4155" s="23" t="s">
        <v>8591</v>
      </c>
      <c r="F4155" s="23" t="s">
        <v>8592</v>
      </c>
      <c r="G4155" s="23">
        <v>1</v>
      </c>
      <c r="L4155" s="38" t="str">
        <f>IF($B4155="","",(VLOOKUP($B4155,所属・種目コード!$I$3:$J$59,2)))</f>
        <v>東北学大</v>
      </c>
    </row>
    <row r="4156" spans="1:12">
      <c r="A4156" s="23">
        <v>5061</v>
      </c>
      <c r="B4156" s="23">
        <v>1256</v>
      </c>
      <c r="C4156" s="23">
        <v>753</v>
      </c>
      <c r="E4156" s="23" t="s">
        <v>8316</v>
      </c>
      <c r="F4156" s="23" t="s">
        <v>8317</v>
      </c>
      <c r="G4156" s="23">
        <v>1</v>
      </c>
      <c r="L4156" s="38" t="str">
        <f>IF($B4156="","",(VLOOKUP($B4156,所属・種目コード!$I$3:$J$59,2)))</f>
        <v>東北工大</v>
      </c>
    </row>
    <row r="4157" spans="1:12">
      <c r="A4157" s="23">
        <v>5062</v>
      </c>
      <c r="B4157" s="23">
        <v>1257</v>
      </c>
      <c r="C4157" s="23">
        <v>742</v>
      </c>
      <c r="E4157" s="23" t="s">
        <v>8318</v>
      </c>
      <c r="F4157" s="23" t="s">
        <v>1124</v>
      </c>
      <c r="G4157" s="23">
        <v>1</v>
      </c>
      <c r="L4157" s="38" t="str">
        <f>IF($B4157="","",(VLOOKUP($B4157,所属・種目コード!$I$3:$J$59,2)))</f>
        <v>東北大</v>
      </c>
    </row>
    <row r="4158" spans="1:12">
      <c r="A4158" s="23">
        <v>5063</v>
      </c>
      <c r="B4158" s="23">
        <v>1257</v>
      </c>
      <c r="C4158" s="23">
        <v>2</v>
      </c>
      <c r="E4158" s="23" t="s">
        <v>8319</v>
      </c>
      <c r="F4158" s="23" t="s">
        <v>8320</v>
      </c>
      <c r="G4158" s="23">
        <v>1</v>
      </c>
      <c r="L4158" s="38" t="str">
        <f>IF($B4158="","",(VLOOKUP($B4158,所属・種目コード!$I$3:$J$59,2)))</f>
        <v>東北大</v>
      </c>
    </row>
    <row r="4159" spans="1:12">
      <c r="A4159" s="23">
        <v>5064</v>
      </c>
      <c r="B4159" s="23">
        <v>1261</v>
      </c>
      <c r="C4159" s="23">
        <v>739</v>
      </c>
      <c r="E4159" s="23" t="s">
        <v>8321</v>
      </c>
      <c r="F4159" s="23" t="s">
        <v>8322</v>
      </c>
      <c r="G4159" s="23">
        <v>1</v>
      </c>
      <c r="L4159" s="38" t="str">
        <f>IF($B4159="","",(VLOOKUP($B4159,所属・種目コード!$I$3:$J$59,2)))</f>
        <v>福島大</v>
      </c>
    </row>
    <row r="4160" spans="1:12">
      <c r="A4160" s="23">
        <v>5065</v>
      </c>
      <c r="B4160" s="23">
        <v>1262</v>
      </c>
      <c r="C4160" s="23">
        <v>316</v>
      </c>
      <c r="E4160" s="23" t="s">
        <v>8323</v>
      </c>
      <c r="F4160" s="23" t="s">
        <v>8324</v>
      </c>
      <c r="G4160" s="23">
        <v>1</v>
      </c>
      <c r="L4160" s="38" t="str">
        <f>IF($B4160="","",(VLOOKUP($B4160,所属・種目コード!$I$3:$J$59,2)))</f>
        <v>茨城大</v>
      </c>
    </row>
    <row r="4161" spans="1:12">
      <c r="A4161" s="23">
        <v>5066</v>
      </c>
      <c r="B4161" s="23">
        <v>1263</v>
      </c>
      <c r="C4161" s="23">
        <v>597</v>
      </c>
      <c r="E4161" s="23" t="s">
        <v>8325</v>
      </c>
      <c r="F4161" s="23" t="s">
        <v>8326</v>
      </c>
      <c r="G4161" s="23">
        <v>1</v>
      </c>
      <c r="L4161" s="38" t="str">
        <f>IF($B4161="","",(VLOOKUP($B4161,所属・種目コード!$I$3:$J$59,2)))</f>
        <v>筑波大</v>
      </c>
    </row>
    <row r="4162" spans="1:12">
      <c r="A4162" s="23">
        <v>5067</v>
      </c>
      <c r="B4162" s="23">
        <v>1263</v>
      </c>
      <c r="C4162" s="23">
        <v>98</v>
      </c>
      <c r="E4162" s="23" t="s">
        <v>8327</v>
      </c>
      <c r="F4162" s="23" t="s">
        <v>8328</v>
      </c>
      <c r="G4162" s="23">
        <v>2</v>
      </c>
      <c r="L4162" s="38" t="str">
        <f>IF($B4162="","",(VLOOKUP($B4162,所属・種目コード!$I$3:$J$59,2)))</f>
        <v>筑波大</v>
      </c>
    </row>
    <row r="4163" spans="1:12">
      <c r="A4163" s="23">
        <v>5279</v>
      </c>
      <c r="B4163" s="23">
        <v>1263</v>
      </c>
      <c r="C4163" s="23">
        <v>97</v>
      </c>
      <c r="E4163" s="23" t="s">
        <v>8451</v>
      </c>
      <c r="F4163" s="23" t="s">
        <v>8452</v>
      </c>
      <c r="G4163" s="23">
        <v>2</v>
      </c>
      <c r="L4163" s="38" t="str">
        <f>IF($B4163="","",(VLOOKUP($B4163,所属・種目コード!$I$3:$J$59,2)))</f>
        <v>筑波大</v>
      </c>
    </row>
    <row r="4164" spans="1:12">
      <c r="A4164" s="23">
        <v>5237</v>
      </c>
      <c r="B4164" s="23">
        <v>1265</v>
      </c>
      <c r="C4164" s="23">
        <v>611</v>
      </c>
      <c r="E4164" s="23" t="s">
        <v>8434</v>
      </c>
      <c r="F4164" s="23" t="s">
        <v>8435</v>
      </c>
      <c r="G4164" s="23">
        <v>1</v>
      </c>
      <c r="L4164" s="38" t="str">
        <f>IF($B4164="","",(VLOOKUP($B4164,所属・種目コード!$I$3:$J$59,2)))</f>
        <v>群馬大</v>
      </c>
    </row>
    <row r="4165" spans="1:12">
      <c r="A4165" s="23">
        <v>5068</v>
      </c>
      <c r="B4165" s="23">
        <v>1266</v>
      </c>
      <c r="C4165" s="23">
        <v>465</v>
      </c>
      <c r="E4165" s="23" t="s">
        <v>8329</v>
      </c>
      <c r="F4165" s="23" t="s">
        <v>8330</v>
      </c>
      <c r="G4165" s="23">
        <v>1</v>
      </c>
      <c r="L4165" s="38" t="str">
        <f>IF($B4165="","",(VLOOKUP($B4165,所属・種目コード!$I$3:$J$59,2)))</f>
        <v>上武大</v>
      </c>
    </row>
    <row r="4166" spans="1:12">
      <c r="A4166" s="23">
        <v>5069</v>
      </c>
      <c r="B4166" s="23">
        <v>1267</v>
      </c>
      <c r="C4166" s="23">
        <v>630</v>
      </c>
      <c r="E4166" s="23" t="s">
        <v>8331</v>
      </c>
      <c r="F4166" s="23" t="s">
        <v>8332</v>
      </c>
      <c r="G4166" s="23">
        <v>1</v>
      </c>
      <c r="L4166" s="38" t="str">
        <f>IF($B4166="","",(VLOOKUP($B4166,所属・種目コード!$I$3:$J$59,2)))</f>
        <v>城西大</v>
      </c>
    </row>
    <row r="4167" spans="1:12">
      <c r="A4167" s="23">
        <v>5070</v>
      </c>
      <c r="B4167" s="23">
        <v>1267</v>
      </c>
      <c r="C4167" s="23">
        <v>629</v>
      </c>
      <c r="E4167" s="23" t="s">
        <v>8333</v>
      </c>
      <c r="F4167" s="23" t="s">
        <v>8334</v>
      </c>
      <c r="G4167" s="23">
        <v>1</v>
      </c>
      <c r="L4167" s="38" t="str">
        <f>IF($B4167="","",(VLOOKUP($B4167,所属・種目コード!$I$3:$J$59,2)))</f>
        <v>城西大</v>
      </c>
    </row>
    <row r="4168" spans="1:12">
      <c r="A4168" s="23">
        <v>5071</v>
      </c>
      <c r="B4168" s="23">
        <v>1267</v>
      </c>
      <c r="C4168" s="23">
        <v>631</v>
      </c>
      <c r="E4168" s="23" t="s">
        <v>8335</v>
      </c>
      <c r="F4168" s="23" t="s">
        <v>8336</v>
      </c>
      <c r="G4168" s="23">
        <v>1</v>
      </c>
      <c r="L4168" s="38" t="str">
        <f>IF($B4168="","",(VLOOKUP($B4168,所属・種目コード!$I$3:$J$59,2)))</f>
        <v>城西大</v>
      </c>
    </row>
    <row r="4169" spans="1:12">
      <c r="A4169" s="23">
        <v>5235</v>
      </c>
      <c r="B4169" s="23">
        <v>1267</v>
      </c>
      <c r="C4169" s="23">
        <v>635</v>
      </c>
      <c r="E4169" s="23" t="s">
        <v>8333</v>
      </c>
      <c r="F4169" s="23" t="s">
        <v>8334</v>
      </c>
      <c r="G4169" s="23">
        <v>1</v>
      </c>
      <c r="L4169" s="38" t="str">
        <f>IF($B4169="","",(VLOOKUP($B4169,所属・種目コード!$I$3:$J$59,2)))</f>
        <v>城西大</v>
      </c>
    </row>
    <row r="4170" spans="1:12">
      <c r="A4170" s="23">
        <v>5072</v>
      </c>
      <c r="B4170" s="23">
        <v>1269</v>
      </c>
      <c r="C4170" s="23">
        <v>515</v>
      </c>
      <c r="E4170" s="23" t="s">
        <v>8337</v>
      </c>
      <c r="F4170" s="23" t="s">
        <v>8338</v>
      </c>
      <c r="G4170" s="23">
        <v>1</v>
      </c>
      <c r="L4170" s="38" t="str">
        <f>IF($B4170="","",(VLOOKUP($B4170,所属・種目コード!$I$3:$J$59,2)))</f>
        <v>大東文化大</v>
      </c>
    </row>
    <row r="4171" spans="1:12">
      <c r="A4171" s="23">
        <v>5073</v>
      </c>
      <c r="B4171" s="23">
        <v>1270</v>
      </c>
      <c r="C4171" s="23">
        <v>590</v>
      </c>
      <c r="E4171" s="23" t="s">
        <v>8339</v>
      </c>
      <c r="F4171" s="23" t="s">
        <v>8340</v>
      </c>
      <c r="G4171" s="23">
        <v>1</v>
      </c>
      <c r="L4171" s="38" t="str">
        <f>IF($B4171="","",(VLOOKUP($B4171,所属・種目コード!$I$3:$J$59,2)))</f>
        <v>東京国際大</v>
      </c>
    </row>
    <row r="4172" spans="1:12">
      <c r="A4172" s="23">
        <v>5074</v>
      </c>
      <c r="B4172" s="23">
        <v>1271</v>
      </c>
      <c r="C4172" s="23">
        <v>755</v>
      </c>
      <c r="E4172" s="23" t="s">
        <v>8341</v>
      </c>
      <c r="F4172" s="23" t="s">
        <v>8342</v>
      </c>
      <c r="G4172" s="23">
        <v>1</v>
      </c>
      <c r="L4172" s="38" t="str">
        <f>IF($B4172="","",(VLOOKUP($B4172,所属・種目コード!$I$3:$J$59,2)))</f>
        <v>東洋大</v>
      </c>
    </row>
    <row r="4173" spans="1:12">
      <c r="A4173" s="23">
        <v>5075</v>
      </c>
      <c r="B4173" s="23">
        <v>1273</v>
      </c>
      <c r="C4173" s="23">
        <v>728</v>
      </c>
      <c r="E4173" s="23" t="s">
        <v>8343</v>
      </c>
      <c r="F4173" s="23" t="s">
        <v>6980</v>
      </c>
      <c r="G4173" s="23">
        <v>1</v>
      </c>
      <c r="L4173" s="38" t="str">
        <f>IF($B4173="","",(VLOOKUP($B4173,所属・種目コード!$I$3:$J$59,2)))</f>
        <v>早稲田大</v>
      </c>
    </row>
    <row r="4174" spans="1:12">
      <c r="A4174" s="23">
        <v>5076</v>
      </c>
      <c r="B4174" s="23">
        <v>1274</v>
      </c>
      <c r="C4174" s="23">
        <v>610</v>
      </c>
      <c r="E4174" s="23" t="s">
        <v>8344</v>
      </c>
      <c r="F4174" s="23" t="s">
        <v>8345</v>
      </c>
      <c r="G4174" s="23">
        <v>1</v>
      </c>
      <c r="L4174" s="38" t="str">
        <f>IF($B4174="","",(VLOOKUP($B4174,所属・種目コード!$I$3:$J$59,2)))</f>
        <v>国際武道大</v>
      </c>
    </row>
    <row r="4175" spans="1:12">
      <c r="A4175" s="23">
        <v>5077</v>
      </c>
      <c r="B4175" s="23">
        <v>1274</v>
      </c>
      <c r="C4175" s="23">
        <v>608</v>
      </c>
      <c r="E4175" s="23" t="s">
        <v>8346</v>
      </c>
      <c r="F4175" s="23" t="s">
        <v>8347</v>
      </c>
      <c r="G4175" s="23">
        <v>1</v>
      </c>
      <c r="L4175" s="38" t="str">
        <f>IF($B4175="","",(VLOOKUP($B4175,所属・種目コード!$I$3:$J$59,2)))</f>
        <v>国際武道大</v>
      </c>
    </row>
    <row r="4176" spans="1:12">
      <c r="A4176" s="23">
        <v>5078</v>
      </c>
      <c r="B4176" s="23">
        <v>1275</v>
      </c>
      <c r="C4176" s="23">
        <v>733</v>
      </c>
      <c r="E4176" s="23" t="s">
        <v>3238</v>
      </c>
      <c r="F4176" s="23" t="s">
        <v>3239</v>
      </c>
      <c r="G4176" s="23">
        <v>1</v>
      </c>
      <c r="L4176" s="38" t="str">
        <f>IF($B4176="","",(VLOOKUP($B4176,所属・種目コード!$I$3:$J$59,2)))</f>
        <v>順天堂大</v>
      </c>
    </row>
    <row r="4177" spans="1:12">
      <c r="A4177" s="23">
        <v>5079</v>
      </c>
      <c r="B4177" s="23">
        <v>1275</v>
      </c>
      <c r="C4177" s="23">
        <v>128</v>
      </c>
      <c r="E4177" s="23" t="s">
        <v>8348</v>
      </c>
      <c r="F4177" s="23" t="s">
        <v>8349</v>
      </c>
      <c r="G4177" s="23">
        <v>2</v>
      </c>
      <c r="L4177" s="38" t="str">
        <f>IF($B4177="","",(VLOOKUP($B4177,所属・種目コード!$I$3:$J$59,2)))</f>
        <v>順天堂大</v>
      </c>
    </row>
    <row r="4178" spans="1:12">
      <c r="A4178" s="23">
        <v>5080</v>
      </c>
      <c r="B4178" s="23">
        <v>1275</v>
      </c>
      <c r="C4178" s="23">
        <v>127</v>
      </c>
      <c r="E4178" s="23" t="s">
        <v>8350</v>
      </c>
      <c r="F4178" s="23" t="s">
        <v>1981</v>
      </c>
      <c r="G4178" s="23">
        <v>2</v>
      </c>
      <c r="L4178" s="38" t="str">
        <f>IF($B4178="","",(VLOOKUP($B4178,所属・種目コード!$I$3:$J$59,2)))</f>
        <v>順天堂大</v>
      </c>
    </row>
    <row r="4179" spans="1:12">
      <c r="A4179" s="23">
        <v>5081</v>
      </c>
      <c r="B4179" s="23">
        <v>1275</v>
      </c>
      <c r="C4179" s="23">
        <v>734</v>
      </c>
      <c r="E4179" s="23" t="s">
        <v>8351</v>
      </c>
      <c r="F4179" s="23" t="s">
        <v>8352</v>
      </c>
      <c r="G4179" s="23">
        <v>1</v>
      </c>
      <c r="L4179" s="38" t="str">
        <f>IF($B4179="","",(VLOOKUP($B4179,所属・種目コード!$I$3:$J$59,2)))</f>
        <v>順天堂大</v>
      </c>
    </row>
    <row r="4180" spans="1:12">
      <c r="A4180" s="23">
        <v>5082</v>
      </c>
      <c r="B4180" s="23">
        <v>1275</v>
      </c>
      <c r="C4180" s="23">
        <v>732</v>
      </c>
      <c r="E4180" s="23" t="s">
        <v>8353</v>
      </c>
      <c r="F4180" s="23" t="s">
        <v>8354</v>
      </c>
      <c r="G4180" s="23">
        <v>1</v>
      </c>
      <c r="L4180" s="38" t="str">
        <f>IF($B4180="","",(VLOOKUP($B4180,所属・種目コード!$I$3:$J$59,2)))</f>
        <v>順天堂大</v>
      </c>
    </row>
    <row r="4181" spans="1:12">
      <c r="A4181" s="23">
        <v>5083</v>
      </c>
      <c r="B4181" s="23">
        <v>1280</v>
      </c>
      <c r="C4181" s="23">
        <v>638</v>
      </c>
      <c r="E4181" s="23" t="s">
        <v>8355</v>
      </c>
      <c r="F4181" s="23" t="s">
        <v>8356</v>
      </c>
      <c r="G4181" s="23">
        <v>1</v>
      </c>
      <c r="L4181" s="38" t="str">
        <f>IF($B4181="","",(VLOOKUP($B4181,所属・種目コード!$I$3:$J$59,2)))</f>
        <v>国士舘大</v>
      </c>
    </row>
    <row r="4182" spans="1:12">
      <c r="A4182" s="23">
        <v>5084</v>
      </c>
      <c r="B4182" s="23">
        <v>1280</v>
      </c>
      <c r="C4182" s="23">
        <v>637</v>
      </c>
      <c r="E4182" s="23" t="s">
        <v>8357</v>
      </c>
      <c r="F4182" s="23" t="s">
        <v>8358</v>
      </c>
      <c r="G4182" s="23">
        <v>1</v>
      </c>
      <c r="L4182" s="38" t="str">
        <f>IF($B4182="","",(VLOOKUP($B4182,所属・種目コード!$I$3:$J$59,2)))</f>
        <v>国士舘大</v>
      </c>
    </row>
    <row r="4183" spans="1:12">
      <c r="A4183" s="23">
        <v>5085</v>
      </c>
      <c r="B4183" s="23">
        <v>1280</v>
      </c>
      <c r="C4183" s="23">
        <v>639</v>
      </c>
      <c r="E4183" s="23" t="s">
        <v>8359</v>
      </c>
      <c r="F4183" s="23" t="s">
        <v>8360</v>
      </c>
      <c r="G4183" s="23">
        <v>1</v>
      </c>
      <c r="L4183" s="38" t="str">
        <f>IF($B4183="","",(VLOOKUP($B4183,所属・種目コード!$I$3:$J$59,2)))</f>
        <v>国士舘大</v>
      </c>
    </row>
    <row r="4184" spans="1:12">
      <c r="A4184" s="23">
        <v>5086</v>
      </c>
      <c r="B4184" s="23">
        <v>1280</v>
      </c>
      <c r="C4184" s="23">
        <v>100</v>
      </c>
      <c r="E4184" s="23" t="s">
        <v>8361</v>
      </c>
      <c r="F4184" s="23" t="s">
        <v>8362</v>
      </c>
      <c r="G4184" s="23">
        <v>2</v>
      </c>
      <c r="L4184" s="38" t="str">
        <f>IF($B4184="","",(VLOOKUP($B4184,所属・種目コード!$I$3:$J$59,2)))</f>
        <v>国士舘大</v>
      </c>
    </row>
    <row r="4185" spans="1:12">
      <c r="A4185" s="23">
        <v>5087</v>
      </c>
      <c r="B4185" s="23">
        <v>1280</v>
      </c>
      <c r="C4185" s="23">
        <v>640</v>
      </c>
      <c r="E4185" s="23" t="s">
        <v>8363</v>
      </c>
      <c r="F4185" s="23" t="s">
        <v>8364</v>
      </c>
      <c r="G4185" s="23">
        <v>1</v>
      </c>
      <c r="L4185" s="38" t="str">
        <f>IF($B4185="","",(VLOOKUP($B4185,所属・種目コード!$I$3:$J$59,2)))</f>
        <v>国士舘大</v>
      </c>
    </row>
    <row r="4186" spans="1:12">
      <c r="A4186" s="23">
        <v>5088</v>
      </c>
      <c r="B4186" s="23">
        <v>1284</v>
      </c>
      <c r="C4186" s="23">
        <v>748</v>
      </c>
      <c r="E4186" s="23" t="s">
        <v>8365</v>
      </c>
      <c r="F4186" s="23" t="s">
        <v>7397</v>
      </c>
      <c r="G4186" s="23">
        <v>1</v>
      </c>
      <c r="L4186" s="38" t="str">
        <f>IF($B4186="","",(VLOOKUP($B4186,所属・種目コード!$I$3:$J$59,2)))</f>
        <v>東京学芸大</v>
      </c>
    </row>
    <row r="4187" spans="1:12">
      <c r="A4187" s="23">
        <v>5089</v>
      </c>
      <c r="B4187" s="23">
        <v>1285</v>
      </c>
      <c r="C4187" s="23">
        <v>122</v>
      </c>
      <c r="E4187" s="23" t="s">
        <v>8366</v>
      </c>
      <c r="F4187" s="23" t="s">
        <v>8367</v>
      </c>
      <c r="G4187" s="23">
        <v>2</v>
      </c>
      <c r="L4187" s="38" t="str">
        <f>IF($B4187="","",(VLOOKUP($B4187,所属・種目コード!$I$3:$J$59,2)))</f>
        <v>東京女子体育大</v>
      </c>
    </row>
    <row r="4188" spans="1:12">
      <c r="A4188" s="23">
        <v>5090</v>
      </c>
      <c r="B4188" s="23">
        <v>1285</v>
      </c>
      <c r="C4188" s="23">
        <v>120</v>
      </c>
      <c r="E4188" s="23" t="s">
        <v>393</v>
      </c>
      <c r="F4188" s="23" t="s">
        <v>397</v>
      </c>
      <c r="G4188" s="23">
        <v>2</v>
      </c>
      <c r="L4188" s="38" t="str">
        <f>IF($B4188="","",(VLOOKUP($B4188,所属・種目コード!$I$3:$J$59,2)))</f>
        <v>東京女子体育大</v>
      </c>
    </row>
    <row r="4189" spans="1:12">
      <c r="A4189" s="23">
        <v>5091</v>
      </c>
      <c r="B4189" s="23">
        <v>1285</v>
      </c>
      <c r="C4189" s="23">
        <v>121</v>
      </c>
      <c r="E4189" s="23" t="s">
        <v>8368</v>
      </c>
      <c r="F4189" s="23" t="s">
        <v>2997</v>
      </c>
      <c r="G4189" s="23">
        <v>2</v>
      </c>
      <c r="L4189" s="38" t="str">
        <f>IF($B4189="","",(VLOOKUP($B4189,所属・種目コード!$I$3:$J$59,2)))</f>
        <v>東京女子体育大</v>
      </c>
    </row>
    <row r="4190" spans="1:12">
      <c r="A4190" s="23">
        <v>5092</v>
      </c>
      <c r="B4190" s="23">
        <v>1286</v>
      </c>
      <c r="C4190" s="23">
        <v>315</v>
      </c>
      <c r="E4190" s="23" t="s">
        <v>8369</v>
      </c>
      <c r="F4190" s="23" t="s">
        <v>8370</v>
      </c>
      <c r="G4190" s="23">
        <v>1</v>
      </c>
      <c r="L4190" s="38" t="str">
        <f>IF($B4190="","",(VLOOKUP($B4190,所属・種目コード!$I$3:$J$59,2)))</f>
        <v>東京大</v>
      </c>
    </row>
    <row r="4191" spans="1:12">
      <c r="A4191" s="23">
        <v>5093</v>
      </c>
      <c r="B4191" s="23">
        <v>1288</v>
      </c>
      <c r="C4191" s="23">
        <v>132</v>
      </c>
      <c r="E4191" s="23" t="s">
        <v>8371</v>
      </c>
      <c r="F4191" s="23" t="s">
        <v>8372</v>
      </c>
      <c r="G4191" s="23">
        <v>2</v>
      </c>
      <c r="L4191" s="38" t="str">
        <f>IF($B4191="","",(VLOOKUP($B4191,所属・種目コード!$I$3:$J$59,2)))</f>
        <v>日本女子体育大</v>
      </c>
    </row>
    <row r="4192" spans="1:12">
      <c r="A4192" s="23">
        <v>5231</v>
      </c>
      <c r="B4192" s="23">
        <v>1289</v>
      </c>
      <c r="C4192" s="23">
        <v>117</v>
      </c>
      <c r="E4192" s="23" t="s">
        <v>8427</v>
      </c>
      <c r="F4192" s="23" t="s">
        <v>399</v>
      </c>
      <c r="G4192" s="23">
        <v>2</v>
      </c>
      <c r="L4192" s="38" t="str">
        <f>IF($B4192="","",(VLOOKUP($B4192,所属・種目コード!$I$3:$J$59,2)))</f>
        <v>日本大</v>
      </c>
    </row>
    <row r="4193" spans="1:12">
      <c r="A4193" s="23">
        <v>5232</v>
      </c>
      <c r="B4193" s="23">
        <v>1289</v>
      </c>
      <c r="C4193" s="23">
        <v>116</v>
      </c>
      <c r="E4193" s="23" t="s">
        <v>8428</v>
      </c>
      <c r="F4193" s="23" t="s">
        <v>398</v>
      </c>
      <c r="G4193" s="23">
        <v>2</v>
      </c>
      <c r="L4193" s="38" t="str">
        <f>IF($B4193="","",(VLOOKUP($B4193,所属・種目コード!$I$3:$J$59,2)))</f>
        <v>日本大</v>
      </c>
    </row>
    <row r="4194" spans="1:12">
      <c r="A4194" s="23">
        <v>5236</v>
      </c>
      <c r="B4194" s="23">
        <v>1289</v>
      </c>
      <c r="C4194" s="23">
        <v>690</v>
      </c>
      <c r="E4194" s="23" t="s">
        <v>8432</v>
      </c>
      <c r="F4194" s="23" t="s">
        <v>8433</v>
      </c>
      <c r="G4194" s="23">
        <v>1</v>
      </c>
      <c r="L4194" s="38" t="str">
        <f>IF($B4194="","",(VLOOKUP($B4194,所属・種目コード!$I$3:$J$59,2)))</f>
        <v>日本大</v>
      </c>
    </row>
    <row r="4195" spans="1:12">
      <c r="A4195" s="23">
        <v>5094</v>
      </c>
      <c r="B4195" s="23">
        <v>1291</v>
      </c>
      <c r="C4195" s="23">
        <v>94</v>
      </c>
      <c r="E4195" s="23" t="s">
        <v>8373</v>
      </c>
      <c r="F4195" s="23" t="s">
        <v>8374</v>
      </c>
      <c r="G4195" s="23">
        <v>2</v>
      </c>
      <c r="L4195" s="38" t="str">
        <f>IF($B4195="","",(VLOOKUP($B4195,所属・種目コード!$I$3:$J$59,2)))</f>
        <v>慶應義塾大</v>
      </c>
    </row>
    <row r="4196" spans="1:12">
      <c r="A4196" s="23">
        <v>5337</v>
      </c>
      <c r="B4196" s="23">
        <v>1293</v>
      </c>
      <c r="C4196" s="23">
        <v>806</v>
      </c>
      <c r="E4196" s="23" t="s">
        <v>8553</v>
      </c>
      <c r="F4196" s="23" t="s">
        <v>8554</v>
      </c>
      <c r="G4196" s="23">
        <v>1</v>
      </c>
      <c r="L4196" s="38" t="str">
        <f>IF($B4196="","",(VLOOKUP($B4196,所属・種目コード!$I$3:$J$59,2)))</f>
        <v>東海大</v>
      </c>
    </row>
    <row r="4197" spans="1:12">
      <c r="A4197" s="23">
        <v>5095</v>
      </c>
      <c r="B4197" s="23">
        <v>1294</v>
      </c>
      <c r="C4197" s="23">
        <v>698</v>
      </c>
      <c r="E4197" s="23" t="s">
        <v>8375</v>
      </c>
      <c r="F4197" s="23" t="s">
        <v>8376</v>
      </c>
      <c r="G4197" s="23">
        <v>1</v>
      </c>
      <c r="L4197" s="38" t="str">
        <f>IF($B4197="","",(VLOOKUP($B4197,所属・種目コード!$I$3:$J$59,2)))</f>
        <v>日本体育大</v>
      </c>
    </row>
    <row r="4198" spans="1:12">
      <c r="A4198" s="23">
        <v>5096</v>
      </c>
      <c r="B4198" s="23">
        <v>1294</v>
      </c>
      <c r="C4198" s="23">
        <v>697</v>
      </c>
      <c r="E4198" s="23" t="s">
        <v>8377</v>
      </c>
      <c r="F4198" s="23" t="s">
        <v>8378</v>
      </c>
      <c r="G4198" s="23">
        <v>1</v>
      </c>
      <c r="L4198" s="38" t="str">
        <f>IF($B4198="","",(VLOOKUP($B4198,所属・種目コード!$I$3:$J$59,2)))</f>
        <v>日本体育大</v>
      </c>
    </row>
    <row r="4199" spans="1:12">
      <c r="A4199" s="23">
        <v>5334</v>
      </c>
      <c r="B4199" s="23">
        <v>1294</v>
      </c>
      <c r="C4199" s="23">
        <v>119</v>
      </c>
      <c r="E4199" s="23" t="s">
        <v>8547</v>
      </c>
      <c r="F4199" s="23" t="s">
        <v>8548</v>
      </c>
      <c r="G4199" s="23">
        <v>2</v>
      </c>
      <c r="L4199" s="38" t="str">
        <f>IF($B4199="","",(VLOOKUP($B4199,所属・種目コード!$I$3:$J$59,2)))</f>
        <v>日本体育大</v>
      </c>
    </row>
    <row r="4200" spans="1:12">
      <c r="A4200" s="23">
        <v>5097</v>
      </c>
      <c r="B4200" s="23">
        <v>1295</v>
      </c>
      <c r="C4200" s="23">
        <v>109</v>
      </c>
      <c r="E4200" s="23" t="s">
        <v>8379</v>
      </c>
      <c r="F4200" s="23" t="s">
        <v>8380</v>
      </c>
      <c r="G4200" s="23">
        <v>2</v>
      </c>
      <c r="L4200" s="38" t="str">
        <f>IF($B4200="","",(VLOOKUP($B4200,所属・種目コード!$I$3:$J$59,2)))</f>
        <v>横浜国立大</v>
      </c>
    </row>
    <row r="4201" spans="1:12">
      <c r="A4201" s="23">
        <v>5098</v>
      </c>
      <c r="B4201" s="23">
        <v>1297</v>
      </c>
      <c r="C4201" s="23">
        <v>99</v>
      </c>
      <c r="E4201" s="23" t="s">
        <v>8381</v>
      </c>
      <c r="F4201" s="23" t="s">
        <v>8382</v>
      </c>
      <c r="G4201" s="23">
        <v>2</v>
      </c>
      <c r="L4201" s="38" t="str">
        <f>IF($B4201="","",(VLOOKUP($B4201,所属・種目コード!$I$3:$J$59,2)))</f>
        <v>岐阜経済大</v>
      </c>
    </row>
    <row r="4202" spans="1:12">
      <c r="A4202" s="23">
        <v>5314</v>
      </c>
      <c r="B4202" s="23">
        <v>1298</v>
      </c>
      <c r="C4202" s="23">
        <v>762</v>
      </c>
      <c r="E4202" s="23" t="s">
        <v>8510</v>
      </c>
      <c r="F4202" s="23" t="s">
        <v>8511</v>
      </c>
      <c r="G4202" s="23">
        <v>1</v>
      </c>
      <c r="L4202" s="38" t="str">
        <f>IF($B4202="","",(VLOOKUP($B4202,所属・種目コード!$I$3:$J$59,2)))</f>
        <v>中京大</v>
      </c>
    </row>
    <row r="4203" spans="1:12">
      <c r="A4203" s="23">
        <v>5106</v>
      </c>
      <c r="B4203" s="23">
        <v>1301</v>
      </c>
      <c r="C4203" s="23">
        <v>1165</v>
      </c>
      <c r="E4203" s="23" t="s">
        <v>8397</v>
      </c>
      <c r="F4203" s="23" t="s">
        <v>8398</v>
      </c>
      <c r="G4203" s="23">
        <v>2</v>
      </c>
      <c r="L4203" s="38" t="str">
        <f>IF($B4203="","",(VLOOKUP($B4203,所属・種目コード!$I$3:$J$59,2)))</f>
        <v>関西外国語大</v>
      </c>
    </row>
    <row r="4204" spans="1:12">
      <c r="A4204" s="23">
        <v>5238</v>
      </c>
      <c r="B4204" s="23">
        <v>1302</v>
      </c>
      <c r="C4204" s="23">
        <v>709</v>
      </c>
      <c r="E4204" s="23" t="s">
        <v>8436</v>
      </c>
      <c r="F4204" s="23" t="s">
        <v>8437</v>
      </c>
      <c r="G4204" s="23">
        <v>1</v>
      </c>
      <c r="L4204" s="38" t="str">
        <f>IF($B4204="","",(VLOOKUP($B4204,所属・種目コード!$I$3:$J$59,2)))</f>
        <v>関西外国語大</v>
      </c>
    </row>
    <row r="4205" spans="1:12">
      <c r="A4205" s="23">
        <v>5307</v>
      </c>
      <c r="B4205" s="23">
        <v>1303</v>
      </c>
      <c r="C4205" s="23">
        <v>799</v>
      </c>
      <c r="E4205" s="23" t="s">
        <v>8498</v>
      </c>
      <c r="F4205" s="23" t="s">
        <v>8499</v>
      </c>
      <c r="G4205" s="23">
        <v>1</v>
      </c>
      <c r="L4205" s="38" t="str">
        <f>IF($B4205="","",(VLOOKUP($B4205,所属・種目コード!$I$3:$J$59,2)))</f>
        <v>関西外国語大</v>
      </c>
    </row>
    <row r="4206" spans="1:12">
      <c r="A4206" s="23">
        <v>5305</v>
      </c>
      <c r="B4206" s="23">
        <v>1304</v>
      </c>
      <c r="C4206" s="23">
        <v>785</v>
      </c>
      <c r="E4206" s="23" t="s">
        <v>8494</v>
      </c>
      <c r="F4206" s="23" t="s">
        <v>8495</v>
      </c>
      <c r="G4206" s="23">
        <v>1</v>
      </c>
      <c r="L4206" s="38" t="str">
        <f>IF($B4206="","",(VLOOKUP($B4206,所属・種目コード!$I$3:$J$59,2)))</f>
        <v>関西外国語大</v>
      </c>
    </row>
    <row r="4207" spans="1:12">
      <c r="A4207" s="23">
        <v>5306</v>
      </c>
      <c r="B4207" s="23">
        <v>1304</v>
      </c>
      <c r="C4207" s="23">
        <v>784</v>
      </c>
      <c r="E4207" s="23" t="s">
        <v>8496</v>
      </c>
      <c r="F4207" s="23" t="s">
        <v>8497</v>
      </c>
      <c r="G4207" s="23">
        <v>1</v>
      </c>
      <c r="L4207" s="38" t="str">
        <f>IF($B4207="","",(VLOOKUP($B4207,所属・種目コード!$I$3:$J$59,2)))</f>
        <v>関西外国語大</v>
      </c>
    </row>
    <row r="4208" spans="1:12">
      <c r="A4208" s="23">
        <v>5316</v>
      </c>
      <c r="B4208" s="23">
        <v>1305</v>
      </c>
      <c r="C4208" s="23">
        <v>757</v>
      </c>
      <c r="E4208" s="23" t="s">
        <v>8513</v>
      </c>
      <c r="F4208" s="23" t="s">
        <v>8514</v>
      </c>
      <c r="G4208" s="23">
        <v>1</v>
      </c>
      <c r="L4208" s="38" t="str">
        <f>IF($B4208="","",(VLOOKUP($B4208,所属・種目コード!$I$3:$J$59,2)))</f>
        <v>関西外国語大</v>
      </c>
    </row>
    <row r="4209" spans="1:12">
      <c r="A4209" s="23">
        <v>5318</v>
      </c>
      <c r="B4209" s="23">
        <v>1305</v>
      </c>
      <c r="C4209" s="23">
        <v>758</v>
      </c>
      <c r="E4209" s="23" t="s">
        <v>8517</v>
      </c>
      <c r="F4209" s="23" t="s">
        <v>8518</v>
      </c>
      <c r="G4209" s="23">
        <v>1</v>
      </c>
      <c r="L4209" s="38" t="str">
        <f>IF($B4209="","",(VLOOKUP($B4209,所属・種目コード!$I$3:$J$59,2)))</f>
        <v>関西外国語大</v>
      </c>
    </row>
    <row r="4210" spans="1:12">
      <c r="A4210" s="23">
        <v>5330</v>
      </c>
      <c r="B4210" s="23">
        <v>1305</v>
      </c>
      <c r="C4210" s="23">
        <v>760</v>
      </c>
      <c r="E4210" s="23" t="s">
        <v>8540</v>
      </c>
      <c r="F4210" s="23" t="s">
        <v>8541</v>
      </c>
      <c r="G4210" s="23">
        <v>1</v>
      </c>
      <c r="L4210" s="38" t="str">
        <f>IF($B4210="","",(VLOOKUP($B4210,所属・種目コード!$I$3:$J$59,2)))</f>
        <v>関西外国語大</v>
      </c>
    </row>
    <row r="4211" spans="1:12">
      <c r="A4211" s="23">
        <v>5351</v>
      </c>
      <c r="B4211" s="23">
        <v>1305</v>
      </c>
      <c r="C4211" s="23">
        <v>759</v>
      </c>
      <c r="E4211" s="23" t="s">
        <v>8581</v>
      </c>
      <c r="F4211" s="23" t="s">
        <v>8582</v>
      </c>
      <c r="G4211" s="23">
        <v>1</v>
      </c>
      <c r="L4211" s="38" t="str">
        <f>IF($B4211="","",(VLOOKUP($B4211,所属・種目コード!$I$3:$J$59,2)))</f>
        <v>関西外国語大</v>
      </c>
    </row>
    <row r="4212" spans="1:12">
      <c r="A4212" s="23">
        <v>5352</v>
      </c>
      <c r="B4212" s="23">
        <v>1305</v>
      </c>
      <c r="C4212" s="23">
        <v>756</v>
      </c>
      <c r="E4212" s="23" t="s">
        <v>8583</v>
      </c>
      <c r="F4212" s="23" t="s">
        <v>8584</v>
      </c>
      <c r="G4212" s="23">
        <v>1</v>
      </c>
      <c r="L4212" s="38" t="str">
        <f>IF($B4212="","",(VLOOKUP($B4212,所属・種目コード!$I$3:$J$59,2)))</f>
        <v>関西外国語大</v>
      </c>
    </row>
    <row r="4213" spans="1:12">
      <c r="A4213" s="23">
        <v>5335</v>
      </c>
      <c r="B4213" s="23">
        <v>1306</v>
      </c>
      <c r="C4213" s="23">
        <v>651</v>
      </c>
      <c r="E4213" s="23" t="s">
        <v>8549</v>
      </c>
      <c r="F4213" s="23" t="s">
        <v>8550</v>
      </c>
      <c r="G4213" s="23">
        <v>1</v>
      </c>
      <c r="L4213" s="38" t="str">
        <f>IF($B4213="","",(VLOOKUP($B4213,所属・種目コード!$I$3:$J$59,2)))</f>
        <v>岩手医科大学</v>
      </c>
    </row>
    <row r="4214" spans="1:12">
      <c r="A4214" s="23">
        <v>5339</v>
      </c>
      <c r="B4214" s="23">
        <v>1308</v>
      </c>
      <c r="C4214" s="23">
        <v>766</v>
      </c>
      <c r="E4214" s="23" t="s">
        <v>8557</v>
      </c>
      <c r="F4214" s="23" t="s">
        <v>8558</v>
      </c>
      <c r="G4214" s="23">
        <v>1</v>
      </c>
      <c r="L4214" s="38" t="str">
        <f>IF($B4214="","",(VLOOKUP($B4214,所属・種目コード!$I$3:$J$59,2)))</f>
        <v>岩手医科大学</v>
      </c>
    </row>
    <row r="4215" spans="1:12">
      <c r="A4215" s="23">
        <v>5340</v>
      </c>
      <c r="B4215" s="23">
        <v>1308</v>
      </c>
      <c r="C4215" s="23">
        <v>767</v>
      </c>
      <c r="E4215" s="23" t="s">
        <v>8559</v>
      </c>
      <c r="F4215" s="23" t="s">
        <v>8560</v>
      </c>
      <c r="G4215" s="23">
        <v>1</v>
      </c>
      <c r="L4215" s="38" t="str">
        <f>IF($B4215="","",(VLOOKUP($B4215,所属・種目コード!$I$3:$J$59,2)))</f>
        <v>岩手医科大学</v>
      </c>
    </row>
    <row r="4216" spans="1:12">
      <c r="A4216" s="23">
        <v>5342</v>
      </c>
      <c r="B4216" s="23">
        <v>1308</v>
      </c>
      <c r="C4216" s="23">
        <v>768</v>
      </c>
      <c r="E4216" s="23" t="s">
        <v>8563</v>
      </c>
      <c r="F4216" s="23" t="s">
        <v>8564</v>
      </c>
      <c r="G4216" s="23">
        <v>1</v>
      </c>
      <c r="L4216" s="38" t="str">
        <f>IF($B4216="","",(VLOOKUP($B4216,所属・種目コード!$I$3:$J$59,2)))</f>
        <v>岩手医科大学</v>
      </c>
    </row>
    <row r="4217" spans="1:12">
      <c r="A4217" s="23">
        <v>5343</v>
      </c>
      <c r="B4217" s="23">
        <v>1308</v>
      </c>
      <c r="C4217" s="23">
        <v>769</v>
      </c>
      <c r="E4217" s="23" t="s">
        <v>8565</v>
      </c>
      <c r="F4217" s="23" t="s">
        <v>8566</v>
      </c>
      <c r="G4217" s="23">
        <v>1</v>
      </c>
      <c r="L4217" s="38" t="str">
        <f>IF($B4217="","",(VLOOKUP($B4217,所属・種目コード!$I$3:$J$59,2)))</f>
        <v>岩手医科大学</v>
      </c>
    </row>
    <row r="4218" spans="1:12">
      <c r="A4218" s="23">
        <v>5344</v>
      </c>
      <c r="B4218" s="23">
        <v>1308</v>
      </c>
      <c r="C4218" s="23">
        <v>770</v>
      </c>
      <c r="E4218" s="23" t="s">
        <v>8567</v>
      </c>
      <c r="F4218" s="23" t="s">
        <v>8568</v>
      </c>
      <c r="G4218" s="23">
        <v>1</v>
      </c>
      <c r="L4218" s="38" t="str">
        <f>IF($B4218="","",(VLOOKUP($B4218,所属・種目コード!$I$3:$J$59,2)))</f>
        <v>岩手医科大学</v>
      </c>
    </row>
    <row r="4219" spans="1:12">
      <c r="A4219" s="23">
        <v>5345</v>
      </c>
      <c r="B4219" s="23">
        <v>1308</v>
      </c>
      <c r="C4219" s="23">
        <v>771</v>
      </c>
      <c r="E4219" s="23" t="s">
        <v>8569</v>
      </c>
      <c r="F4219" s="23" t="s">
        <v>8570</v>
      </c>
      <c r="G4219" s="23">
        <v>1</v>
      </c>
      <c r="L4219" s="38" t="str">
        <f>IF($B4219="","",(VLOOKUP($B4219,所属・種目コード!$I$3:$J$59,2)))</f>
        <v>岩手医科大学</v>
      </c>
    </row>
    <row r="4220" spans="1:12">
      <c r="A4220" s="23">
        <v>5347</v>
      </c>
      <c r="B4220" s="23">
        <v>1308</v>
      </c>
      <c r="C4220" s="23">
        <v>772</v>
      </c>
      <c r="E4220" s="23" t="s">
        <v>8573</v>
      </c>
      <c r="F4220" s="23" t="s">
        <v>8574</v>
      </c>
      <c r="G4220" s="23">
        <v>1</v>
      </c>
      <c r="L4220" s="38" t="str">
        <f>IF($B4220="","",(VLOOKUP($B4220,所属・種目コード!$I$3:$J$59,2)))</f>
        <v>岩手医科大学</v>
      </c>
    </row>
    <row r="4221" spans="1:12">
      <c r="A4221" s="23">
        <v>5348</v>
      </c>
      <c r="B4221" s="23">
        <v>1308</v>
      </c>
      <c r="C4221" s="23">
        <v>773</v>
      </c>
      <c r="E4221" s="23" t="s">
        <v>8575</v>
      </c>
      <c r="F4221" s="23" t="s">
        <v>8576</v>
      </c>
      <c r="G4221" s="23">
        <v>1</v>
      </c>
      <c r="L4221" s="38" t="str">
        <f>IF($B4221="","",(VLOOKUP($B4221,所属・種目コード!$I$3:$J$59,2)))</f>
        <v>岩手医科大学</v>
      </c>
    </row>
    <row r="4222" spans="1:12">
      <c r="A4222" s="23">
        <v>5501</v>
      </c>
      <c r="B4222" s="23">
        <v>1308</v>
      </c>
      <c r="C4222" s="23">
        <v>777</v>
      </c>
      <c r="E4222" s="23" t="s">
        <v>8595</v>
      </c>
      <c r="F4222" s="23" t="s">
        <v>8596</v>
      </c>
      <c r="G4222" s="23">
        <v>1</v>
      </c>
      <c r="L4222" s="38" t="str">
        <f>IF($B4222="","",(VLOOKUP($B4222,所属・種目コード!$I$3:$J$59,2)))</f>
        <v>岩手医科大学</v>
      </c>
    </row>
    <row r="4223" spans="1:12">
      <c r="A4223" s="23">
        <v>5350</v>
      </c>
      <c r="B4223" s="23">
        <v>1309</v>
      </c>
      <c r="C4223" s="23">
        <v>692</v>
      </c>
      <c r="E4223" s="23" t="s">
        <v>8579</v>
      </c>
      <c r="F4223" s="23" t="s">
        <v>8580</v>
      </c>
      <c r="G4223" s="23">
        <v>1</v>
      </c>
      <c r="L4223" s="38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xmlns:xlrd2="http://schemas.microsoft.com/office/spreadsheetml/2017/richdata2" ref="A2:J4222">
    <sortCondition ref="B2:B4219"/>
  </sortState>
  <phoneticPr fontId="3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K3"/>
  <sheetViews>
    <sheetView zoomScale="90" workbookViewId="0">
      <selection activeCell="G13" sqref="G13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2" t="s">
        <v>26</v>
      </c>
      <c r="C1" s="12"/>
      <c r="D1" s="12"/>
      <c r="E1" s="12"/>
      <c r="F1" s="12"/>
    </row>
    <row r="2" spans="1:11" s="11" customFormat="1" ht="12">
      <c r="B2" s="11" t="s">
        <v>41</v>
      </c>
      <c r="C2" s="11" t="s">
        <v>28</v>
      </c>
      <c r="D2" s="11" t="s">
        <v>29</v>
      </c>
      <c r="E2" s="11" t="s">
        <v>30</v>
      </c>
      <c r="F2" s="11" t="s">
        <v>31</v>
      </c>
      <c r="G2" s="11" t="s">
        <v>27</v>
      </c>
      <c r="H2" s="11" t="s">
        <v>32</v>
      </c>
    </row>
    <row r="3" spans="1:11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12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4"/>
  <cols>
    <col min="1" max="2" width="11" style="18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18"/>
    <col min="44" max="16384" width="11" style="1"/>
  </cols>
  <sheetData>
    <row r="1" spans="2:17" s="18" customFormat="1" ht="9.6" customHeight="1"/>
    <row r="2" spans="2:17" s="18" customFormat="1" ht="9.6" customHeight="1" thickBot="1"/>
    <row r="3" spans="2:17" ht="18" customHeight="1">
      <c r="C3" s="4"/>
      <c r="D3" s="1042" t="s">
        <v>8657</v>
      </c>
      <c r="E3" s="1043"/>
      <c r="F3" s="1043"/>
      <c r="G3" s="1043"/>
      <c r="H3" s="1043"/>
      <c r="I3" s="1043"/>
      <c r="J3" s="1044"/>
      <c r="K3" s="5"/>
      <c r="L3" s="5"/>
      <c r="M3" s="5"/>
      <c r="N3" s="5"/>
      <c r="O3" s="5"/>
      <c r="P3" s="5"/>
      <c r="Q3" s="5"/>
    </row>
    <row r="4" spans="2:17" ht="18" customHeight="1" thickBot="1">
      <c r="C4" s="4"/>
      <c r="D4" s="1045"/>
      <c r="E4" s="1046"/>
      <c r="F4" s="1046"/>
      <c r="G4" s="1046"/>
      <c r="H4" s="1046"/>
      <c r="I4" s="1046"/>
      <c r="J4" s="1047"/>
      <c r="K4" s="5"/>
      <c r="L4" s="5"/>
      <c r="M4" s="5"/>
      <c r="N4" s="5"/>
      <c r="O4" s="5"/>
      <c r="P4" s="5"/>
      <c r="Q4" s="5"/>
    </row>
    <row r="5" spans="2:17" ht="18" customHeight="1">
      <c r="C5" s="4"/>
      <c r="D5" s="83"/>
      <c r="E5" s="83"/>
      <c r="F5" s="83"/>
      <c r="G5" s="83"/>
      <c r="H5" s="83"/>
      <c r="I5" s="83"/>
      <c r="J5" s="83"/>
      <c r="K5" s="5"/>
      <c r="L5" s="5"/>
      <c r="M5" s="5"/>
      <c r="N5" s="5"/>
      <c r="O5" s="5"/>
      <c r="P5" s="5"/>
      <c r="Q5" s="5"/>
    </row>
    <row r="6" spans="2:17" ht="25.2" customHeight="1">
      <c r="C6" s="4"/>
      <c r="D6" s="83"/>
      <c r="E6" s="83"/>
      <c r="F6" s="83"/>
      <c r="G6" s="83"/>
      <c r="H6" s="83"/>
      <c r="I6" s="83"/>
      <c r="J6" s="5"/>
      <c r="K6" s="202" t="s">
        <v>8742</v>
      </c>
      <c r="M6" s="18"/>
      <c r="N6" s="18"/>
      <c r="O6" s="18"/>
      <c r="P6" s="18"/>
      <c r="Q6" s="18"/>
    </row>
    <row r="7" spans="2:17" ht="25.2" customHeight="1">
      <c r="C7" s="4"/>
      <c r="D7" s="83"/>
      <c r="E7" s="1058" t="s">
        <v>8754</v>
      </c>
      <c r="F7" s="1059"/>
      <c r="G7" s="1059"/>
      <c r="H7" s="1059"/>
      <c r="I7" s="1059"/>
      <c r="J7" s="1060"/>
      <c r="K7" s="203" t="s">
        <v>8743</v>
      </c>
      <c r="L7" s="321" t="s">
        <v>8755</v>
      </c>
      <c r="M7" s="322"/>
      <c r="N7" s="321"/>
      <c r="O7" s="321"/>
      <c r="P7" s="212"/>
      <c r="Q7" s="212"/>
    </row>
    <row r="8" spans="2:17" ht="25.2" customHeight="1">
      <c r="C8" s="4"/>
      <c r="D8" s="83"/>
      <c r="E8" s="1061" t="s">
        <v>8744</v>
      </c>
      <c r="F8" s="1062"/>
      <c r="G8" s="1062"/>
      <c r="H8" s="1062"/>
      <c r="I8" s="1062"/>
      <c r="J8" s="1063"/>
      <c r="K8" s="319"/>
      <c r="L8" s="323" t="s">
        <v>8745</v>
      </c>
      <c r="M8" s="322"/>
      <c r="N8" s="323"/>
      <c r="O8" s="323"/>
      <c r="P8" s="213"/>
      <c r="Q8" s="204"/>
    </row>
    <row r="9" spans="2:17" ht="9" customHeight="1">
      <c r="C9" s="4"/>
      <c r="D9" s="83"/>
      <c r="E9" s="83"/>
      <c r="F9" s="83"/>
      <c r="G9" s="205"/>
      <c r="H9" s="204"/>
      <c r="I9" s="204"/>
      <c r="J9" s="204"/>
      <c r="K9" s="18"/>
      <c r="L9" s="204"/>
      <c r="M9" s="18"/>
      <c r="N9" s="18"/>
      <c r="O9" s="18"/>
      <c r="P9" s="204"/>
      <c r="Q9" s="204"/>
    </row>
    <row r="10" spans="2:17" ht="23.4" customHeight="1">
      <c r="C10" s="4"/>
      <c r="D10" s="83"/>
      <c r="E10" s="320"/>
      <c r="F10" s="1054" t="s">
        <v>8746</v>
      </c>
      <c r="G10" s="1055"/>
      <c r="H10" s="1056" t="s">
        <v>8747</v>
      </c>
      <c r="I10" s="1057"/>
      <c r="J10" s="1057"/>
      <c r="K10" s="211"/>
      <c r="L10" s="18"/>
      <c r="M10" s="18"/>
      <c r="N10" s="18"/>
      <c r="P10" s="206"/>
      <c r="Q10" s="133"/>
    </row>
    <row r="11" spans="2:17" ht="27.6" customHeight="1">
      <c r="C11" s="4"/>
      <c r="D11" s="83"/>
      <c r="E11" s="83"/>
      <c r="F11" s="83"/>
      <c r="G11" s="83"/>
      <c r="H11" s="83"/>
      <c r="I11" s="83"/>
      <c r="J11" s="83"/>
      <c r="K11" s="5"/>
      <c r="L11" s="5"/>
      <c r="M11" s="5"/>
      <c r="N11" s="5"/>
      <c r="O11" s="5"/>
      <c r="P11" s="5"/>
      <c r="Q11" s="5"/>
    </row>
    <row r="12" spans="2:17" ht="27.6" customHeight="1">
      <c r="C12" s="4"/>
      <c r="D12" s="83"/>
      <c r="E12" s="83"/>
      <c r="F12" s="83"/>
      <c r="G12" s="83"/>
      <c r="H12" s="83"/>
      <c r="I12" s="83"/>
      <c r="J12" s="83"/>
      <c r="K12" s="5"/>
      <c r="L12" s="5"/>
      <c r="M12" s="5"/>
      <c r="N12" s="5"/>
      <c r="O12" s="5"/>
      <c r="P12" s="5"/>
      <c r="Q12" s="5"/>
    </row>
    <row r="13" spans="2:17" ht="29.4" customHeight="1">
      <c r="B13" s="1051" t="s">
        <v>8658</v>
      </c>
      <c r="C13" s="1051"/>
      <c r="D13" s="1051"/>
      <c r="E13" s="92"/>
      <c r="F13" s="92"/>
      <c r="G13" s="92"/>
      <c r="H13" s="92"/>
      <c r="I13" s="92"/>
      <c r="J13" s="92"/>
      <c r="K13" s="91"/>
      <c r="L13" s="5"/>
      <c r="M13" s="5"/>
      <c r="N13" s="5"/>
      <c r="O13" s="5"/>
      <c r="P13" s="5"/>
      <c r="Q13" s="5"/>
    </row>
    <row r="14" spans="2:17" ht="18" customHeight="1">
      <c r="C14" s="4"/>
      <c r="D14" s="83"/>
      <c r="E14" s="91"/>
      <c r="F14" s="91"/>
      <c r="G14" s="91"/>
      <c r="H14" s="91"/>
      <c r="I14" s="91"/>
      <c r="J14" s="91"/>
      <c r="K14" s="91"/>
      <c r="L14" s="5"/>
      <c r="M14" s="5"/>
      <c r="N14" s="5"/>
      <c r="O14" s="5"/>
      <c r="P14" s="5"/>
      <c r="Q14" s="5"/>
    </row>
    <row r="15" spans="2:17" ht="22.95" customHeight="1">
      <c r="C15" s="1064" t="s">
        <v>8653</v>
      </c>
      <c r="D15" s="1065"/>
      <c r="E15" s="1049" t="s">
        <v>8655</v>
      </c>
      <c r="F15" s="1050"/>
      <c r="G15" s="1050"/>
      <c r="H15" s="1050"/>
      <c r="I15" s="91"/>
      <c r="J15" s="91"/>
      <c r="K15" s="91"/>
      <c r="L15" s="5"/>
      <c r="M15" s="5"/>
      <c r="N15" s="5"/>
      <c r="O15" s="5"/>
      <c r="P15" s="5"/>
      <c r="Q15" s="5"/>
    </row>
    <row r="16" spans="2:17" ht="18" customHeight="1">
      <c r="C16" s="4"/>
      <c r="D16" s="83"/>
      <c r="E16" s="91"/>
      <c r="F16" s="91"/>
      <c r="G16" s="91"/>
      <c r="H16" s="91"/>
      <c r="I16" s="91"/>
      <c r="J16" s="91"/>
      <c r="K16" s="91"/>
      <c r="L16" s="5"/>
      <c r="M16" s="5"/>
      <c r="N16" s="5"/>
      <c r="O16" s="5"/>
      <c r="P16" s="5"/>
      <c r="Q16" s="5"/>
    </row>
    <row r="17" spans="1:43" ht="18" customHeight="1">
      <c r="C17" s="4"/>
      <c r="D17" s="18"/>
      <c r="E17" s="18"/>
      <c r="F17" s="18"/>
      <c r="G17" s="18"/>
      <c r="H17" s="92"/>
      <c r="I17" s="92"/>
      <c r="J17" s="91"/>
      <c r="K17" s="91"/>
      <c r="L17" s="5"/>
      <c r="M17" s="5"/>
      <c r="N17" s="5"/>
      <c r="O17" s="5"/>
      <c r="P17" s="5"/>
      <c r="Q17" s="5"/>
    </row>
    <row r="18" spans="1:43" ht="18" customHeight="1">
      <c r="C18" s="4"/>
      <c r="D18" s="83"/>
      <c r="E18" s="83"/>
      <c r="F18" s="83"/>
      <c r="G18" s="83"/>
      <c r="H18" s="83"/>
      <c r="I18" s="83"/>
      <c r="J18" s="83"/>
      <c r="K18" s="5"/>
      <c r="L18" s="5"/>
      <c r="M18" s="5"/>
      <c r="N18" s="5"/>
      <c r="O18" s="5"/>
      <c r="P18" s="5"/>
      <c r="Q18" s="5"/>
    </row>
    <row r="19" spans="1:43" ht="18.75" customHeight="1">
      <c r="C19" s="4"/>
      <c r="D19" s="8"/>
      <c r="E19" s="8"/>
      <c r="F19" s="8"/>
      <c r="G19" s="8"/>
      <c r="H19" s="8"/>
      <c r="I19" s="8"/>
      <c r="J19" s="8"/>
      <c r="K19" s="5"/>
      <c r="L19" s="5"/>
      <c r="M19" s="5"/>
      <c r="N19" s="5"/>
      <c r="O19" s="5"/>
      <c r="P19" s="5"/>
      <c r="Q19" s="5"/>
    </row>
    <row r="20" spans="1:43" s="18" customFormat="1" ht="18.75" customHeight="1">
      <c r="D20" s="90"/>
      <c r="L20" s="19"/>
      <c r="M20" s="19"/>
      <c r="N20" s="19"/>
      <c r="O20" s="19"/>
      <c r="P20" s="19"/>
      <c r="Q20" s="19"/>
    </row>
    <row r="21" spans="1:43" ht="21.6" thickBot="1">
      <c r="C21" s="4"/>
      <c r="D21" s="9"/>
      <c r="E21" s="10"/>
      <c r="F21" s="10"/>
      <c r="G21" s="4"/>
      <c r="H21" s="4"/>
      <c r="I21" s="4"/>
      <c r="J21" s="4"/>
      <c r="K21" s="5"/>
      <c r="L21" s="4"/>
      <c r="M21" s="4"/>
      <c r="N21" s="5"/>
      <c r="O21" s="5"/>
      <c r="P21" s="5"/>
      <c r="Q21" s="5"/>
    </row>
    <row r="22" spans="1:43" s="3" customFormat="1" ht="21" customHeight="1" thickBot="1">
      <c r="A22" s="20"/>
      <c r="B22" s="20"/>
      <c r="C22" s="7"/>
      <c r="D22" s="73" t="s">
        <v>8642</v>
      </c>
      <c r="E22" s="71" t="s">
        <v>8643</v>
      </c>
      <c r="F22" s="73" t="s">
        <v>8649</v>
      </c>
      <c r="G22" s="72" t="s">
        <v>20</v>
      </c>
      <c r="H22" s="73" t="s">
        <v>25</v>
      </c>
      <c r="I22" s="73" t="s">
        <v>8654</v>
      </c>
      <c r="J22" s="75" t="s">
        <v>8647</v>
      </c>
      <c r="K22" s="75" t="s">
        <v>8650</v>
      </c>
      <c r="L22" s="74" t="s">
        <v>8648</v>
      </c>
      <c r="M22" s="74" t="s">
        <v>8656</v>
      </c>
      <c r="N22" s="6"/>
      <c r="O22" s="6"/>
      <c r="P22" s="6"/>
      <c r="Q22" s="5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ht="21" customHeight="1">
      <c r="C23" s="4"/>
      <c r="D23" s="76">
        <v>1</v>
      </c>
      <c r="E23" s="70"/>
      <c r="F23" s="68"/>
      <c r="G23" s="60"/>
      <c r="H23" s="68"/>
      <c r="I23" s="68"/>
      <c r="J23" s="62"/>
      <c r="K23" s="69"/>
      <c r="L23" s="62"/>
      <c r="M23" s="64"/>
      <c r="N23" s="5"/>
      <c r="O23" s="5"/>
      <c r="P23" s="5"/>
      <c r="Q23" s="5"/>
    </row>
    <row r="24" spans="1:43" ht="21" customHeight="1">
      <c r="C24" s="4"/>
      <c r="D24" s="77">
        <v>2</v>
      </c>
      <c r="E24" s="59"/>
      <c r="F24" s="63"/>
      <c r="G24" s="61"/>
      <c r="H24" s="63"/>
      <c r="I24" s="63"/>
      <c r="J24" s="62"/>
      <c r="K24" s="66"/>
      <c r="L24" s="62"/>
      <c r="M24" s="65"/>
      <c r="N24" s="5"/>
      <c r="O24" s="5"/>
      <c r="P24" s="5"/>
      <c r="Q24" s="5"/>
    </row>
    <row r="25" spans="1:43" s="18" customFormat="1" ht="21" customHeight="1">
      <c r="D25" s="84"/>
      <c r="E25" s="85"/>
      <c r="F25" s="86"/>
      <c r="G25" s="87"/>
      <c r="H25" s="86"/>
      <c r="I25" s="86"/>
      <c r="J25" s="88"/>
      <c r="K25" s="89"/>
      <c r="L25" s="88"/>
      <c r="M25" s="89"/>
      <c r="N25" s="19"/>
      <c r="O25" s="19"/>
      <c r="P25" s="19"/>
      <c r="Q25" s="19"/>
    </row>
    <row r="26" spans="1:43" s="18" customFormat="1" ht="21" customHeight="1">
      <c r="D26" s="84"/>
      <c r="E26" s="85"/>
      <c r="F26" s="86"/>
      <c r="G26" s="87"/>
      <c r="H26" s="86"/>
      <c r="I26" s="86"/>
      <c r="J26" s="19"/>
      <c r="K26" s="19"/>
      <c r="L26" s="19"/>
      <c r="M26" s="19"/>
    </row>
    <row r="27" spans="1:43" s="18" customFormat="1" ht="21" customHeight="1">
      <c r="D27" s="84"/>
      <c r="E27" s="85"/>
      <c r="F27" s="86"/>
      <c r="G27" s="87"/>
      <c r="H27" s="86"/>
      <c r="I27" s="86"/>
      <c r="J27" s="19"/>
      <c r="K27" s="19"/>
      <c r="L27" s="19"/>
      <c r="M27" s="19"/>
    </row>
    <row r="28" spans="1:43" s="18" customFormat="1" ht="21" customHeight="1">
      <c r="D28" s="84"/>
      <c r="E28" s="85"/>
      <c r="F28" s="86"/>
      <c r="G28" s="87"/>
      <c r="H28" s="86"/>
      <c r="I28" s="86"/>
      <c r="J28" s="19"/>
      <c r="K28" s="19"/>
      <c r="L28" s="19"/>
      <c r="M28" s="19"/>
    </row>
    <row r="29" spans="1:43" s="18" customFormat="1" ht="21" customHeight="1">
      <c r="D29" s="84"/>
      <c r="E29" s="85"/>
      <c r="F29" s="86"/>
      <c r="G29" s="87"/>
      <c r="H29" s="86"/>
      <c r="I29" s="86"/>
      <c r="J29" s="19"/>
      <c r="K29" s="19"/>
    </row>
    <row r="30" spans="1:43" ht="17.25" customHeight="1">
      <c r="C30" s="4"/>
      <c r="E30" s="4"/>
      <c r="F30" s="4"/>
      <c r="G30" s="4"/>
      <c r="H30" s="4"/>
      <c r="I30" s="4"/>
      <c r="K30" s="4"/>
      <c r="L30" s="4"/>
      <c r="M30" s="5"/>
      <c r="N30" s="5"/>
      <c r="O30" s="5"/>
      <c r="P30" s="5"/>
      <c r="Q30" s="5"/>
    </row>
    <row r="31" spans="1:43" ht="17.399999999999999" customHeight="1">
      <c r="C31" s="4"/>
      <c r="D31" s="1052" t="s">
        <v>8748</v>
      </c>
      <c r="E31" s="1052"/>
      <c r="F31" s="1053" t="s">
        <v>8750</v>
      </c>
      <c r="G31" s="1053"/>
      <c r="H31" s="210" t="s">
        <v>8749</v>
      </c>
      <c r="I31" s="210"/>
      <c r="J31" s="210"/>
      <c r="K31" s="78"/>
      <c r="L31" s="78"/>
      <c r="M31" s="4"/>
      <c r="N31" s="5"/>
      <c r="O31" s="5"/>
      <c r="P31" s="5"/>
      <c r="Q31" s="5"/>
    </row>
    <row r="32" spans="1:43" ht="17.399999999999999" customHeight="1">
      <c r="C32" s="4"/>
      <c r="D32" s="78"/>
      <c r="E32" s="79"/>
      <c r="F32" s="79"/>
      <c r="G32" s="79"/>
      <c r="H32" s="79"/>
      <c r="I32" s="79"/>
      <c r="J32" s="79"/>
      <c r="K32" s="79"/>
      <c r="L32" s="14"/>
      <c r="M32" s="4"/>
      <c r="N32" s="5"/>
      <c r="O32" s="5"/>
      <c r="P32" s="5"/>
      <c r="Q32" s="5"/>
    </row>
    <row r="33" spans="2:17" ht="17.399999999999999" customHeight="1">
      <c r="C33" s="4"/>
      <c r="D33" s="1048" t="s">
        <v>8660</v>
      </c>
      <c r="E33" s="1048"/>
      <c r="F33" s="1048"/>
      <c r="G33" s="1048"/>
      <c r="H33" s="1048"/>
      <c r="I33" s="1048"/>
      <c r="J33" s="1048"/>
      <c r="K33" s="1048"/>
      <c r="L33" s="1048"/>
      <c r="M33" s="4"/>
      <c r="N33" s="5"/>
      <c r="O33" s="5"/>
      <c r="P33" s="5"/>
      <c r="Q33" s="5"/>
    </row>
    <row r="34" spans="2:17" ht="17.399999999999999" customHeight="1">
      <c r="C34" s="4"/>
      <c r="D34" s="82"/>
      <c r="E34" s="82"/>
      <c r="F34" s="82"/>
      <c r="G34" s="82"/>
      <c r="H34" s="82"/>
      <c r="I34" s="82"/>
      <c r="J34" s="82"/>
      <c r="K34" s="82"/>
      <c r="L34" s="14"/>
      <c r="M34" s="4"/>
      <c r="N34" s="5"/>
      <c r="O34" s="5"/>
      <c r="P34" s="5"/>
      <c r="Q34" s="5"/>
    </row>
    <row r="35" spans="2:17" ht="32.4" customHeight="1">
      <c r="C35" s="4"/>
      <c r="D35" s="1066" t="s">
        <v>8756</v>
      </c>
      <c r="E35" s="1066"/>
      <c r="F35" s="1066"/>
      <c r="G35" s="1066"/>
      <c r="H35" s="1066"/>
      <c r="I35" s="1066"/>
      <c r="J35" s="1066"/>
      <c r="K35" s="1066"/>
      <c r="L35" s="14"/>
      <c r="M35" s="4"/>
      <c r="N35" s="5"/>
      <c r="O35" s="5"/>
      <c r="P35" s="5"/>
      <c r="Q35" s="5"/>
    </row>
    <row r="36" spans="2:17" ht="17.399999999999999" customHeight="1">
      <c r="C36" s="4"/>
      <c r="D36" s="81"/>
      <c r="E36" s="81"/>
      <c r="F36" s="81"/>
      <c r="G36" s="81"/>
      <c r="H36" s="81"/>
      <c r="I36" s="81"/>
      <c r="J36" s="81"/>
      <c r="K36" s="82"/>
      <c r="L36" s="14"/>
      <c r="M36" s="4"/>
      <c r="N36" s="5"/>
      <c r="O36" s="5"/>
      <c r="P36" s="5"/>
      <c r="Q36" s="5"/>
    </row>
    <row r="37" spans="2:17" ht="24.6" customHeight="1">
      <c r="C37" s="4"/>
      <c r="D37" s="1077" t="s">
        <v>8784</v>
      </c>
      <c r="E37" s="1077"/>
      <c r="F37" s="78"/>
      <c r="G37" s="78"/>
      <c r="H37" s="78"/>
      <c r="I37" s="78"/>
      <c r="J37" s="78"/>
      <c r="K37" s="82"/>
      <c r="L37" s="14"/>
      <c r="M37" s="4"/>
      <c r="N37" s="5"/>
      <c r="O37" s="5"/>
      <c r="P37" s="5"/>
      <c r="Q37" s="5"/>
    </row>
    <row r="38" spans="2:17" ht="17.399999999999999" customHeight="1">
      <c r="C38" s="4"/>
      <c r="D38" s="18"/>
      <c r="E38" s="1078"/>
      <c r="F38" s="1078"/>
      <c r="G38" s="1078"/>
      <c r="H38" s="1078"/>
      <c r="I38" s="1078"/>
      <c r="J38" s="1078"/>
      <c r="K38" s="1078"/>
      <c r="L38" s="1078"/>
      <c r="M38" s="1078"/>
      <c r="N38" s="5"/>
      <c r="O38" s="5"/>
      <c r="P38" s="5"/>
      <c r="Q38" s="5"/>
    </row>
    <row r="39" spans="2:17" ht="22.95" customHeight="1">
      <c r="C39" s="4"/>
      <c r="D39" s="18"/>
      <c r="E39" s="1079" t="s">
        <v>8819</v>
      </c>
      <c r="F39" s="1079"/>
      <c r="G39" s="1079"/>
      <c r="H39" s="1079"/>
      <c r="I39" s="1079"/>
      <c r="J39" s="1079"/>
      <c r="K39" s="1079"/>
      <c r="L39" s="1079"/>
      <c r="M39" s="332"/>
      <c r="N39" s="332"/>
      <c r="O39" s="19"/>
      <c r="P39" s="5"/>
      <c r="Q39" s="5"/>
    </row>
    <row r="40" spans="2:17" ht="22.95" customHeight="1">
      <c r="C40" s="4"/>
      <c r="D40" s="18"/>
      <c r="E40" s="1080" t="s">
        <v>8785</v>
      </c>
      <c r="F40" s="1080"/>
      <c r="G40" s="1080"/>
      <c r="H40" s="1080"/>
      <c r="I40" s="1080"/>
      <c r="J40" s="1080"/>
      <c r="K40" s="1080"/>
      <c r="L40" s="1080"/>
      <c r="M40" s="333"/>
      <c r="N40" s="333"/>
      <c r="O40" s="19"/>
      <c r="P40" s="5"/>
      <c r="Q40" s="5"/>
    </row>
    <row r="41" spans="2:17" ht="22.95" customHeight="1">
      <c r="C41" s="4"/>
      <c r="E41" s="1081" t="s">
        <v>8820</v>
      </c>
      <c r="F41" s="1081"/>
      <c r="G41" s="1081"/>
      <c r="H41" s="1081"/>
      <c r="I41" s="1081"/>
      <c r="J41" s="1081"/>
      <c r="K41" s="1081"/>
      <c r="L41" s="1081"/>
      <c r="M41" s="332"/>
      <c r="N41" s="18"/>
      <c r="O41" s="19"/>
      <c r="P41" s="5"/>
      <c r="Q41" s="5"/>
    </row>
    <row r="42" spans="2:17" s="18" customFormat="1" ht="22.95" customHeight="1">
      <c r="K42" s="106"/>
      <c r="L42" s="106"/>
      <c r="M42" s="106"/>
      <c r="N42" s="19"/>
      <c r="O42" s="19"/>
      <c r="P42" s="19"/>
      <c r="Q42" s="19"/>
    </row>
    <row r="43" spans="2:17" s="18" customFormat="1" ht="22.95" customHeight="1">
      <c r="K43" s="106"/>
      <c r="L43" s="106"/>
      <c r="M43" s="106"/>
      <c r="N43" s="19"/>
      <c r="O43" s="19"/>
      <c r="P43" s="19"/>
      <c r="Q43" s="19"/>
    </row>
    <row r="44" spans="2:17" s="18" customFormat="1" ht="22.95" customHeight="1">
      <c r="K44" s="106"/>
      <c r="L44" s="106"/>
      <c r="M44" s="106"/>
      <c r="N44" s="19"/>
      <c r="O44" s="19"/>
      <c r="P44" s="19"/>
      <c r="Q44" s="19"/>
    </row>
    <row r="45" spans="2:17" s="207" customFormat="1" ht="34.200000000000003" customHeight="1">
      <c r="B45" s="1073" t="s">
        <v>8659</v>
      </c>
      <c r="C45" s="1073"/>
      <c r="D45" s="1073"/>
      <c r="F45" s="1050" t="s">
        <v>8815</v>
      </c>
      <c r="G45" s="1050"/>
      <c r="H45" s="1050"/>
      <c r="I45" s="1050"/>
      <c r="J45" s="1050"/>
      <c r="K45" s="1050"/>
      <c r="L45" s="208"/>
      <c r="M45" s="208"/>
      <c r="N45" s="209"/>
      <c r="O45" s="209"/>
      <c r="P45" s="209"/>
      <c r="Q45" s="209"/>
    </row>
    <row r="46" spans="2:17" s="18" customFormat="1" ht="22.95" customHeight="1">
      <c r="F46" s="1076" t="s">
        <v>8814</v>
      </c>
      <c r="G46" s="1076"/>
      <c r="H46" s="1076"/>
      <c r="I46" s="1076"/>
      <c r="J46" s="1076"/>
      <c r="K46" s="1076"/>
      <c r="L46" s="1076"/>
      <c r="M46" s="106"/>
      <c r="N46" s="19"/>
      <c r="O46" s="19"/>
      <c r="P46" s="19"/>
      <c r="Q46" s="19"/>
    </row>
    <row r="47" spans="2:17" s="18" customFormat="1" ht="22.95" customHeight="1">
      <c r="K47" s="106"/>
      <c r="L47" s="106"/>
      <c r="M47" s="106"/>
      <c r="N47" s="19"/>
      <c r="O47" s="19"/>
      <c r="P47" s="19"/>
      <c r="Q47" s="19"/>
    </row>
    <row r="48" spans="2:17" s="18" customFormat="1" ht="22.95" customHeight="1">
      <c r="K48" s="106"/>
      <c r="L48" s="106"/>
      <c r="M48" s="106"/>
      <c r="N48" s="19"/>
      <c r="O48" s="19"/>
      <c r="P48" s="19"/>
      <c r="Q48" s="19"/>
    </row>
    <row r="49" spans="2:66" ht="12.75" customHeight="1">
      <c r="C49" s="4"/>
      <c r="D49" s="78"/>
      <c r="E49" s="94"/>
      <c r="F49" s="94"/>
      <c r="G49" s="94"/>
      <c r="H49" s="94"/>
      <c r="I49" s="94"/>
      <c r="J49" s="94"/>
      <c r="K49" s="80"/>
      <c r="L49" s="17"/>
      <c r="M49" s="5"/>
      <c r="N49" s="5"/>
      <c r="O49" s="5"/>
      <c r="P49" s="5"/>
      <c r="Q49" s="5"/>
    </row>
    <row r="50" spans="2:66" ht="12.75" customHeight="1">
      <c r="C50" s="4"/>
      <c r="D50" s="78"/>
      <c r="E50" s="94"/>
      <c r="F50" s="94"/>
      <c r="G50" s="94"/>
      <c r="H50" s="94"/>
      <c r="I50" s="94"/>
      <c r="J50" s="94"/>
      <c r="K50" s="80"/>
      <c r="L50" s="17"/>
      <c r="M50" s="5"/>
      <c r="N50" s="5"/>
      <c r="O50" s="5"/>
      <c r="P50" s="5"/>
      <c r="Q50" s="5"/>
    </row>
    <row r="51" spans="2:66" ht="12.75" customHeight="1">
      <c r="C51" s="18"/>
      <c r="D51" s="18"/>
      <c r="E51" s="94"/>
      <c r="F51" s="94"/>
      <c r="G51" s="94"/>
      <c r="H51" s="94"/>
      <c r="I51" s="94"/>
      <c r="J51" s="94"/>
      <c r="K51" s="80"/>
      <c r="L51" s="17"/>
      <c r="M51" s="5"/>
      <c r="N51" s="5"/>
      <c r="O51" s="5"/>
      <c r="P51" s="5"/>
      <c r="Q51" s="5"/>
    </row>
    <row r="52" spans="2:66" ht="12.75" customHeight="1">
      <c r="C52" s="4"/>
      <c r="E52" s="79"/>
      <c r="F52" s="79"/>
      <c r="G52" s="79"/>
      <c r="H52" s="79"/>
      <c r="I52" s="79"/>
      <c r="J52" s="79"/>
      <c r="K52" s="80"/>
      <c r="L52" s="17"/>
      <c r="M52" s="5"/>
      <c r="N52" s="5"/>
      <c r="O52" s="5"/>
      <c r="P52" s="5"/>
      <c r="Q52" s="5"/>
    </row>
    <row r="53" spans="2:66" ht="24.6" customHeight="1">
      <c r="B53" s="1"/>
      <c r="C53" s="18"/>
      <c r="D53" s="104" t="s">
        <v>8653</v>
      </c>
      <c r="E53" s="1075" t="s">
        <v>8655</v>
      </c>
      <c r="F53" s="1076"/>
      <c r="G53" s="1076"/>
      <c r="H53" s="126"/>
      <c r="I53" s="79"/>
      <c r="J53" s="79"/>
      <c r="K53" s="80"/>
      <c r="L53" s="17"/>
      <c r="M53" s="5"/>
      <c r="N53" s="5"/>
      <c r="O53" s="5"/>
      <c r="P53" s="5"/>
      <c r="Q53" s="5"/>
    </row>
    <row r="54" spans="2:66" s="18" customFormat="1" ht="24.6" customHeight="1">
      <c r="B54" s="93"/>
      <c r="C54" s="93"/>
      <c r="D54" s="93"/>
      <c r="E54" s="94"/>
      <c r="F54" s="94"/>
      <c r="G54" s="94"/>
      <c r="H54" s="94"/>
      <c r="I54" s="94"/>
      <c r="J54" s="94"/>
      <c r="K54" s="95"/>
      <c r="L54" s="96"/>
      <c r="M54" s="19"/>
      <c r="N54" s="19"/>
      <c r="O54" s="19"/>
      <c r="P54" s="19"/>
      <c r="Q54" s="19"/>
    </row>
    <row r="55" spans="2:66" s="18" customFormat="1" ht="24.6" customHeight="1">
      <c r="B55" s="93"/>
      <c r="C55" s="93"/>
      <c r="I55" s="94"/>
      <c r="J55" s="94"/>
      <c r="K55" s="95"/>
      <c r="L55" s="96"/>
      <c r="M55" s="19"/>
      <c r="N55" s="19"/>
      <c r="O55" s="19"/>
      <c r="P55" s="19"/>
      <c r="Q55" s="19"/>
    </row>
    <row r="56" spans="2:66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</row>
    <row r="57" spans="2:66" ht="21.6" customHeight="1"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</row>
    <row r="58" spans="2:66" ht="21" customHeight="1"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</row>
    <row r="59" spans="2:66" ht="21" customHeight="1"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</row>
    <row r="60" spans="2:66" ht="21" customHeight="1" thickBot="1"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2:66" ht="21" customHeight="1" thickBot="1">
      <c r="B61" s="73" t="s">
        <v>8666</v>
      </c>
      <c r="C61" s="73"/>
      <c r="D61" s="71" t="s">
        <v>8643</v>
      </c>
      <c r="E61" s="73" t="s">
        <v>8634</v>
      </c>
      <c r="F61" s="73" t="s">
        <v>8635</v>
      </c>
      <c r="G61" s="105" t="s">
        <v>8665</v>
      </c>
      <c r="H61" s="73" t="s">
        <v>8636</v>
      </c>
      <c r="I61" s="73" t="s">
        <v>400</v>
      </c>
      <c r="J61" s="18"/>
      <c r="K61" s="18"/>
      <c r="L61" s="18"/>
      <c r="M61" s="18"/>
      <c r="N61" s="18"/>
      <c r="O61" s="18"/>
      <c r="P61" s="18"/>
      <c r="Q61" s="18"/>
    </row>
    <row r="62" spans="2:66" ht="24" customHeight="1">
      <c r="B62" s="97"/>
      <c r="C62" s="98">
        <v>1</v>
      </c>
      <c r="D62" s="189">
        <v>411</v>
      </c>
      <c r="E62" s="178" t="s">
        <v>4716</v>
      </c>
      <c r="F62" s="178" t="s">
        <v>331</v>
      </c>
      <c r="G62" s="1070" t="s">
        <v>8823</v>
      </c>
      <c r="H62" s="190">
        <v>1081</v>
      </c>
      <c r="I62" s="191"/>
      <c r="J62" s="18"/>
      <c r="K62" s="18"/>
      <c r="L62" s="18"/>
      <c r="M62" s="18"/>
      <c r="N62" s="18"/>
      <c r="O62" s="18"/>
      <c r="P62" s="18"/>
      <c r="Q62" s="18"/>
    </row>
    <row r="63" spans="2:66" ht="24" customHeight="1">
      <c r="B63" s="99" t="s">
        <v>8664</v>
      </c>
      <c r="C63" s="98">
        <v>2</v>
      </c>
      <c r="D63" s="189">
        <v>412</v>
      </c>
      <c r="E63" s="178" t="s">
        <v>574</v>
      </c>
      <c r="F63" s="178" t="s">
        <v>331</v>
      </c>
      <c r="G63" s="1071"/>
      <c r="H63" s="190">
        <v>1081</v>
      </c>
      <c r="I63" s="191"/>
      <c r="J63" s="18"/>
      <c r="K63" s="18"/>
      <c r="L63" s="18"/>
      <c r="M63" s="18"/>
      <c r="N63" s="18"/>
      <c r="O63" s="18"/>
      <c r="P63" s="18"/>
      <c r="Q63" s="18"/>
    </row>
    <row r="64" spans="2:66" s="18" customFormat="1" ht="24" customHeight="1">
      <c r="B64" s="100">
        <v>1</v>
      </c>
      <c r="C64" s="98">
        <v>3</v>
      </c>
      <c r="D64" s="189">
        <v>410</v>
      </c>
      <c r="E64" s="178" t="s">
        <v>572</v>
      </c>
      <c r="F64" s="178" t="s">
        <v>331</v>
      </c>
      <c r="G64" s="1071"/>
      <c r="H64" s="190">
        <v>1081</v>
      </c>
      <c r="I64" s="192">
        <v>2082</v>
      </c>
    </row>
    <row r="65" spans="2:9" s="18" customFormat="1" ht="24" customHeight="1">
      <c r="B65" s="101"/>
      <c r="C65" s="98">
        <v>4</v>
      </c>
      <c r="D65" s="189">
        <v>408</v>
      </c>
      <c r="E65" s="178" t="s">
        <v>570</v>
      </c>
      <c r="F65" s="178" t="s">
        <v>331</v>
      </c>
      <c r="G65" s="1071"/>
      <c r="H65" s="190">
        <v>1081</v>
      </c>
      <c r="I65" s="192"/>
    </row>
    <row r="66" spans="2:9" s="18" customFormat="1" ht="24" customHeight="1">
      <c r="B66" s="101"/>
      <c r="C66" s="98">
        <v>5</v>
      </c>
      <c r="D66" s="189">
        <v>409</v>
      </c>
      <c r="E66" s="178" t="s">
        <v>4770</v>
      </c>
      <c r="F66" s="178" t="s">
        <v>331</v>
      </c>
      <c r="G66" s="1071"/>
      <c r="H66" s="190">
        <v>1081</v>
      </c>
      <c r="I66" s="192"/>
    </row>
    <row r="67" spans="2:9" s="18" customFormat="1" ht="24" customHeight="1" thickBot="1">
      <c r="B67" s="102"/>
      <c r="C67" s="103">
        <v>6</v>
      </c>
      <c r="D67" s="193">
        <v>406</v>
      </c>
      <c r="E67" s="187" t="s">
        <v>4760</v>
      </c>
      <c r="F67" s="187" t="s">
        <v>331</v>
      </c>
      <c r="G67" s="1072"/>
      <c r="H67" s="194">
        <v>1081</v>
      </c>
      <c r="I67" s="195"/>
    </row>
    <row r="68" spans="2:9" s="18" customFormat="1"/>
    <row r="69" spans="2:9" s="18" customFormat="1"/>
    <row r="70" spans="2:9" s="18" customFormat="1"/>
    <row r="71" spans="2:9" s="18" customFormat="1"/>
    <row r="72" spans="2:9" s="18" customFormat="1"/>
    <row r="73" spans="2:9" s="18" customFormat="1"/>
    <row r="74" spans="2:9" s="18" customFormat="1"/>
    <row r="75" spans="2:9" s="18" customFormat="1" ht="37.950000000000003" customHeight="1">
      <c r="B75" s="1074" t="s">
        <v>8816</v>
      </c>
      <c r="C75" s="1074"/>
      <c r="D75" s="1074"/>
      <c r="E75" s="1074"/>
      <c r="F75" s="126"/>
      <c r="G75" s="126"/>
      <c r="H75" s="126"/>
      <c r="I75" s="126"/>
    </row>
    <row r="76" spans="2:9" s="18" customFormat="1"/>
    <row r="77" spans="2:9" s="18" customFormat="1"/>
    <row r="78" spans="2:9" s="18" customFormat="1"/>
    <row r="79" spans="2:9" s="18" customFormat="1"/>
    <row r="80" spans="2:9" s="18" customFormat="1"/>
    <row r="81" spans="2:17" s="18" customFormat="1"/>
    <row r="82" spans="2:17" s="18" customFormat="1"/>
    <row r="83" spans="2:17" s="18" customFormat="1" ht="15" thickBot="1"/>
    <row r="84" spans="2:17" s="18" customFormat="1" ht="16.8" thickBot="1">
      <c r="B84" s="73" t="s">
        <v>8666</v>
      </c>
      <c r="C84" s="73"/>
      <c r="D84" s="169" t="s">
        <v>8646</v>
      </c>
      <c r="E84" s="169" t="s">
        <v>8634</v>
      </c>
      <c r="F84" s="170" t="s">
        <v>8635</v>
      </c>
      <c r="G84" s="171" t="s">
        <v>8665</v>
      </c>
      <c r="H84" s="172" t="s">
        <v>8636</v>
      </c>
      <c r="I84" s="173" t="s">
        <v>400</v>
      </c>
    </row>
    <row r="85" spans="2:17" ht="27" customHeight="1">
      <c r="B85" s="123"/>
      <c r="C85" s="176">
        <v>1</v>
      </c>
      <c r="D85" s="177">
        <v>1</v>
      </c>
      <c r="E85" s="110" t="s">
        <v>7990</v>
      </c>
      <c r="F85" s="110" t="s">
        <v>323</v>
      </c>
      <c r="G85" s="1067" t="s">
        <v>8818</v>
      </c>
      <c r="H85" s="178">
        <v>1236</v>
      </c>
      <c r="I85" s="179"/>
      <c r="J85" s="18"/>
      <c r="K85" s="18"/>
      <c r="L85" s="18"/>
      <c r="M85" s="18"/>
      <c r="N85" s="18"/>
      <c r="O85" s="18"/>
      <c r="P85" s="18"/>
      <c r="Q85" s="18"/>
    </row>
    <row r="86" spans="2:17" ht="27" customHeight="1">
      <c r="B86" s="174" t="s">
        <v>8638</v>
      </c>
      <c r="C86" s="180">
        <v>2</v>
      </c>
      <c r="D86" s="177">
        <v>2</v>
      </c>
      <c r="E86" s="110" t="s">
        <v>7964</v>
      </c>
      <c r="F86" s="110" t="s">
        <v>323</v>
      </c>
      <c r="G86" s="1068"/>
      <c r="H86" s="178">
        <v>1236</v>
      </c>
      <c r="I86" s="181"/>
      <c r="J86" s="18"/>
      <c r="K86" s="18"/>
      <c r="L86" s="18"/>
      <c r="M86" s="18"/>
      <c r="N86" s="18"/>
      <c r="O86" s="18"/>
      <c r="P86" s="18"/>
      <c r="Q86" s="18"/>
    </row>
    <row r="87" spans="2:17" ht="27" customHeight="1">
      <c r="B87" s="175" t="s">
        <v>8817</v>
      </c>
      <c r="C87" s="182">
        <v>3</v>
      </c>
      <c r="D87" s="177">
        <v>3</v>
      </c>
      <c r="E87" s="110" t="s">
        <v>7982</v>
      </c>
      <c r="F87" s="110" t="s">
        <v>323</v>
      </c>
      <c r="G87" s="1068"/>
      <c r="H87" s="178">
        <v>1236</v>
      </c>
      <c r="I87" s="183">
        <v>2237</v>
      </c>
      <c r="J87" s="18"/>
      <c r="K87" s="18"/>
      <c r="L87" s="18"/>
      <c r="M87" s="18"/>
      <c r="N87" s="18"/>
      <c r="O87" s="18"/>
      <c r="P87" s="18"/>
      <c r="Q87" s="18"/>
    </row>
    <row r="88" spans="2:17" ht="27" customHeight="1">
      <c r="B88" s="124"/>
      <c r="C88" s="182">
        <v>4</v>
      </c>
      <c r="D88" s="177">
        <v>4</v>
      </c>
      <c r="E88" s="110" t="s">
        <v>7984</v>
      </c>
      <c r="F88" s="110" t="s">
        <v>323</v>
      </c>
      <c r="G88" s="1068"/>
      <c r="H88" s="178">
        <v>1236</v>
      </c>
      <c r="I88" s="184"/>
      <c r="J88" s="18"/>
      <c r="K88" s="18"/>
      <c r="L88" s="18"/>
      <c r="M88" s="18"/>
      <c r="N88" s="18"/>
      <c r="O88" s="18"/>
      <c r="P88" s="18"/>
      <c r="Q88" s="18"/>
    </row>
    <row r="89" spans="2:17" ht="27" customHeight="1">
      <c r="B89" s="124"/>
      <c r="C89" s="182">
        <v>5</v>
      </c>
      <c r="D89" s="177">
        <v>5</v>
      </c>
      <c r="E89" s="110" t="s">
        <v>4279</v>
      </c>
      <c r="F89" s="110" t="s">
        <v>323</v>
      </c>
      <c r="G89" s="1068"/>
      <c r="H89" s="178">
        <v>1236</v>
      </c>
      <c r="I89" s="184"/>
      <c r="J89" s="18"/>
      <c r="K89" s="18"/>
      <c r="L89" s="18"/>
      <c r="M89" s="18"/>
      <c r="N89" s="18"/>
      <c r="O89" s="18"/>
      <c r="P89" s="18"/>
      <c r="Q89" s="18"/>
    </row>
    <row r="90" spans="2:17" ht="27" customHeight="1" thickBot="1">
      <c r="B90" s="125"/>
      <c r="C90" s="185">
        <v>6</v>
      </c>
      <c r="D90" s="186">
        <v>6</v>
      </c>
      <c r="E90" s="111" t="s">
        <v>7972</v>
      </c>
      <c r="F90" s="111" t="s">
        <v>323</v>
      </c>
      <c r="G90" s="1069"/>
      <c r="H90" s="187">
        <v>1236</v>
      </c>
      <c r="I90" s="188"/>
      <c r="J90" s="18"/>
      <c r="K90" s="18"/>
      <c r="L90" s="18"/>
      <c r="M90" s="18"/>
      <c r="N90" s="18"/>
      <c r="O90" s="18"/>
      <c r="P90" s="18"/>
      <c r="Q90" s="18"/>
    </row>
    <row r="91" spans="2:17"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</row>
    <row r="92" spans="2:17"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2:17"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2:17"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2:17"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</row>
    <row r="96" spans="2:17"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</row>
    <row r="97" spans="3:17"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3:17"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</row>
    <row r="99" spans="3:17"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</row>
    <row r="100" spans="3:17"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</row>
    <row r="101" spans="3:17"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3:17"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</row>
    <row r="103" spans="3:17"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</row>
    <row r="104" spans="3:17"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</row>
    <row r="105" spans="3:17"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3:17"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3:17"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</row>
    <row r="108" spans="3:17"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</row>
    <row r="109" spans="3:17"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</row>
    <row r="110" spans="3:17"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</row>
    <row r="111" spans="3:17"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</row>
    <row r="112" spans="3:17"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</row>
    <row r="113" spans="3:17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</row>
    <row r="114" spans="3:17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</row>
    <row r="115" spans="3:17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</row>
    <row r="116" spans="3:17"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</row>
    <row r="117" spans="3:17"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</row>
    <row r="118" spans="3:17"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</row>
    <row r="119" spans="3:17"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</row>
    <row r="120" spans="3:17"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</row>
    <row r="121" spans="3:17"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</row>
    <row r="122" spans="3:17"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</row>
    <row r="123" spans="3:17"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</row>
    <row r="124" spans="3:17"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</row>
    <row r="125" spans="3:17"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</row>
    <row r="126" spans="3:17"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</row>
    <row r="127" spans="3:17"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</row>
    <row r="128" spans="3:17"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</row>
    <row r="129" spans="3:17"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</row>
    <row r="130" spans="3:17"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</row>
    <row r="131" spans="3:17"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</row>
    <row r="132" spans="3:17"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</row>
    <row r="133" spans="3:17"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3:17"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</row>
    <row r="135" spans="3:17"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</row>
    <row r="136" spans="3:17"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</row>
    <row r="137" spans="3:17"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</row>
    <row r="138" spans="3:17"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</row>
    <row r="139" spans="3:17"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</row>
    <row r="140" spans="3:17"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</row>
    <row r="141" spans="3:17"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</row>
    <row r="142" spans="3:17"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</row>
    <row r="143" spans="3:17"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</row>
    <row r="144" spans="3:17"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</row>
    <row r="145" spans="3:17"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</row>
    <row r="146" spans="3:17"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</row>
    <row r="147" spans="3:17"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</row>
    <row r="148" spans="3:17"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</row>
    <row r="149" spans="3:17"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</row>
    <row r="150" spans="3:17"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</row>
    <row r="151" spans="3:17"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</row>
    <row r="152" spans="3:17"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</row>
    <row r="153" spans="3:17"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</row>
    <row r="154" spans="3:17"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</row>
    <row r="155" spans="3:17"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</row>
    <row r="156" spans="3:17"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</row>
    <row r="157" spans="3:17"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</row>
    <row r="158" spans="3:17"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</row>
    <row r="159" spans="3:17"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</row>
    <row r="160" spans="3:17"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</row>
    <row r="161" spans="3:17"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</row>
    <row r="162" spans="3:17"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</row>
    <row r="163" spans="3:17"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</row>
    <row r="164" spans="3:17"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</row>
    <row r="165" spans="3:17"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</row>
    <row r="166" spans="3:17"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</row>
    <row r="167" spans="3:17"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</row>
    <row r="168" spans="3:17"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3:17"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</row>
    <row r="170" spans="3:17"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</row>
    <row r="171" spans="3:17"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</row>
    <row r="172" spans="3:17"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</row>
    <row r="173" spans="3:17"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</row>
    <row r="174" spans="3:17"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</row>
    <row r="175" spans="3:17"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</row>
    <row r="176" spans="3:17"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</row>
    <row r="177" spans="3:17"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</row>
    <row r="178" spans="3:17"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</row>
    <row r="179" spans="3:17"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</row>
    <row r="180" spans="3:17"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</row>
    <row r="181" spans="3:17"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</row>
    <row r="182" spans="3:17"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</row>
    <row r="183" spans="3:17"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</row>
    <row r="184" spans="3:17"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</row>
    <row r="185" spans="3:17"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</row>
    <row r="186" spans="3:17"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</row>
    <row r="187" spans="3:17"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</row>
    <row r="188" spans="3:17"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</row>
    <row r="189" spans="3:17"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</row>
    <row r="190" spans="3:17"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</row>
    <row r="191" spans="3:17"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</row>
    <row r="192" spans="3:17"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</row>
    <row r="193" spans="3:17"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</row>
    <row r="194" spans="3:17"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</row>
    <row r="195" spans="3:17"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</row>
    <row r="196" spans="3:17"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</row>
    <row r="197" spans="3:17"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</row>
    <row r="198" spans="3:17"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</row>
    <row r="199" spans="3:17"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</row>
    <row r="200" spans="3:17"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</row>
    <row r="201" spans="3:17"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</row>
    <row r="202" spans="3:17"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</row>
    <row r="203" spans="3:17"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</row>
    <row r="204" spans="3:17"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</row>
    <row r="205" spans="3:17"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</row>
    <row r="206" spans="3:17"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</row>
    <row r="207" spans="3:17"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</row>
    <row r="208" spans="3:17"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</row>
    <row r="209" spans="3:17"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</row>
    <row r="210" spans="3:17"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</row>
    <row r="211" spans="3:17"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</row>
    <row r="212" spans="3:17"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</row>
    <row r="213" spans="3:17"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</row>
    <row r="214" spans="3:17"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</row>
    <row r="215" spans="3:17"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</row>
    <row r="216" spans="3:17"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</row>
    <row r="217" spans="3:17"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</row>
    <row r="218" spans="3:17"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</row>
    <row r="219" spans="3:17"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</row>
    <row r="220" spans="3:17"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</row>
    <row r="221" spans="3:17"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</row>
    <row r="222" spans="3:17"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</row>
    <row r="223" spans="3:17"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</row>
    <row r="224" spans="3:17"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</row>
    <row r="225" spans="3:17"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</row>
    <row r="226" spans="3:17"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</row>
    <row r="227" spans="3:17"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</row>
    <row r="228" spans="3:17"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</row>
    <row r="229" spans="3:17"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</row>
    <row r="230" spans="3:17"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</row>
    <row r="231" spans="3:17"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</row>
    <row r="232" spans="3:17"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</row>
    <row r="233" spans="3:17"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</row>
    <row r="234" spans="3:17"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</row>
    <row r="235" spans="3:17"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</row>
    <row r="236" spans="3:17"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</row>
    <row r="237" spans="3:17"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</row>
    <row r="238" spans="3:17"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</row>
    <row r="239" spans="3:17"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</row>
    <row r="240" spans="3:17"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</row>
    <row r="241" spans="3:17"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</row>
    <row r="242" spans="3:17"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</row>
    <row r="243" spans="3:17"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</row>
    <row r="244" spans="3:17"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</row>
    <row r="245" spans="3:17"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</row>
    <row r="246" spans="3:17"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</row>
    <row r="247" spans="3:17"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</row>
    <row r="248" spans="3:17"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</row>
    <row r="249" spans="3:17"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</row>
    <row r="250" spans="3:17"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</row>
    <row r="251" spans="3:17"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</row>
    <row r="252" spans="3:17"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</row>
    <row r="253" spans="3:17"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</row>
    <row r="254" spans="3:17"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</row>
    <row r="255" spans="3:17"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</row>
    <row r="256" spans="3:17"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</row>
    <row r="257" spans="3:17"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</row>
    <row r="258" spans="3:17"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</row>
    <row r="259" spans="3:17"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</row>
    <row r="260" spans="3:17"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</row>
    <row r="261" spans="3:17"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</row>
    <row r="262" spans="3:17"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</row>
    <row r="263" spans="3:17"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</row>
    <row r="264" spans="3:17"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</row>
    <row r="265" spans="3:17"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</row>
    <row r="266" spans="3:17"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</row>
    <row r="267" spans="3:17"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</row>
    <row r="268" spans="3:17"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</row>
    <row r="269" spans="3:17"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</row>
    <row r="270" spans="3:17"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</row>
    <row r="271" spans="3:17"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</row>
    <row r="272" spans="3:17"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</row>
    <row r="273" spans="3:17"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</row>
    <row r="274" spans="3:17"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</row>
    <row r="275" spans="3:17"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</row>
    <row r="276" spans="3:17"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</row>
    <row r="277" spans="3:17"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</row>
    <row r="278" spans="3:17"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</row>
    <row r="279" spans="3:17"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</row>
    <row r="280" spans="3:17"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</row>
    <row r="281" spans="3:17"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</row>
    <row r="282" spans="3:17"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</row>
    <row r="283" spans="3:17"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</row>
    <row r="284" spans="3:17"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</row>
    <row r="285" spans="3:17"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</row>
    <row r="286" spans="3:17"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</row>
    <row r="287" spans="3:17"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</row>
    <row r="288" spans="3:17"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</row>
    <row r="289" spans="3:17"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</row>
    <row r="290" spans="3:17"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</row>
    <row r="291" spans="3:17"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</row>
    <row r="292" spans="3:17"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</row>
    <row r="293" spans="3:17"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</row>
    <row r="294" spans="3:17"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</row>
    <row r="295" spans="3:17"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allowBlank="1" showInputMessage="1" showErrorMessage="1" xr:uid="{00000000-0002-0000-0100-000006000000}">
          <x14:formula1>
            <xm:f>所属・種目コード!$B$3:$B$68</xm:f>
          </x14:formula1>
          <xm:sqref>F85:F90</xm:sqref>
        </x14:dataValidation>
        <x14:dataValidation type="list" errorStyle="warning" allowBlank="1" showInputMessage="1" showErrorMessage="1" errorTitle="種目入力" error="正しい種目データではありません" xr:uid="{00000000-0002-0000-0100-000005000000}">
          <x14:formula1>
            <xm:f>所属・種目コード!#REF!</xm:f>
          </x14:formula1>
          <xm:sqref>J23:J25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O302"/>
  <sheetViews>
    <sheetView view="pageBreakPreview" zoomScale="55" zoomScaleNormal="70" zoomScaleSheetLayoutView="55" workbookViewId="0">
      <selection activeCell="M48" sqref="M48"/>
    </sheetView>
  </sheetViews>
  <sheetFormatPr defaultColWidth="11" defaultRowHeight="14.4"/>
  <cols>
    <col min="1" max="3" width="11" style="18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4" width="18.59765625" style="1" customWidth="1"/>
    <col min="15" max="18" width="11" style="1"/>
    <col min="19" max="44" width="11" style="18"/>
    <col min="45" max="16384" width="11" style="1"/>
  </cols>
  <sheetData>
    <row r="1" spans="2:18" s="18" customFormat="1" ht="9.6" customHeight="1"/>
    <row r="2" spans="2:18" s="18" customFormat="1" ht="9.6" customHeight="1" thickBot="1"/>
    <row r="3" spans="2:18" ht="18" customHeight="1">
      <c r="D3" s="4"/>
      <c r="E3" s="1042" t="s">
        <v>8657</v>
      </c>
      <c r="F3" s="1043"/>
      <c r="G3" s="1043"/>
      <c r="H3" s="1043"/>
      <c r="I3" s="1043"/>
      <c r="J3" s="1043"/>
      <c r="K3" s="1044"/>
      <c r="L3" s="5"/>
      <c r="M3" s="5"/>
      <c r="N3" s="5"/>
      <c r="O3" s="5"/>
      <c r="P3" s="5"/>
      <c r="Q3" s="5"/>
      <c r="R3" s="5"/>
    </row>
    <row r="4" spans="2:18" ht="18" customHeight="1" thickBot="1">
      <c r="D4" s="4"/>
      <c r="E4" s="1045"/>
      <c r="F4" s="1046"/>
      <c r="G4" s="1046"/>
      <c r="H4" s="1046"/>
      <c r="I4" s="1046"/>
      <c r="J4" s="1046"/>
      <c r="K4" s="1047"/>
      <c r="L4" s="5"/>
      <c r="M4" s="5"/>
      <c r="N4" s="5"/>
      <c r="O4" s="5"/>
      <c r="P4" s="5"/>
      <c r="Q4" s="5"/>
      <c r="R4" s="5"/>
    </row>
    <row r="5" spans="2:18" s="18" customFormat="1" ht="18" customHeight="1" thickBot="1">
      <c r="E5" s="83"/>
      <c r="F5" s="83"/>
      <c r="G5" s="83"/>
      <c r="H5" s="83"/>
      <c r="I5" s="83"/>
      <c r="J5" s="83"/>
      <c r="K5" s="83"/>
      <c r="L5" s="19"/>
      <c r="M5" s="19"/>
      <c r="N5" s="19"/>
      <c r="O5" s="19"/>
      <c r="P5" s="19"/>
      <c r="Q5" s="19"/>
      <c r="R5" s="19"/>
    </row>
    <row r="6" spans="2:18" ht="18" customHeight="1">
      <c r="B6" s="392"/>
      <c r="C6" s="393"/>
      <c r="D6" s="394"/>
      <c r="E6" s="395"/>
      <c r="F6" s="395"/>
      <c r="G6" s="395"/>
      <c r="H6" s="395"/>
      <c r="I6" s="395"/>
      <c r="J6" s="395"/>
      <c r="K6" s="395"/>
      <c r="L6" s="396"/>
      <c r="M6" s="396"/>
      <c r="N6" s="397"/>
      <c r="O6" s="5"/>
      <c r="P6" s="5"/>
      <c r="Q6" s="5"/>
      <c r="R6" s="5"/>
    </row>
    <row r="7" spans="2:18" ht="25.2" hidden="1" customHeight="1">
      <c r="B7" s="398"/>
      <c r="D7" s="4"/>
      <c r="E7" s="83"/>
      <c r="F7" s="83"/>
      <c r="G7" s="83"/>
      <c r="H7" s="83"/>
      <c r="I7" s="83"/>
      <c r="J7" s="83"/>
      <c r="K7" s="5"/>
      <c r="L7" s="202" t="s">
        <v>8742</v>
      </c>
      <c r="N7" s="399"/>
      <c r="O7" s="18"/>
      <c r="P7" s="18"/>
      <c r="Q7" s="18"/>
      <c r="R7" s="18"/>
    </row>
    <row r="8" spans="2:18" ht="25.2" hidden="1" customHeight="1">
      <c r="B8" s="398"/>
      <c r="D8" s="4"/>
      <c r="E8" s="83"/>
      <c r="F8" s="1058" t="s">
        <v>8754</v>
      </c>
      <c r="G8" s="1059"/>
      <c r="H8" s="1059"/>
      <c r="I8" s="1059"/>
      <c r="J8" s="1059"/>
      <c r="K8" s="1060"/>
      <c r="L8" s="203" t="s">
        <v>8743</v>
      </c>
      <c r="M8" s="321" t="s">
        <v>8755</v>
      </c>
      <c r="N8" s="400"/>
      <c r="O8" s="321"/>
      <c r="P8" s="321"/>
      <c r="Q8" s="212"/>
      <c r="R8" s="212"/>
    </row>
    <row r="9" spans="2:18" ht="25.2" hidden="1" customHeight="1">
      <c r="B9" s="398"/>
      <c r="D9" s="4"/>
      <c r="E9" s="83"/>
      <c r="F9" s="1061" t="s">
        <v>8744</v>
      </c>
      <c r="G9" s="1062"/>
      <c r="H9" s="1062"/>
      <c r="I9" s="1062"/>
      <c r="J9" s="1062"/>
      <c r="K9" s="1063"/>
      <c r="L9" s="319"/>
      <c r="M9" s="323" t="s">
        <v>8745</v>
      </c>
      <c r="N9" s="400"/>
      <c r="O9" s="323"/>
      <c r="P9" s="323"/>
      <c r="Q9" s="213"/>
      <c r="R9" s="204"/>
    </row>
    <row r="10" spans="2:18" ht="9" hidden="1" customHeight="1">
      <c r="B10" s="398"/>
      <c r="D10" s="4"/>
      <c r="E10" s="83"/>
      <c r="F10" s="83"/>
      <c r="G10" s="83"/>
      <c r="H10" s="205"/>
      <c r="I10" s="204"/>
      <c r="J10" s="204"/>
      <c r="K10" s="204"/>
      <c r="L10" s="18"/>
      <c r="M10" s="204"/>
      <c r="N10" s="399"/>
      <c r="O10" s="18"/>
      <c r="P10" s="18"/>
      <c r="Q10" s="204"/>
      <c r="R10" s="204"/>
    </row>
    <row r="11" spans="2:18" ht="23.4" hidden="1" customHeight="1">
      <c r="B11" s="398"/>
      <c r="D11" s="4"/>
      <c r="E11" s="83"/>
      <c r="F11" s="320"/>
      <c r="G11" s="1054" t="s">
        <v>8746</v>
      </c>
      <c r="H11" s="1055"/>
      <c r="I11" s="1056" t="s">
        <v>8747</v>
      </c>
      <c r="J11" s="1057"/>
      <c r="K11" s="1057"/>
      <c r="L11" s="211"/>
      <c r="M11" s="18"/>
      <c r="N11" s="399"/>
      <c r="O11" s="18"/>
      <c r="Q11" s="206"/>
      <c r="R11" s="133"/>
    </row>
    <row r="12" spans="2:18" ht="27.6" hidden="1" customHeight="1">
      <c r="B12" s="398"/>
      <c r="D12" s="4"/>
      <c r="E12" s="83"/>
      <c r="F12" s="83"/>
      <c r="G12" s="83"/>
      <c r="H12" s="83"/>
      <c r="I12" s="83"/>
      <c r="J12" s="83"/>
      <c r="K12" s="83"/>
      <c r="L12" s="5"/>
      <c r="M12" s="5"/>
      <c r="N12" s="401"/>
      <c r="O12" s="5"/>
      <c r="P12" s="5"/>
      <c r="Q12" s="5"/>
      <c r="R12" s="5"/>
    </row>
    <row r="13" spans="2:18" ht="27.6" customHeight="1" thickBot="1">
      <c r="B13" s="398"/>
      <c r="C13" s="1104" t="s">
        <v>8824</v>
      </c>
      <c r="D13" s="1104"/>
      <c r="E13" s="1104"/>
      <c r="F13" s="1104"/>
      <c r="G13" s="1104"/>
      <c r="H13" s="384"/>
      <c r="I13" s="1105" t="s">
        <v>8875</v>
      </c>
      <c r="J13" s="1105"/>
      <c r="K13" s="1105"/>
      <c r="L13" s="472"/>
      <c r="M13" s="5"/>
      <c r="N13" s="401"/>
      <c r="O13" s="5"/>
      <c r="P13" s="5"/>
      <c r="Q13" s="5"/>
      <c r="R13" s="5"/>
    </row>
    <row r="14" spans="2:18" ht="27.6" customHeight="1" thickBot="1">
      <c r="B14" s="398"/>
      <c r="C14" s="83"/>
      <c r="D14" s="83"/>
      <c r="E14" s="83"/>
      <c r="F14" s="83"/>
      <c r="G14" s="83"/>
      <c r="H14" s="384"/>
      <c r="I14" s="472"/>
      <c r="J14" s="1088" t="s">
        <v>8822</v>
      </c>
      <c r="K14" s="1089"/>
      <c r="L14" s="1090"/>
      <c r="M14" s="410"/>
      <c r="N14" s="401"/>
      <c r="O14" s="5"/>
      <c r="P14" s="5"/>
      <c r="Q14" s="5"/>
      <c r="R14" s="5"/>
    </row>
    <row r="15" spans="2:18" ht="29.4" customHeight="1">
      <c r="B15" s="398"/>
      <c r="C15" s="1091" t="s">
        <v>8750</v>
      </c>
      <c r="D15" s="1092"/>
      <c r="E15" s="1092"/>
      <c r="F15" s="474" t="s">
        <v>8846</v>
      </c>
      <c r="G15" s="475"/>
      <c r="H15" s="473"/>
      <c r="I15" s="92"/>
      <c r="J15" s="476"/>
      <c r="K15" s="476"/>
      <c r="L15" s="1093" t="s">
        <v>8846</v>
      </c>
      <c r="M15" s="1093"/>
      <c r="N15" s="1094"/>
      <c r="O15" s="5"/>
      <c r="P15" s="5"/>
      <c r="Q15" s="5"/>
      <c r="R15" s="5"/>
    </row>
    <row r="16" spans="2:18" ht="29.4" customHeight="1" thickBot="1">
      <c r="B16" s="402"/>
      <c r="C16" s="403"/>
      <c r="D16" s="403"/>
      <c r="E16" s="403"/>
      <c r="F16" s="404"/>
      <c r="G16" s="405"/>
      <c r="H16" s="405"/>
      <c r="I16" s="405"/>
      <c r="J16" s="405"/>
      <c r="K16" s="405"/>
      <c r="L16" s="406"/>
      <c r="M16" s="407"/>
      <c r="N16" s="408"/>
      <c r="O16" s="5"/>
      <c r="P16" s="5"/>
      <c r="Q16" s="5"/>
      <c r="R16" s="5"/>
    </row>
    <row r="17" spans="1:46" ht="18" customHeight="1">
      <c r="D17" s="4"/>
      <c r="E17" s="83"/>
      <c r="F17" s="91"/>
      <c r="G17" s="91"/>
      <c r="H17" s="91"/>
      <c r="I17" s="91"/>
      <c r="J17" s="91"/>
      <c r="K17" s="91"/>
      <c r="L17" s="91"/>
      <c r="M17" s="5"/>
      <c r="N17" s="5"/>
      <c r="O17" s="5"/>
      <c r="P17" s="5"/>
      <c r="Q17" s="5"/>
      <c r="R17" s="5"/>
    </row>
    <row r="18" spans="1:46" ht="22.95" customHeight="1">
      <c r="D18" s="1095" t="s">
        <v>8653</v>
      </c>
      <c r="E18" s="1096"/>
      <c r="F18" s="1097" t="s">
        <v>8847</v>
      </c>
      <c r="G18" s="1098"/>
      <c r="H18" s="1098"/>
      <c r="I18" s="1098"/>
      <c r="J18" s="91"/>
      <c r="K18" s="91"/>
      <c r="L18" s="91"/>
      <c r="M18" s="5"/>
      <c r="N18" s="5"/>
      <c r="O18" s="5"/>
      <c r="P18" s="5"/>
      <c r="Q18" s="5"/>
      <c r="R18" s="5"/>
    </row>
    <row r="19" spans="1:46" ht="18" customHeight="1">
      <c r="D19" s="4"/>
      <c r="E19" s="83"/>
      <c r="F19" s="91"/>
      <c r="G19" s="91"/>
      <c r="H19" s="91"/>
      <c r="I19" s="91"/>
      <c r="J19" s="91"/>
      <c r="K19" s="91"/>
      <c r="L19" s="91"/>
      <c r="M19" s="5"/>
      <c r="N19" s="5"/>
      <c r="O19" s="5"/>
      <c r="P19" s="5"/>
      <c r="Q19" s="5"/>
      <c r="R19" s="5"/>
    </row>
    <row r="20" spans="1:46" ht="18" customHeight="1">
      <c r="D20" s="4"/>
      <c r="I20" s="91"/>
      <c r="J20" s="91"/>
      <c r="K20" s="91"/>
      <c r="L20" s="91"/>
      <c r="M20" s="5"/>
      <c r="N20" s="5"/>
      <c r="O20" s="5"/>
      <c r="P20" s="5"/>
      <c r="Q20" s="5"/>
      <c r="R20" s="5"/>
    </row>
    <row r="21" spans="1:46" ht="18" customHeight="1">
      <c r="D21" s="4"/>
      <c r="E21" s="83"/>
      <c r="F21" s="83"/>
      <c r="G21" s="83"/>
      <c r="H21" s="83"/>
      <c r="I21" s="83"/>
      <c r="J21" s="83"/>
      <c r="K21" s="83"/>
      <c r="L21" s="5"/>
      <c r="M21" s="5"/>
      <c r="N21" s="5"/>
      <c r="O21" s="5"/>
      <c r="P21" s="5"/>
      <c r="Q21" s="5"/>
      <c r="R21" s="5"/>
    </row>
    <row r="22" spans="1:46" ht="18.75" customHeight="1">
      <c r="D22" s="4"/>
      <c r="E22" s="8"/>
      <c r="F22" s="8"/>
      <c r="G22" s="8"/>
      <c r="H22" s="8"/>
      <c r="I22" s="8"/>
      <c r="J22" s="8"/>
      <c r="K22" s="8"/>
      <c r="L22" s="5"/>
      <c r="M22" s="5"/>
      <c r="N22" s="5"/>
      <c r="O22" s="5"/>
      <c r="P22" s="5"/>
      <c r="Q22" s="5"/>
      <c r="R22" s="5"/>
    </row>
    <row r="23" spans="1:46" s="18" customFormat="1" ht="18.75" customHeight="1">
      <c r="E23" s="90"/>
      <c r="M23" s="19"/>
      <c r="N23" s="19"/>
      <c r="O23" s="19"/>
      <c r="P23" s="19"/>
      <c r="Q23" s="19"/>
      <c r="R23" s="19"/>
    </row>
    <row r="24" spans="1:46" ht="21.6" thickBot="1">
      <c r="D24" s="4"/>
      <c r="E24" s="9"/>
      <c r="F24" s="10"/>
      <c r="G24" s="10"/>
      <c r="H24" s="4"/>
      <c r="I24" s="4"/>
      <c r="J24" s="4"/>
      <c r="K24" s="4"/>
      <c r="L24" s="5"/>
      <c r="M24" s="4"/>
      <c r="N24" s="4"/>
      <c r="O24" s="5"/>
      <c r="P24" s="5"/>
      <c r="Q24" s="5"/>
      <c r="R24" s="5"/>
    </row>
    <row r="25" spans="1:46" s="3" customFormat="1" ht="21" customHeight="1" thickBot="1">
      <c r="A25" s="20"/>
      <c r="B25" s="20"/>
      <c r="C25" s="20"/>
      <c r="D25" s="7"/>
      <c r="E25" s="73" t="s">
        <v>8642</v>
      </c>
      <c r="F25" s="71" t="s">
        <v>8643</v>
      </c>
      <c r="G25" s="73" t="s">
        <v>8649</v>
      </c>
      <c r="H25" s="72" t="s">
        <v>20</v>
      </c>
      <c r="I25" s="73" t="s">
        <v>25</v>
      </c>
      <c r="J25" s="73" t="s">
        <v>8635</v>
      </c>
      <c r="K25" s="617" t="s">
        <v>22</v>
      </c>
      <c r="L25" s="75" t="s">
        <v>8647</v>
      </c>
      <c r="M25" s="586" t="s">
        <v>8896</v>
      </c>
      <c r="N25" s="74" t="s">
        <v>22</v>
      </c>
      <c r="O25" s="74" t="s">
        <v>8648</v>
      </c>
      <c r="P25" s="498" t="s">
        <v>8897</v>
      </c>
      <c r="Q25" s="6"/>
      <c r="R25" s="6"/>
      <c r="S25" s="6"/>
      <c r="T25" s="5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21" customHeight="1">
      <c r="D26" s="4"/>
      <c r="E26" s="76">
        <v>1</v>
      </c>
      <c r="F26" s="618"/>
      <c r="G26" s="619"/>
      <c r="H26" s="620"/>
      <c r="I26" s="619"/>
      <c r="J26" s="619"/>
      <c r="K26" s="381"/>
      <c r="L26" s="385"/>
      <c r="M26" s="386"/>
      <c r="N26" s="386"/>
      <c r="O26" s="385"/>
      <c r="P26" s="387"/>
      <c r="Q26" s="5"/>
      <c r="R26" s="5"/>
      <c r="S26" s="5"/>
      <c r="T26" s="5"/>
      <c r="AS26" s="18"/>
      <c r="AT26" s="18"/>
    </row>
    <row r="27" spans="1:46" ht="21" customHeight="1">
      <c r="D27" s="4"/>
      <c r="E27" s="77">
        <v>2</v>
      </c>
      <c r="F27" s="390"/>
      <c r="G27" s="621"/>
      <c r="H27" s="622"/>
      <c r="I27" s="621"/>
      <c r="J27" s="621"/>
      <c r="K27" s="381"/>
      <c r="L27" s="385"/>
      <c r="M27" s="388"/>
      <c r="N27" s="386"/>
      <c r="O27" s="385"/>
      <c r="P27" s="389"/>
      <c r="Q27" s="5"/>
      <c r="R27" s="5"/>
      <c r="S27" s="5"/>
      <c r="T27" s="5"/>
      <c r="AS27" s="18"/>
      <c r="AT27" s="18"/>
    </row>
    <row r="28" spans="1:46" s="18" customFormat="1" ht="21" customHeight="1">
      <c r="E28" s="84"/>
      <c r="F28" s="85"/>
      <c r="G28" s="86"/>
      <c r="H28" s="87"/>
      <c r="I28" s="86"/>
      <c r="J28" s="86"/>
      <c r="K28" s="88"/>
      <c r="L28" s="89"/>
      <c r="M28" s="88"/>
      <c r="N28" s="89"/>
      <c r="O28" s="19"/>
      <c r="P28" s="19"/>
      <c r="Q28" s="19"/>
      <c r="R28" s="19"/>
    </row>
    <row r="29" spans="1:46" s="18" customFormat="1" ht="21" customHeight="1">
      <c r="E29" s="84"/>
      <c r="F29" s="85"/>
      <c r="G29" s="86"/>
      <c r="H29" s="87"/>
      <c r="I29" s="86"/>
      <c r="J29" s="86"/>
      <c r="K29" s="19"/>
      <c r="L29" s="19"/>
      <c r="M29" s="19"/>
      <c r="N29" s="19"/>
    </row>
    <row r="30" spans="1:46" s="18" customFormat="1" ht="21" customHeight="1">
      <c r="E30" s="84"/>
      <c r="F30" s="85"/>
      <c r="G30" s="86"/>
      <c r="H30" s="87"/>
      <c r="I30" s="86"/>
      <c r="J30" s="86"/>
      <c r="K30" s="19"/>
      <c r="L30" s="19"/>
      <c r="M30" s="19"/>
      <c r="N30" s="19"/>
    </row>
    <row r="31" spans="1:46" s="18" customFormat="1" ht="21" customHeight="1">
      <c r="E31" s="84"/>
      <c r="F31" s="85"/>
      <c r="G31" s="86"/>
      <c r="H31" s="87"/>
      <c r="I31" s="86"/>
      <c r="J31" s="86"/>
      <c r="K31" s="19"/>
      <c r="L31" s="19"/>
      <c r="M31" s="19"/>
      <c r="N31" s="19"/>
    </row>
    <row r="32" spans="1:46" s="18" customFormat="1" ht="21" customHeight="1">
      <c r="E32" s="84"/>
      <c r="F32" s="85"/>
      <c r="G32" s="86"/>
      <c r="H32" s="87"/>
      <c r="I32" s="86"/>
      <c r="J32" s="86"/>
      <c r="K32" s="19"/>
      <c r="L32" s="19"/>
    </row>
    <row r="33" spans="4:18" ht="17.25" customHeight="1">
      <c r="D33" s="4"/>
      <c r="F33" s="4"/>
      <c r="G33" s="4"/>
      <c r="H33" s="4"/>
      <c r="I33" s="4"/>
      <c r="J33" s="4"/>
      <c r="L33" s="4"/>
      <c r="M33" s="4"/>
      <c r="N33" s="5"/>
      <c r="O33" s="5"/>
      <c r="P33" s="5"/>
      <c r="Q33" s="5"/>
      <c r="R33" s="5"/>
    </row>
    <row r="34" spans="4:18" ht="17.399999999999999" customHeight="1">
      <c r="D34" s="4"/>
      <c r="E34" s="1099" t="s">
        <v>9128</v>
      </c>
      <c r="F34" s="1099"/>
      <c r="G34" s="1100" t="s">
        <v>8822</v>
      </c>
      <c r="H34" s="1101"/>
      <c r="I34" s="210" t="s">
        <v>8749</v>
      </c>
      <c r="J34" s="210"/>
      <c r="K34" s="210"/>
      <c r="L34" s="78"/>
      <c r="M34" s="78"/>
      <c r="N34" s="4"/>
      <c r="O34" s="5"/>
      <c r="P34" s="5"/>
      <c r="Q34" s="5"/>
      <c r="R34" s="5"/>
    </row>
    <row r="35" spans="4:18" ht="17.399999999999999" customHeight="1">
      <c r="D35" s="4"/>
      <c r="E35" s="78"/>
      <c r="F35" s="79"/>
      <c r="G35" s="79"/>
      <c r="H35" s="79"/>
      <c r="I35" s="79"/>
      <c r="J35" s="79"/>
      <c r="K35" s="79"/>
      <c r="L35" s="79"/>
      <c r="M35" s="14"/>
      <c r="N35" s="4"/>
      <c r="O35" s="5"/>
      <c r="P35" s="5"/>
      <c r="Q35" s="5"/>
      <c r="R35" s="5"/>
    </row>
    <row r="36" spans="4:18" ht="17.399999999999999" customHeight="1">
      <c r="D36" s="4"/>
      <c r="E36" s="1048" t="s">
        <v>9129</v>
      </c>
      <c r="F36" s="1048"/>
      <c r="G36" s="1048"/>
      <c r="H36" s="1048"/>
      <c r="I36" s="1048"/>
      <c r="J36" s="1048"/>
      <c r="K36" s="1048"/>
      <c r="L36" s="1048"/>
      <c r="M36" s="1048"/>
      <c r="N36" s="4"/>
      <c r="O36" s="5"/>
      <c r="P36" s="5"/>
      <c r="Q36" s="5"/>
      <c r="R36" s="5"/>
    </row>
    <row r="37" spans="4:18" ht="17.399999999999999" customHeight="1">
      <c r="D37" s="4"/>
      <c r="E37" s="82"/>
      <c r="F37" s="82"/>
      <c r="G37" s="1102" t="s">
        <v>8848</v>
      </c>
      <c r="H37" s="1102"/>
      <c r="I37" s="1102"/>
      <c r="J37" s="1102"/>
      <c r="K37" s="1102"/>
      <c r="L37" s="82"/>
      <c r="M37" s="82"/>
      <c r="N37" s="4"/>
      <c r="O37" s="5"/>
      <c r="P37" s="5"/>
      <c r="Q37" s="5"/>
      <c r="R37" s="5"/>
    </row>
    <row r="38" spans="4:18" ht="17.399999999999999" customHeight="1">
      <c r="D38" s="4"/>
      <c r="E38" s="82"/>
      <c r="F38" s="82"/>
      <c r="G38" s="82"/>
      <c r="H38" s="82"/>
      <c r="I38" s="82"/>
      <c r="J38" s="82"/>
      <c r="K38" s="82"/>
      <c r="L38" s="82"/>
      <c r="M38" s="14"/>
      <c r="N38" s="4"/>
      <c r="O38" s="5"/>
      <c r="P38" s="5"/>
      <c r="Q38" s="5"/>
      <c r="R38" s="5"/>
    </row>
    <row r="39" spans="4:18" ht="32.4" customHeight="1">
      <c r="D39" s="4"/>
      <c r="E39" s="1103" t="s">
        <v>9130</v>
      </c>
      <c r="F39" s="1103"/>
      <c r="G39" s="1103"/>
      <c r="H39" s="1103"/>
      <c r="I39" s="1103"/>
      <c r="J39" s="1103"/>
      <c r="K39" s="1103"/>
      <c r="L39" s="1103"/>
      <c r="M39" s="14"/>
      <c r="N39" s="4"/>
      <c r="O39" s="5"/>
      <c r="P39" s="5"/>
      <c r="Q39" s="5"/>
      <c r="R39" s="5"/>
    </row>
    <row r="40" spans="4:18" ht="17.399999999999999" customHeight="1">
      <c r="D40" s="4"/>
      <c r="E40" s="81"/>
      <c r="F40" s="81"/>
      <c r="G40" s="81"/>
      <c r="H40" s="81"/>
      <c r="I40" s="81"/>
      <c r="J40" s="81"/>
      <c r="K40" s="81"/>
      <c r="L40" s="82"/>
      <c r="M40" s="14"/>
      <c r="N40" s="4"/>
      <c r="O40" s="5"/>
      <c r="P40" s="5"/>
      <c r="Q40" s="5"/>
      <c r="R40" s="5"/>
    </row>
    <row r="41" spans="4:18" ht="24.6" customHeight="1">
      <c r="D41" s="4"/>
      <c r="E41" s="1077" t="s">
        <v>9131</v>
      </c>
      <c r="F41" s="1077"/>
      <c r="G41" s="78"/>
      <c r="H41" s="78"/>
      <c r="I41" s="78"/>
      <c r="J41" s="78"/>
      <c r="K41" s="78"/>
      <c r="L41" s="82"/>
      <c r="M41" s="14"/>
      <c r="N41" s="4"/>
      <c r="O41" s="5"/>
      <c r="P41" s="5"/>
      <c r="Q41" s="5"/>
      <c r="R41" s="5"/>
    </row>
    <row r="42" spans="4:18" ht="17.399999999999999" customHeight="1">
      <c r="D42" s="4"/>
      <c r="E42" s="18"/>
      <c r="F42" s="1078"/>
      <c r="G42" s="1078"/>
      <c r="H42" s="1078"/>
      <c r="I42" s="1078"/>
      <c r="J42" s="1078"/>
      <c r="K42" s="1078"/>
      <c r="L42" s="1078"/>
      <c r="M42" s="1078"/>
      <c r="N42" s="1078"/>
      <c r="O42" s="5"/>
      <c r="P42" s="5"/>
      <c r="Q42" s="5"/>
      <c r="R42" s="5"/>
    </row>
    <row r="43" spans="4:18" ht="22.95" customHeight="1">
      <c r="D43" s="4"/>
      <c r="E43" s="18"/>
      <c r="F43" s="1079" t="s">
        <v>9135</v>
      </c>
      <c r="G43" s="1079"/>
      <c r="H43" s="1079"/>
      <c r="I43" s="1079"/>
      <c r="J43" s="1079"/>
      <c r="K43" s="1079"/>
      <c r="L43" s="1079"/>
      <c r="M43" s="1079"/>
      <c r="N43" s="1079"/>
      <c r="O43" s="332"/>
      <c r="P43" s="19"/>
      <c r="Q43" s="5"/>
      <c r="R43" s="5"/>
    </row>
    <row r="44" spans="4:18" ht="22.95" customHeight="1">
      <c r="D44" s="4"/>
      <c r="E44" s="18"/>
      <c r="F44" s="1087" t="s">
        <v>8785</v>
      </c>
      <c r="G44" s="1087"/>
      <c r="H44" s="1087"/>
      <c r="I44" s="1087"/>
      <c r="J44" s="1087"/>
      <c r="K44" s="1087"/>
      <c r="L44" s="1087"/>
      <c r="M44" s="1087"/>
      <c r="N44" s="1087"/>
      <c r="O44" s="333"/>
      <c r="P44" s="19"/>
      <c r="Q44" s="5"/>
      <c r="R44" s="5"/>
    </row>
    <row r="45" spans="4:18" ht="22.95" customHeight="1">
      <c r="D45" s="4"/>
      <c r="F45" s="1081" t="s">
        <v>9134</v>
      </c>
      <c r="G45" s="1081"/>
      <c r="H45" s="1081"/>
      <c r="I45" s="1081"/>
      <c r="J45" s="1081"/>
      <c r="K45" s="1081"/>
      <c r="L45" s="1081"/>
      <c r="M45" s="1081"/>
      <c r="N45" s="1081"/>
      <c r="O45" s="18"/>
      <c r="P45" s="19"/>
      <c r="Q45" s="5"/>
      <c r="R45" s="5"/>
    </row>
    <row r="46" spans="4:18" s="18" customFormat="1" ht="22.95" customHeight="1">
      <c r="L46" s="106"/>
      <c r="M46" s="106"/>
      <c r="N46" s="106"/>
      <c r="O46" s="19"/>
      <c r="P46" s="19"/>
      <c r="Q46" s="19"/>
      <c r="R46" s="19"/>
    </row>
    <row r="47" spans="4:18" s="18" customFormat="1" ht="22.95" customHeight="1">
      <c r="L47" s="106"/>
      <c r="M47" s="106"/>
      <c r="N47" s="106"/>
      <c r="O47" s="19"/>
      <c r="P47" s="19"/>
      <c r="Q47" s="19"/>
      <c r="R47" s="19"/>
    </row>
    <row r="48" spans="4:18" s="18" customFormat="1" ht="22.95" customHeight="1">
      <c r="L48" s="106"/>
      <c r="M48" s="106"/>
      <c r="N48" s="106"/>
      <c r="O48" s="19"/>
      <c r="P48" s="19"/>
      <c r="Q48" s="19"/>
      <c r="R48" s="19"/>
    </row>
    <row r="49" spans="3:67" s="207" customFormat="1" ht="34.200000000000003" customHeight="1">
      <c r="C49" s="1073" t="s">
        <v>8659</v>
      </c>
      <c r="D49" s="1073"/>
      <c r="E49" s="1073"/>
      <c r="G49" s="1085" t="s">
        <v>8874</v>
      </c>
      <c r="H49" s="1085"/>
      <c r="I49" s="1085"/>
      <c r="J49" s="1085"/>
      <c r="K49" s="1085"/>
      <c r="L49" s="1085"/>
      <c r="M49" s="1085"/>
      <c r="N49" s="208"/>
      <c r="O49" s="209"/>
      <c r="P49" s="209"/>
      <c r="Q49" s="209"/>
      <c r="R49" s="209"/>
    </row>
    <row r="50" spans="3:67" s="18" customFormat="1" ht="22.95" customHeight="1">
      <c r="G50" s="1086" t="s">
        <v>8873</v>
      </c>
      <c r="H50" s="1086"/>
      <c r="I50" s="1086"/>
      <c r="J50" s="1086"/>
      <c r="K50" s="1086"/>
      <c r="L50" s="1086"/>
      <c r="M50" s="1086"/>
      <c r="N50" s="106"/>
      <c r="O50" s="19"/>
      <c r="P50" s="19"/>
      <c r="Q50" s="19"/>
      <c r="R50" s="19"/>
    </row>
    <row r="51" spans="3:67" s="18" customFormat="1" ht="22.95" customHeight="1">
      <c r="L51" s="106"/>
      <c r="M51" s="106"/>
      <c r="N51" s="106"/>
      <c r="O51" s="19"/>
      <c r="P51" s="19"/>
      <c r="Q51" s="19"/>
      <c r="R51" s="19"/>
    </row>
    <row r="52" spans="3:67" s="18" customFormat="1" ht="22.95" customHeight="1">
      <c r="L52" s="106"/>
      <c r="M52" s="106"/>
      <c r="N52" s="106"/>
      <c r="O52" s="19"/>
      <c r="P52" s="19"/>
      <c r="Q52" s="19"/>
      <c r="R52" s="19"/>
    </row>
    <row r="53" spans="3:67" ht="12.75" customHeight="1">
      <c r="D53" s="4"/>
      <c r="E53" s="78"/>
      <c r="F53" s="94"/>
      <c r="G53" s="94"/>
      <c r="H53" s="94"/>
      <c r="I53" s="94"/>
      <c r="J53" s="94"/>
      <c r="K53" s="94"/>
      <c r="L53" s="80"/>
      <c r="M53" s="17"/>
      <c r="N53" s="5"/>
      <c r="O53" s="5"/>
      <c r="P53" s="5"/>
      <c r="Q53" s="5"/>
      <c r="R53" s="5"/>
    </row>
    <row r="54" spans="3:67" ht="12.75" customHeight="1">
      <c r="D54" s="4"/>
      <c r="E54" s="78"/>
      <c r="F54" s="94"/>
      <c r="G54" s="94"/>
      <c r="H54" s="94"/>
      <c r="I54" s="94"/>
      <c r="J54" s="94"/>
      <c r="K54" s="94"/>
      <c r="L54" s="80"/>
      <c r="M54" s="17"/>
      <c r="N54" s="5"/>
      <c r="O54" s="5"/>
      <c r="P54" s="5"/>
      <c r="Q54" s="5"/>
      <c r="R54" s="5"/>
    </row>
    <row r="55" spans="3:67" ht="12.75" customHeight="1">
      <c r="D55" s="18"/>
      <c r="E55" s="18"/>
      <c r="F55" s="94"/>
      <c r="G55" s="94"/>
      <c r="H55" s="94"/>
      <c r="I55" s="94"/>
      <c r="J55" s="94"/>
      <c r="K55" s="94"/>
      <c r="L55" s="80"/>
      <c r="M55" s="17"/>
      <c r="N55" s="5"/>
      <c r="O55" s="5"/>
      <c r="P55" s="5"/>
      <c r="Q55" s="5"/>
      <c r="R55" s="5"/>
    </row>
    <row r="56" spans="3:67" ht="12.75" customHeight="1">
      <c r="D56" s="4"/>
      <c r="F56" s="79"/>
      <c r="G56" s="79"/>
      <c r="H56" s="79"/>
      <c r="I56" s="79"/>
      <c r="J56" s="79"/>
      <c r="K56" s="79"/>
      <c r="L56" s="80"/>
      <c r="M56" s="17"/>
      <c r="N56" s="5"/>
      <c r="O56" s="5"/>
      <c r="P56" s="5"/>
      <c r="Q56" s="5"/>
      <c r="R56" s="5"/>
    </row>
    <row r="57" spans="3:67" ht="24.6" customHeight="1">
      <c r="C57" s="1"/>
      <c r="D57" s="18"/>
      <c r="E57" s="391" t="s">
        <v>8653</v>
      </c>
      <c r="F57" s="1075" t="s">
        <v>8821</v>
      </c>
      <c r="G57" s="1076"/>
      <c r="H57" s="1076"/>
      <c r="I57" s="126"/>
      <c r="J57" s="79"/>
      <c r="K57" s="79"/>
      <c r="L57" s="80"/>
      <c r="M57" s="17"/>
      <c r="N57" s="5"/>
      <c r="O57" s="5"/>
      <c r="P57" s="5"/>
      <c r="Q57" s="5"/>
      <c r="R57" s="5"/>
    </row>
    <row r="58" spans="3:67" s="18" customFormat="1" ht="24.6" customHeight="1">
      <c r="C58" s="93"/>
      <c r="D58" s="93"/>
      <c r="E58" s="93"/>
      <c r="F58" s="94"/>
      <c r="G58" s="94"/>
      <c r="H58" s="94"/>
      <c r="I58" s="94"/>
      <c r="J58" s="94"/>
      <c r="K58" s="94"/>
      <c r="L58" s="95"/>
      <c r="M58" s="96"/>
      <c r="N58" s="19"/>
      <c r="O58" s="19"/>
      <c r="P58" s="19"/>
      <c r="Q58" s="19"/>
      <c r="R58" s="19"/>
    </row>
    <row r="59" spans="3:67" s="18" customFormat="1" ht="24.6" customHeight="1">
      <c r="C59" s="93"/>
      <c r="D59" s="93"/>
      <c r="J59" s="94"/>
      <c r="K59" s="94"/>
      <c r="L59" s="95"/>
      <c r="M59" s="96"/>
      <c r="N59" s="19"/>
      <c r="O59" s="19"/>
      <c r="P59" s="19"/>
      <c r="Q59" s="19"/>
      <c r="R59" s="19"/>
    </row>
    <row r="60" spans="3:67"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</row>
    <row r="61" spans="3:67" ht="21.6" customHeight="1"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</row>
    <row r="62" spans="3:67" ht="21" customHeight="1"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</row>
    <row r="63" spans="3:67" ht="21" customHeight="1"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</row>
    <row r="64" spans="3:67" ht="21" customHeight="1" thickBot="1"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</row>
    <row r="65" spans="3:18" ht="21" customHeight="1" thickBot="1">
      <c r="C65" s="73" t="s">
        <v>8666</v>
      </c>
      <c r="D65" s="73"/>
      <c r="E65" s="71" t="s">
        <v>8643</v>
      </c>
      <c r="F65" s="623" t="s">
        <v>8634</v>
      </c>
      <c r="G65" s="73" t="s">
        <v>9132</v>
      </c>
      <c r="H65" s="105" t="s">
        <v>8665</v>
      </c>
      <c r="I65" s="73" t="s">
        <v>8636</v>
      </c>
      <c r="J65" s="623" t="s">
        <v>400</v>
      </c>
      <c r="K65" s="18"/>
      <c r="L65" s="18"/>
      <c r="M65" s="18"/>
      <c r="N65" s="18"/>
      <c r="O65" s="18"/>
      <c r="P65" s="18"/>
      <c r="Q65" s="18"/>
      <c r="R65" s="18"/>
    </row>
    <row r="66" spans="3:18" ht="24" customHeight="1">
      <c r="C66" s="97"/>
      <c r="D66" s="98">
        <v>1</v>
      </c>
      <c r="E66" s="382">
        <v>411</v>
      </c>
      <c r="F66" s="178" t="s">
        <v>4716</v>
      </c>
      <c r="G66" s="178" t="s">
        <v>91</v>
      </c>
      <c r="H66" s="1082" t="s">
        <v>91</v>
      </c>
      <c r="I66" s="190">
        <v>1081</v>
      </c>
      <c r="J66" s="191"/>
      <c r="K66" s="18"/>
      <c r="L66" s="18"/>
      <c r="M66" s="18"/>
      <c r="N66" s="18"/>
      <c r="O66" s="18"/>
      <c r="P66" s="18"/>
      <c r="Q66" s="18"/>
      <c r="R66" s="18"/>
    </row>
    <row r="67" spans="3:18" ht="24" customHeight="1">
      <c r="C67" s="624" t="s">
        <v>8664</v>
      </c>
      <c r="D67" s="98">
        <v>2</v>
      </c>
      <c r="E67" s="382">
        <v>412</v>
      </c>
      <c r="F67" s="178" t="s">
        <v>574</v>
      </c>
      <c r="G67" s="178" t="s">
        <v>91</v>
      </c>
      <c r="H67" s="1083"/>
      <c r="I67" s="190">
        <v>1081</v>
      </c>
      <c r="J67" s="191"/>
      <c r="K67" s="18"/>
      <c r="L67" s="18"/>
      <c r="M67" s="18"/>
      <c r="N67" s="18"/>
      <c r="O67" s="18"/>
      <c r="P67" s="18"/>
      <c r="Q67" s="18"/>
      <c r="R67" s="18"/>
    </row>
    <row r="68" spans="3:18" s="18" customFormat="1" ht="24" customHeight="1">
      <c r="C68" s="625">
        <v>1</v>
      </c>
      <c r="D68" s="98">
        <v>3</v>
      </c>
      <c r="E68" s="382">
        <v>410</v>
      </c>
      <c r="F68" s="178" t="s">
        <v>572</v>
      </c>
      <c r="G68" s="178" t="s">
        <v>91</v>
      </c>
      <c r="H68" s="1083"/>
      <c r="I68" s="190">
        <v>1081</v>
      </c>
      <c r="J68" s="192">
        <v>2082</v>
      </c>
    </row>
    <row r="69" spans="3:18" s="18" customFormat="1" ht="24" customHeight="1">
      <c r="C69" s="101"/>
      <c r="D69" s="98">
        <v>4</v>
      </c>
      <c r="E69" s="382">
        <v>408</v>
      </c>
      <c r="F69" s="178" t="s">
        <v>570</v>
      </c>
      <c r="G69" s="178" t="s">
        <v>91</v>
      </c>
      <c r="H69" s="1083"/>
      <c r="I69" s="190">
        <v>1081</v>
      </c>
      <c r="J69" s="192"/>
    </row>
    <row r="70" spans="3:18" s="18" customFormat="1" ht="24" customHeight="1">
      <c r="C70" s="101"/>
      <c r="D70" s="98">
        <v>5</v>
      </c>
      <c r="E70" s="382">
        <v>409</v>
      </c>
      <c r="F70" s="178" t="s">
        <v>4770</v>
      </c>
      <c r="G70" s="178" t="s">
        <v>91</v>
      </c>
      <c r="H70" s="1083"/>
      <c r="I70" s="190">
        <v>1081</v>
      </c>
      <c r="J70" s="192"/>
    </row>
    <row r="71" spans="3:18" s="18" customFormat="1" ht="24" customHeight="1" thickBot="1">
      <c r="C71" s="102"/>
      <c r="D71" s="103">
        <v>6</v>
      </c>
      <c r="E71" s="383">
        <v>406</v>
      </c>
      <c r="F71" s="187" t="s">
        <v>4760</v>
      </c>
      <c r="G71" s="187" t="s">
        <v>91</v>
      </c>
      <c r="H71" s="1084"/>
      <c r="I71" s="194">
        <v>1081</v>
      </c>
      <c r="J71" s="195"/>
    </row>
    <row r="72" spans="3:18" s="18" customFormat="1"/>
    <row r="73" spans="3:18" s="18" customFormat="1"/>
    <row r="74" spans="3:18" s="18" customFormat="1"/>
    <row r="75" spans="3:18" s="18" customFormat="1"/>
    <row r="76" spans="3:18" s="18" customFormat="1"/>
    <row r="77" spans="3:18" s="18" customFormat="1"/>
    <row r="78" spans="3:18" s="18" customFormat="1"/>
    <row r="79" spans="3:18" s="18" customFormat="1"/>
    <row r="80" spans="3:18" s="18" customFormat="1"/>
    <row r="81" spans="3:18" s="18" customFormat="1"/>
    <row r="82" spans="3:18" s="18" customFormat="1" ht="37.950000000000003" customHeight="1">
      <c r="C82" s="1074" t="s">
        <v>9133</v>
      </c>
      <c r="D82" s="1074"/>
      <c r="E82" s="1074"/>
      <c r="F82" s="1074"/>
      <c r="G82" s="126"/>
      <c r="H82" s="126"/>
      <c r="I82" s="126"/>
      <c r="J82" s="126"/>
    </row>
    <row r="83" spans="3:18" s="18" customFormat="1"/>
    <row r="84" spans="3:18" s="18" customFormat="1"/>
    <row r="85" spans="3:18" s="18" customFormat="1"/>
    <row r="86" spans="3:18" s="18" customFormat="1"/>
    <row r="87" spans="3:18" s="18" customFormat="1"/>
    <row r="88" spans="3:18" s="18" customFormat="1"/>
    <row r="89" spans="3:18" s="18" customFormat="1"/>
    <row r="90" spans="3:18" s="18" customFormat="1" ht="15" thickBot="1"/>
    <row r="91" spans="3:18" s="18" customFormat="1" ht="16.8" thickBot="1">
      <c r="C91" s="73" t="s">
        <v>8666</v>
      </c>
      <c r="D91" s="73"/>
      <c r="E91" s="169" t="s">
        <v>8646</v>
      </c>
      <c r="F91" s="169" t="s">
        <v>8634</v>
      </c>
      <c r="G91" s="73" t="s">
        <v>8635</v>
      </c>
      <c r="H91" s="171" t="s">
        <v>8665</v>
      </c>
      <c r="I91" s="172" t="s">
        <v>8636</v>
      </c>
      <c r="J91" s="173" t="s">
        <v>400</v>
      </c>
    </row>
    <row r="92" spans="3:18" ht="27" customHeight="1">
      <c r="C92" s="123"/>
      <c r="D92" s="176">
        <v>1</v>
      </c>
      <c r="E92" s="177">
        <v>1</v>
      </c>
      <c r="F92" s="110" t="s">
        <v>7990</v>
      </c>
      <c r="G92" s="110" t="s">
        <v>91</v>
      </c>
      <c r="H92" s="1082" t="s">
        <v>91</v>
      </c>
      <c r="I92" s="178">
        <v>1236</v>
      </c>
      <c r="J92" s="179"/>
      <c r="K92" s="18"/>
      <c r="L92" s="18"/>
      <c r="M92" s="18"/>
      <c r="N92" s="18"/>
      <c r="O92" s="18"/>
      <c r="P92" s="18"/>
      <c r="Q92" s="18"/>
      <c r="R92" s="18"/>
    </row>
    <row r="93" spans="3:18" ht="27" customHeight="1">
      <c r="C93" s="174" t="s">
        <v>8638</v>
      </c>
      <c r="D93" s="180">
        <v>2</v>
      </c>
      <c r="E93" s="177">
        <v>2</v>
      </c>
      <c r="F93" s="110" t="s">
        <v>7964</v>
      </c>
      <c r="G93" s="110" t="s">
        <v>91</v>
      </c>
      <c r="H93" s="1083"/>
      <c r="I93" s="178">
        <v>1236</v>
      </c>
      <c r="J93" s="181"/>
      <c r="K93" s="18"/>
      <c r="L93" s="18"/>
      <c r="M93" s="18"/>
      <c r="N93" s="18"/>
      <c r="O93" s="18"/>
      <c r="P93" s="18"/>
      <c r="Q93" s="18"/>
      <c r="R93" s="18"/>
    </row>
    <row r="94" spans="3:18" ht="27" customHeight="1">
      <c r="C94" s="626">
        <v>2</v>
      </c>
      <c r="D94" s="182">
        <v>3</v>
      </c>
      <c r="E94" s="177">
        <v>3</v>
      </c>
      <c r="F94" s="110" t="s">
        <v>7982</v>
      </c>
      <c r="G94" s="110" t="s">
        <v>91</v>
      </c>
      <c r="H94" s="1083"/>
      <c r="I94" s="178">
        <v>1236</v>
      </c>
      <c r="J94" s="183">
        <v>2237</v>
      </c>
      <c r="K94" s="18"/>
      <c r="L94" s="18"/>
      <c r="M94" s="18"/>
      <c r="N94" s="18"/>
      <c r="O94" s="18"/>
      <c r="P94" s="18"/>
      <c r="Q94" s="18"/>
      <c r="R94" s="18"/>
    </row>
    <row r="95" spans="3:18" ht="27" customHeight="1">
      <c r="C95" s="124"/>
      <c r="D95" s="182">
        <v>4</v>
      </c>
      <c r="E95" s="177">
        <v>4</v>
      </c>
      <c r="F95" s="110" t="s">
        <v>7984</v>
      </c>
      <c r="G95" s="110" t="s">
        <v>91</v>
      </c>
      <c r="H95" s="1083"/>
      <c r="I95" s="178">
        <v>1236</v>
      </c>
      <c r="J95" s="184"/>
      <c r="K95" s="18"/>
      <c r="L95" s="18"/>
      <c r="M95" s="18"/>
      <c r="N95" s="18"/>
      <c r="O95" s="18"/>
      <c r="P95" s="18"/>
      <c r="Q95" s="18"/>
      <c r="R95" s="18"/>
    </row>
    <row r="96" spans="3:18" ht="27" customHeight="1">
      <c r="C96" s="124"/>
      <c r="D96" s="182">
        <v>5</v>
      </c>
      <c r="E96" s="177">
        <v>5</v>
      </c>
      <c r="F96" s="110" t="s">
        <v>4279</v>
      </c>
      <c r="G96" s="110" t="s">
        <v>91</v>
      </c>
      <c r="H96" s="1083"/>
      <c r="I96" s="178">
        <v>1236</v>
      </c>
      <c r="J96" s="184"/>
      <c r="K96" s="18"/>
      <c r="L96" s="18"/>
      <c r="M96" s="18"/>
      <c r="N96" s="18"/>
      <c r="O96" s="18"/>
      <c r="P96" s="18"/>
      <c r="Q96" s="18"/>
      <c r="R96" s="18"/>
    </row>
    <row r="97" spans="3:18" ht="27" customHeight="1" thickBot="1">
      <c r="C97" s="125"/>
      <c r="D97" s="185">
        <v>6</v>
      </c>
      <c r="E97" s="186">
        <v>6</v>
      </c>
      <c r="F97" s="111" t="s">
        <v>7972</v>
      </c>
      <c r="G97" s="111" t="s">
        <v>91</v>
      </c>
      <c r="H97" s="1084"/>
      <c r="I97" s="187">
        <v>1236</v>
      </c>
      <c r="J97" s="188"/>
      <c r="K97" s="18"/>
      <c r="L97" s="18"/>
      <c r="M97" s="18"/>
      <c r="N97" s="18"/>
      <c r="O97" s="18"/>
      <c r="P97" s="18"/>
      <c r="Q97" s="18"/>
      <c r="R97" s="18"/>
    </row>
    <row r="98" spans="3:18"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3:18"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3:18"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3:18"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3:18"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3:18"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3:18"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3:18"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3:18"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3:18"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3:18"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3:18"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3:18"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3:18"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</row>
    <row r="112" spans="3:18"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</row>
    <row r="113" spans="4:18"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</row>
    <row r="114" spans="4:18"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</row>
    <row r="115" spans="4:18"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</row>
    <row r="116" spans="4:18"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</row>
    <row r="117" spans="4:18"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</row>
    <row r="118" spans="4:18"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</row>
    <row r="119" spans="4:18"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</row>
    <row r="120" spans="4:18"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</row>
    <row r="121" spans="4:18"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</row>
    <row r="122" spans="4:18"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</row>
    <row r="123" spans="4:18"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</row>
    <row r="124" spans="4:18"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</row>
    <row r="125" spans="4:18"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</row>
    <row r="126" spans="4:18"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</row>
    <row r="127" spans="4:18"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</row>
    <row r="128" spans="4:18"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</row>
    <row r="129" spans="4:18"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</row>
    <row r="130" spans="4:18"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</row>
    <row r="131" spans="4:18"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</row>
    <row r="132" spans="4:18"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4:18"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4:18"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4:18"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4:18"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37" spans="4:18"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</row>
    <row r="138" spans="4:18"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</row>
    <row r="139" spans="4:18"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</row>
    <row r="140" spans="4:18"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</row>
    <row r="141" spans="4:18"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</row>
    <row r="142" spans="4:18"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</row>
    <row r="143" spans="4:18"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</row>
    <row r="144" spans="4:18"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</row>
    <row r="145" spans="4:18"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</row>
    <row r="146" spans="4:18"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</row>
    <row r="147" spans="4:18"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</row>
    <row r="148" spans="4:18"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</row>
    <row r="149" spans="4:18"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</row>
    <row r="150" spans="4:18"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</row>
    <row r="151" spans="4:18"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</row>
    <row r="152" spans="4:18"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</row>
    <row r="153" spans="4:18"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</row>
    <row r="154" spans="4:18"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4:18"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</row>
    <row r="156" spans="4:18"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</row>
    <row r="157" spans="4:18"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</row>
    <row r="158" spans="4:18"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</row>
    <row r="159" spans="4:18"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</row>
    <row r="160" spans="4:18"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</row>
    <row r="161" spans="4:18"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</row>
    <row r="162" spans="4:18"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</row>
    <row r="163" spans="4:18"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  <row r="164" spans="4:18"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</row>
    <row r="165" spans="4:18"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</row>
    <row r="166" spans="4:18"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</row>
    <row r="167" spans="4:18"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</row>
    <row r="168" spans="4:18"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</row>
    <row r="169" spans="4:18"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</row>
    <row r="170" spans="4:18"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</row>
    <row r="171" spans="4:18"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</row>
    <row r="172" spans="4:18"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</row>
    <row r="173" spans="4:18"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</row>
    <row r="174" spans="4:18"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</row>
    <row r="175" spans="4:18"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</row>
    <row r="176" spans="4:18"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</row>
    <row r="177" spans="4:18"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</row>
    <row r="178" spans="4:18"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</row>
    <row r="179" spans="4:18"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</row>
    <row r="180" spans="4:18"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</row>
    <row r="181" spans="4:18"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</row>
    <row r="182" spans="4:18"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</row>
    <row r="183" spans="4:18"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</row>
    <row r="184" spans="4:18"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</row>
    <row r="185" spans="4:18"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</row>
    <row r="186" spans="4:18"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</row>
    <row r="187" spans="4:18"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</row>
    <row r="188" spans="4:18"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</row>
    <row r="189" spans="4:18"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</row>
    <row r="190" spans="4:18"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</row>
    <row r="191" spans="4:18"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</row>
    <row r="192" spans="4:18"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</row>
    <row r="193" spans="4:18"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</row>
    <row r="194" spans="4:18"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</row>
    <row r="195" spans="4:18"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</row>
    <row r="196" spans="4:18"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</row>
    <row r="197" spans="4:18"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</row>
    <row r="198" spans="4:18"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</row>
    <row r="199" spans="4:18"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</row>
    <row r="200" spans="4:18"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</row>
    <row r="201" spans="4:18"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</row>
    <row r="202" spans="4:18"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</row>
    <row r="203" spans="4:18"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</row>
    <row r="204" spans="4:18"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</row>
    <row r="205" spans="4:18"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</row>
    <row r="206" spans="4:18"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</row>
    <row r="207" spans="4:18"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</row>
    <row r="208" spans="4:18"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</row>
    <row r="209" spans="4:18"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</row>
    <row r="210" spans="4:18"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</row>
    <row r="211" spans="4:18"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</row>
    <row r="212" spans="4:18"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</row>
    <row r="213" spans="4:18"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</row>
    <row r="214" spans="4:18"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</row>
    <row r="215" spans="4:18"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</row>
    <row r="216" spans="4:18"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</row>
    <row r="217" spans="4:18"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</row>
    <row r="218" spans="4:18"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</row>
    <row r="219" spans="4:18"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</row>
    <row r="220" spans="4:18"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</row>
    <row r="221" spans="4:18"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</row>
    <row r="222" spans="4:18"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</row>
    <row r="223" spans="4:18"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</row>
    <row r="224" spans="4:18"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</row>
    <row r="225" spans="4:18"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</row>
    <row r="226" spans="4:18"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</row>
    <row r="227" spans="4:18"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</row>
    <row r="228" spans="4:18"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</row>
    <row r="229" spans="4:18"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</row>
    <row r="230" spans="4:18"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</row>
    <row r="231" spans="4:18"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</row>
    <row r="232" spans="4:18"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</row>
    <row r="233" spans="4:18"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</row>
    <row r="234" spans="4:18"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</row>
    <row r="235" spans="4:18"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</row>
    <row r="236" spans="4:18"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</row>
    <row r="237" spans="4:18"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</row>
    <row r="238" spans="4:18"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</row>
    <row r="239" spans="4:18"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</row>
    <row r="240" spans="4:18"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</row>
    <row r="241" spans="4:18"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</row>
    <row r="242" spans="4:18"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</row>
    <row r="243" spans="4:18"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</row>
    <row r="244" spans="4:18"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</row>
    <row r="245" spans="4:18"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</row>
    <row r="246" spans="4:18"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</row>
    <row r="247" spans="4:18"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</row>
    <row r="248" spans="4:18"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</row>
    <row r="249" spans="4:18"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</row>
    <row r="250" spans="4:18"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</row>
    <row r="251" spans="4:18"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</row>
    <row r="252" spans="4:18"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</row>
    <row r="253" spans="4:18"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</row>
    <row r="254" spans="4:18"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</row>
    <row r="255" spans="4:18"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</row>
    <row r="256" spans="4:18"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</row>
    <row r="257" spans="4:18"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</row>
    <row r="258" spans="4:18"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</row>
    <row r="259" spans="4:18"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</row>
    <row r="260" spans="4:18"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</row>
    <row r="261" spans="4:18"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</row>
    <row r="262" spans="4:18"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</row>
    <row r="263" spans="4:18"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</row>
    <row r="264" spans="4:18"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</row>
    <row r="265" spans="4:18"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</row>
    <row r="266" spans="4:18"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</row>
    <row r="267" spans="4:18"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</row>
    <row r="268" spans="4:18"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</row>
    <row r="269" spans="4:18"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</row>
    <row r="270" spans="4:18"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</row>
    <row r="271" spans="4:18"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</row>
    <row r="272" spans="4:18"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</row>
    <row r="273" spans="4:18"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</row>
    <row r="274" spans="4:18"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</row>
    <row r="275" spans="4:18"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</row>
    <row r="276" spans="4:18"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</row>
    <row r="277" spans="4:18"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</row>
    <row r="278" spans="4:18"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</row>
    <row r="279" spans="4:18"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</row>
    <row r="280" spans="4:18"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</row>
    <row r="281" spans="4:18"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</row>
    <row r="282" spans="4:18"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</row>
    <row r="283" spans="4:18"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</row>
    <row r="284" spans="4:18"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</row>
    <row r="285" spans="4:18"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</row>
    <row r="286" spans="4:18"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</row>
    <row r="287" spans="4:18"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</row>
    <row r="288" spans="4:18"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</row>
    <row r="289" spans="4:18"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</row>
    <row r="290" spans="4:18"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</row>
    <row r="291" spans="4:18"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</row>
    <row r="292" spans="4:18"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</row>
    <row r="293" spans="4:18"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</row>
    <row r="294" spans="4:18"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</row>
    <row r="295" spans="4:18"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</row>
    <row r="296" spans="4:18"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</row>
    <row r="297" spans="4:18"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</row>
    <row r="298" spans="4:18"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</row>
    <row r="299" spans="4:18"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</row>
    <row r="300" spans="4:18"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</row>
    <row r="301" spans="4:18"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</row>
    <row r="302" spans="4:18"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</row>
  </sheetData>
  <sheetProtection algorithmName="SHA-512" hashValue="xDtqmHyh8sN/oEg+loo/NZf7aF1oS4Zlh8uJzRV2MbccNTYUfPJw6WibQ7WRs0XyR1U273puoLA4zF4f/bszjg==" saltValue="unT04qj6SFjAQEV2aEM1NA==" spinCount="100000" sheet="1" objects="1" scenarios="1"/>
  <protectedRanges>
    <protectedRange sqref="G42:K42 H43:L44" name="範囲1"/>
    <protectedRange sqref="P25" name="範囲1_2_2"/>
    <protectedRange sqref="M25" name="範囲1_2_3_2"/>
  </protectedRanges>
  <mergeCells count="29">
    <mergeCell ref="C13:G13"/>
    <mergeCell ref="I13:K13"/>
    <mergeCell ref="E3:K4"/>
    <mergeCell ref="F8:K8"/>
    <mergeCell ref="F9:K9"/>
    <mergeCell ref="G11:H11"/>
    <mergeCell ref="I11:K11"/>
    <mergeCell ref="F44:N44"/>
    <mergeCell ref="F45:N45"/>
    <mergeCell ref="F43:N43"/>
    <mergeCell ref="J14:L14"/>
    <mergeCell ref="C15:E15"/>
    <mergeCell ref="L15:N15"/>
    <mergeCell ref="D18:E18"/>
    <mergeCell ref="F18:I18"/>
    <mergeCell ref="E34:F34"/>
    <mergeCell ref="G34:H34"/>
    <mergeCell ref="E36:M36"/>
    <mergeCell ref="G37:K37"/>
    <mergeCell ref="E39:L39"/>
    <mergeCell ref="E41:F41"/>
    <mergeCell ref="F42:N42"/>
    <mergeCell ref="H66:H71"/>
    <mergeCell ref="C82:F82"/>
    <mergeCell ref="H92:H97"/>
    <mergeCell ref="C49:E49"/>
    <mergeCell ref="G49:M49"/>
    <mergeCell ref="G50:M50"/>
    <mergeCell ref="F57:H57"/>
  </mergeCells>
  <phoneticPr fontId="3"/>
  <dataValidations count="4">
    <dataValidation type="list" errorStyle="warning" allowBlank="1" showInputMessage="1" showErrorMessage="1" errorTitle="種目入力" error="正しい種目データではありません" sqref="O26:O27" xr:uid="{00000000-0002-0000-0200-000000000000}">
      <formula1>$AH$26:$AH$46</formula1>
    </dataValidation>
    <dataValidation type="list" errorStyle="warning" allowBlank="1" showInputMessage="1" showErrorMessage="1" errorTitle="種目入力" error="正しい種目データではありません" sqref="M28" xr:uid="{00000000-0002-0000-0200-000001000000}">
      <formula1>$AF$28:$AF$46</formula1>
    </dataValidation>
    <dataValidation imeMode="halfAlpha" allowBlank="1" showInputMessage="1" showErrorMessage="1" prompt="説明を読んで！" sqref="N28 L28 M27:N27 P25:P27 N26 M25:M26" xr:uid="{00000000-0002-0000-0200-000002000000}"/>
    <dataValidation type="custom" imeMode="halfAlpha" allowBlank="1" showInputMessage="1" showErrorMessage="1" sqref="F43:F44 E41 F27:G32 I28:J32 G26 I26:K27" xr:uid="{00000000-0002-0000-0200-000003000000}">
      <formula1>1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4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H26:H27</xm:sqref>
        </x14:dataValidation>
        <x14:dataValidation type="list" errorStyle="warning" allowBlank="1" showInputMessage="1" showErrorMessage="1" errorTitle="種目入力" error="正しい種目データではありません" xr:uid="{00000000-0002-0000-0200-000005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L26:L27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'C:\Users\TAKAHASHI\Desktop\H30岩手陸協登録者\[H30岩手県陸上選手権申し込みシート（高校）.xlsx]所属・種目コード'!#REF!</xm:f>
          </x14:formula1>
          <xm:sqref>K28</xm:sqref>
        </x14:dataValidation>
        <x14:dataValidation type="list" allowBlank="1" showInputMessage="1" showErrorMessage="1" xr:uid="{00000000-0002-0000-0200-000007000000}">
          <x14:formula1>
            <xm:f>'C:\Users\TAKAHASHI\Desktop\H30岩手陸協登録者\[H30岩手県陸上選手権申し込みシート（高校）.xlsx]所属・種目コード'!#REF!</xm:f>
          </x14:formula1>
          <xm:sqref>H28:H32</xm:sqref>
        </x14:dataValidation>
        <x14:dataValidation type="list" allowBlank="1" showInputMessage="1" showErrorMessage="1" xr:uid="{00000000-0002-0000-0200-000008000000}">
          <x14:formula1>
            <xm:f>所属・種目コード!$F$3:$F$139</xm:f>
          </x14:formula1>
          <xm:sqref>G92:G97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O808"/>
  <sheetViews>
    <sheetView tabSelected="1" zoomScale="70" zoomScaleNormal="70" zoomScaleSheetLayoutView="55" workbookViewId="0">
      <selection activeCell="O58" sqref="O58"/>
    </sheetView>
  </sheetViews>
  <sheetFormatPr defaultColWidth="11" defaultRowHeight="14.4"/>
  <cols>
    <col min="1" max="3" width="2.59765625" style="1" customWidth="1"/>
    <col min="4" max="6" width="6.19921875" style="1" customWidth="1"/>
    <col min="7" max="7" width="6.296875" style="1" customWidth="1"/>
    <col min="8" max="9" width="5.19921875" style="4" customWidth="1"/>
    <col min="10" max="10" width="12" style="4" customWidth="1"/>
    <col min="11" max="11" width="18.59765625" style="1" customWidth="1"/>
    <col min="12" max="12" width="7.69921875" style="3" customWidth="1"/>
    <col min="13" max="13" width="15.3984375" style="1" customWidth="1"/>
    <col min="14" max="14" width="22.19921875" style="1" customWidth="1"/>
    <col min="15" max="15" width="16.69921875" style="3" customWidth="1"/>
    <col min="16" max="16" width="33.69921875" style="315" customWidth="1"/>
    <col min="17" max="17" width="15.69921875" style="3" customWidth="1"/>
    <col min="18" max="18" width="20.69921875" style="3" customWidth="1"/>
    <col min="19" max="19" width="33.69921875" style="316" customWidth="1"/>
    <col min="20" max="20" width="13.69921875" style="1" customWidth="1"/>
    <col min="21" max="21" width="20.69921875" style="3" hidden="1" customWidth="1"/>
    <col min="22" max="22" width="33.69921875" style="1" hidden="1" customWidth="1"/>
    <col min="23" max="23" width="12.69921875" style="315" hidden="1" customWidth="1"/>
    <col min="24" max="24" width="11.09765625" style="315" customWidth="1"/>
    <col min="25" max="28" width="16.69921875" style="315" customWidth="1"/>
    <col min="29" max="29" width="9.8984375" style="1" customWidth="1"/>
    <col min="30" max="30" width="13.19921875" style="1" customWidth="1"/>
    <col min="31" max="31" width="13.19921875" style="3" hidden="1" customWidth="1"/>
    <col min="32" max="32" width="8.09765625" style="1" hidden="1" customWidth="1"/>
    <col min="33" max="34" width="8.69921875" style="3" hidden="1" customWidth="1"/>
    <col min="35" max="35" width="9.69921875" style="3" hidden="1" customWidth="1"/>
    <col min="36" max="36" width="3.296875" hidden="1" customWidth="1"/>
    <col min="37" max="37" width="18.3984375" style="37" hidden="1" customWidth="1"/>
    <col min="38" max="39" width="11" hidden="1" customWidth="1"/>
    <col min="40" max="40" width="9.69921875" style="1" hidden="1" customWidth="1"/>
    <col min="41" max="42" width="20.5" style="3" hidden="1" customWidth="1"/>
    <col min="43" max="43" width="15.5" style="3" hidden="1" customWidth="1"/>
    <col min="44" max="44" width="6.5" style="3" hidden="1" customWidth="1"/>
    <col min="45" max="45" width="10.69921875" style="3" hidden="1" customWidth="1"/>
    <col min="46" max="47" width="7.69921875" style="3" hidden="1" customWidth="1"/>
    <col min="48" max="48" width="9.69921875" style="3" hidden="1" customWidth="1"/>
    <col min="49" max="49" width="16.09765625" style="3" hidden="1" customWidth="1"/>
    <col min="50" max="50" width="11.296875" style="3" hidden="1" customWidth="1"/>
    <col min="51" max="52" width="9.5" style="3" hidden="1" customWidth="1"/>
    <col min="53" max="53" width="15.8984375" style="3" hidden="1" customWidth="1"/>
    <col min="54" max="54" width="8" style="1" hidden="1" customWidth="1"/>
    <col min="55" max="55" width="6.19921875" style="1" hidden="1" customWidth="1"/>
    <col min="56" max="56" width="15.296875" style="3" hidden="1" customWidth="1"/>
    <col min="57" max="57" width="18.59765625" style="3" hidden="1" customWidth="1"/>
    <col min="58" max="58" width="10.19921875" style="1" hidden="1" customWidth="1"/>
    <col min="59" max="64" width="11.5" style="3" hidden="1" customWidth="1"/>
    <col min="65" max="65" width="10.19921875" style="1" hidden="1" customWidth="1"/>
    <col min="66" max="67" width="11" style="1" customWidth="1"/>
    <col min="68" max="68" width="5.59765625" style="1" customWidth="1"/>
    <col min="69" max="69" width="22.59765625" style="1" customWidth="1"/>
    <col min="70" max="70" width="11" style="1" customWidth="1"/>
    <col min="71" max="71" width="31.09765625" style="1" hidden="1" customWidth="1"/>
    <col min="72" max="72" width="25.09765625" style="1" hidden="1" customWidth="1"/>
    <col min="73" max="73" width="25.3984375" style="1" hidden="1" customWidth="1"/>
    <col min="74" max="74" width="27.296875" style="1" hidden="1" customWidth="1"/>
    <col min="75" max="16384" width="11" style="1"/>
  </cols>
  <sheetData>
    <row r="1" spans="1:9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22"/>
      <c r="M1" s="218"/>
      <c r="N1" s="218"/>
      <c r="O1" s="222"/>
      <c r="P1" s="220"/>
      <c r="Q1" s="222"/>
      <c r="R1" s="222"/>
      <c r="S1" s="288"/>
      <c r="T1" s="218"/>
      <c r="U1" s="222"/>
      <c r="V1" s="218"/>
      <c r="W1" s="220"/>
      <c r="X1" s="220"/>
      <c r="Y1" s="220"/>
      <c r="Z1" s="220"/>
      <c r="AA1" s="220"/>
      <c r="AB1" s="220"/>
      <c r="AC1" s="218"/>
      <c r="AD1" s="218"/>
      <c r="AE1" s="222"/>
      <c r="AF1" s="218"/>
      <c r="AG1" s="222"/>
      <c r="AH1" s="222"/>
      <c r="AI1" s="222"/>
      <c r="AJ1" s="214"/>
      <c r="AK1" s="266"/>
      <c r="AL1" s="214"/>
      <c r="AM1" s="214"/>
      <c r="AN1" s="218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18"/>
      <c r="BC1" s="218"/>
      <c r="BD1" s="222"/>
      <c r="BE1" s="222"/>
      <c r="BF1" s="218"/>
      <c r="BG1" s="222"/>
      <c r="BH1" s="222"/>
      <c r="BI1" s="222"/>
      <c r="BJ1" s="222"/>
      <c r="BK1" s="222"/>
      <c r="BL1" s="222"/>
      <c r="BM1" s="218"/>
      <c r="BN1" s="218"/>
      <c r="BO1" s="218"/>
    </row>
    <row r="2" spans="1:93" ht="12.6" customHeight="1">
      <c r="A2" s="218"/>
      <c r="B2" s="218"/>
      <c r="C2" s="218"/>
      <c r="D2" s="218"/>
      <c r="E2" s="218"/>
      <c r="F2" s="218"/>
      <c r="G2" s="218"/>
      <c r="H2" s="1114" t="s">
        <v>9947</v>
      </c>
      <c r="I2" s="1115"/>
      <c r="J2" s="1115"/>
      <c r="K2" s="1115"/>
      <c r="L2" s="1115"/>
      <c r="M2" s="1115"/>
      <c r="N2" s="1116"/>
      <c r="O2" s="222"/>
      <c r="P2" s="220"/>
      <c r="Q2" s="222"/>
      <c r="R2" s="222"/>
      <c r="S2" s="288"/>
      <c r="T2" s="218"/>
      <c r="U2" s="222"/>
      <c r="V2" s="218"/>
      <c r="W2" s="220"/>
      <c r="X2" s="220"/>
      <c r="Y2" s="220"/>
      <c r="Z2" s="220"/>
      <c r="AA2" s="220"/>
      <c r="AB2" s="220"/>
      <c r="AC2" s="218"/>
      <c r="AD2" s="218"/>
      <c r="AE2" s="222"/>
      <c r="AF2" s="218"/>
      <c r="AG2" s="222"/>
      <c r="AH2" s="222"/>
      <c r="AI2" s="222"/>
      <c r="AJ2" s="214"/>
      <c r="AK2" s="266"/>
      <c r="AL2" s="214"/>
      <c r="AM2" s="214"/>
      <c r="AN2" s="218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18"/>
      <c r="BC2" s="218"/>
      <c r="BD2" s="222"/>
      <c r="BE2" s="222"/>
      <c r="BF2" s="218"/>
      <c r="BG2" s="222"/>
      <c r="BH2" s="222"/>
      <c r="BI2" s="222"/>
      <c r="BJ2" s="222"/>
      <c r="BK2" s="222"/>
      <c r="BL2" s="222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</row>
    <row r="3" spans="1:93" ht="20.399999999999999" customHeight="1">
      <c r="A3" s="218"/>
      <c r="B3" s="218"/>
      <c r="C3" s="218"/>
      <c r="D3" s="1111" t="s">
        <v>9254</v>
      </c>
      <c r="E3" s="1112"/>
      <c r="F3" s="1113"/>
      <c r="G3" s="218"/>
      <c r="H3" s="1117"/>
      <c r="I3" s="1118"/>
      <c r="J3" s="1118"/>
      <c r="K3" s="1118"/>
      <c r="L3" s="1118"/>
      <c r="M3" s="1118"/>
      <c r="N3" s="1119"/>
      <c r="O3" s="953"/>
      <c r="P3" s="954"/>
      <c r="Q3" s="954"/>
      <c r="R3" s="954"/>
      <c r="S3" s="954"/>
      <c r="T3" s="580"/>
      <c r="U3" s="222"/>
      <c r="V3" s="218"/>
      <c r="W3" s="220"/>
      <c r="X3" s="220"/>
      <c r="Y3" s="220"/>
      <c r="Z3" s="220"/>
      <c r="AA3" s="220"/>
      <c r="AB3" s="220"/>
      <c r="AC3" s="218"/>
      <c r="AD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</row>
    <row r="4" spans="1:93" ht="20.399999999999999" customHeight="1">
      <c r="A4" s="218"/>
      <c r="B4" s="218"/>
      <c r="C4" s="218"/>
      <c r="D4" s="218"/>
      <c r="E4" s="218"/>
      <c r="F4" s="218"/>
      <c r="G4" s="218"/>
      <c r="H4" s="218"/>
      <c r="I4" s="218"/>
      <c r="J4" s="218"/>
      <c r="K4" s="453"/>
      <c r="L4" s="453"/>
      <c r="M4" s="453"/>
      <c r="N4" s="453"/>
      <c r="O4" s="954"/>
      <c r="P4" s="954"/>
      <c r="Q4" s="954"/>
      <c r="R4" s="954"/>
      <c r="S4" s="954"/>
      <c r="T4" s="580"/>
      <c r="U4" s="222"/>
      <c r="V4" s="218"/>
      <c r="W4" s="220"/>
      <c r="X4" s="220"/>
      <c r="Y4" s="220"/>
      <c r="Z4" s="220"/>
      <c r="AA4" s="220"/>
      <c r="AB4" s="220"/>
      <c r="AC4" s="218"/>
      <c r="AD4" s="218"/>
      <c r="AK4" s="946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</row>
    <row r="5" spans="1:93" ht="20.399999999999999" customHeight="1">
      <c r="A5" s="218"/>
      <c r="B5" s="218"/>
      <c r="C5" s="218"/>
      <c r="D5" s="218"/>
      <c r="E5" s="218"/>
      <c r="F5" s="218"/>
      <c r="G5" s="218"/>
      <c r="H5" s="218"/>
      <c r="I5" s="218"/>
      <c r="J5" s="218"/>
      <c r="K5" s="453"/>
      <c r="L5" s="453"/>
      <c r="M5" s="453"/>
      <c r="N5" s="453"/>
      <c r="O5" s="956" t="s">
        <v>10181</v>
      </c>
      <c r="P5" s="957" t="s">
        <v>10182</v>
      </c>
      <c r="Q5" s="698" t="s">
        <v>10183</v>
      </c>
      <c r="R5" s="954"/>
      <c r="S5" s="699"/>
      <c r="T5" s="218"/>
      <c r="U5" s="222"/>
      <c r="V5" s="218"/>
      <c r="W5" s="220"/>
      <c r="X5" s="220"/>
      <c r="Y5" s="220"/>
      <c r="Z5" s="220"/>
      <c r="AA5" s="220"/>
      <c r="AB5" s="220"/>
      <c r="AC5" s="218"/>
      <c r="AD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</row>
    <row r="6" spans="1:93" ht="20.399999999999999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453"/>
      <c r="L6" s="453"/>
      <c r="M6" s="453"/>
      <c r="N6" s="1106" t="s">
        <v>10184</v>
      </c>
      <c r="O6" s="1106"/>
      <c r="P6" s="1106"/>
      <c r="Q6" s="1106"/>
      <c r="R6" s="955"/>
      <c r="S6" s="955"/>
      <c r="T6" s="218"/>
      <c r="U6" s="222"/>
      <c r="V6" s="218"/>
      <c r="W6" s="220"/>
      <c r="X6" s="220"/>
      <c r="Y6" s="220"/>
      <c r="Z6" s="220"/>
      <c r="AA6" s="220"/>
      <c r="AB6" s="220"/>
      <c r="AC6" s="218"/>
      <c r="AD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</row>
    <row r="7" spans="1:93" ht="20.399999999999999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453"/>
      <c r="L7" s="453"/>
      <c r="M7" s="453"/>
      <c r="N7" s="1107" t="s">
        <v>9253</v>
      </c>
      <c r="O7" s="1107"/>
      <c r="P7" s="1107"/>
      <c r="Q7" s="700"/>
      <c r="R7" s="943"/>
      <c r="S7" s="943"/>
      <c r="T7" s="218"/>
      <c r="U7" s="222"/>
      <c r="V7" s="218"/>
      <c r="W7" s="220"/>
      <c r="X7" s="220"/>
      <c r="Y7" s="220"/>
      <c r="Z7" s="220"/>
      <c r="AA7" s="220"/>
      <c r="AB7" s="220"/>
      <c r="AC7" s="218"/>
      <c r="AD7" s="218"/>
      <c r="AK7" s="946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  <c r="CL7" s="218"/>
      <c r="CM7" s="218"/>
      <c r="CN7" s="218"/>
      <c r="CO7" s="218"/>
    </row>
    <row r="8" spans="1:93" ht="24.6" customHeight="1">
      <c r="A8" s="218"/>
      <c r="B8" s="218"/>
      <c r="C8" s="1108" t="s">
        <v>8653</v>
      </c>
      <c r="D8" s="1109"/>
      <c r="E8" s="1110"/>
      <c r="F8" s="703" t="s">
        <v>8753</v>
      </c>
      <c r="G8" s="699"/>
      <c r="H8" s="699"/>
      <c r="I8" s="218"/>
      <c r="J8" s="703"/>
      <c r="K8" s="703"/>
      <c r="L8" s="453"/>
      <c r="M8" s="453"/>
      <c r="N8" s="359"/>
      <c r="O8" s="1133" t="s">
        <v>9949</v>
      </c>
      <c r="P8" s="1133"/>
      <c r="Q8" s="742" t="s">
        <v>9948</v>
      </c>
      <c r="R8" s="222"/>
      <c r="S8" s="288"/>
      <c r="T8" s="218"/>
      <c r="U8" s="222"/>
      <c r="V8" s="218"/>
      <c r="W8" s="220"/>
      <c r="X8" s="220"/>
      <c r="Y8" s="220"/>
      <c r="Z8" s="220"/>
      <c r="AA8" s="220"/>
      <c r="AB8" s="220"/>
      <c r="AC8" s="218"/>
      <c r="AD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  <c r="CL8" s="218"/>
      <c r="CM8" s="218"/>
      <c r="CN8" s="218"/>
      <c r="CO8" s="218"/>
    </row>
    <row r="9" spans="1:93" ht="12.6" customHeight="1" thickBot="1">
      <c r="A9" s="218"/>
      <c r="B9" s="218"/>
      <c r="C9" s="218"/>
      <c r="D9" s="218"/>
      <c r="E9" s="218"/>
      <c r="F9" s="703"/>
      <c r="G9" s="699"/>
      <c r="H9" s="699"/>
      <c r="I9" s="218"/>
      <c r="J9" s="703"/>
      <c r="K9" s="703"/>
      <c r="L9" s="453"/>
      <c r="M9" s="453"/>
      <c r="N9" s="359"/>
      <c r="O9" s="944"/>
      <c r="P9" s="944"/>
      <c r="Q9" s="742"/>
      <c r="R9" s="222"/>
      <c r="S9" s="288"/>
      <c r="T9" s="218"/>
      <c r="U9" s="222"/>
      <c r="V9" s="218"/>
      <c r="W9" s="220"/>
      <c r="X9" s="220"/>
      <c r="Y9" s="220"/>
      <c r="Z9" s="220"/>
      <c r="AA9" s="220"/>
      <c r="AB9" s="220"/>
      <c r="AC9" s="218"/>
      <c r="AD9" s="218"/>
      <c r="AK9" s="946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</row>
    <row r="10" spans="1:93" ht="21.6" customHeight="1" thickBot="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22"/>
      <c r="M10" s="581"/>
      <c r="N10" s="1134" t="s">
        <v>9257</v>
      </c>
      <c r="O10" s="1135"/>
      <c r="P10" s="1136"/>
      <c r="Q10" s="700"/>
      <c r="R10" s="700"/>
      <c r="S10" s="288"/>
      <c r="T10" s="218"/>
      <c r="U10" s="222"/>
      <c r="V10" s="218"/>
      <c r="W10" s="221"/>
      <c r="X10" s="221"/>
      <c r="Y10" s="221"/>
      <c r="Z10" s="221"/>
      <c r="AA10" s="221"/>
      <c r="AB10" s="221"/>
      <c r="AC10" s="218"/>
      <c r="AD10" s="218"/>
      <c r="AI10" s="37"/>
      <c r="AM10" s="1"/>
      <c r="BN10" s="218"/>
      <c r="BO10" s="218"/>
      <c r="BP10" s="218"/>
      <c r="BQ10" s="218"/>
      <c r="BR10" s="218"/>
      <c r="BS10" s="218"/>
      <c r="BT10" s="218"/>
      <c r="BU10" s="218"/>
      <c r="BV10" s="218"/>
      <c r="BW10" s="218"/>
      <c r="BX10" s="218"/>
      <c r="BY10" s="218"/>
      <c r="BZ10" s="218"/>
      <c r="CA10" s="218"/>
      <c r="CB10" s="218"/>
      <c r="CC10" s="218"/>
      <c r="CD10" s="218"/>
      <c r="CE10" s="218"/>
      <c r="CF10" s="218"/>
      <c r="CG10" s="218"/>
      <c r="CH10" s="218"/>
      <c r="CI10" s="218"/>
      <c r="CJ10" s="218"/>
      <c r="CK10" s="218"/>
      <c r="CL10" s="218"/>
      <c r="CM10" s="218"/>
      <c r="CN10" s="218"/>
      <c r="CO10" s="218"/>
    </row>
    <row r="11" spans="1:93" ht="26.4" customHeight="1" thickBot="1">
      <c r="A11" s="218"/>
      <c r="B11" s="218"/>
      <c r="C11" s="218"/>
      <c r="D11" s="218"/>
      <c r="E11" s="218"/>
      <c r="F11" s="218"/>
      <c r="G11" s="1145" t="s">
        <v>8811</v>
      </c>
      <c r="H11" s="1146"/>
      <c r="I11" s="1146"/>
      <c r="J11" s="1147"/>
      <c r="K11" s="1148"/>
      <c r="L11" s="1148"/>
      <c r="M11" s="289"/>
      <c r="N11" s="289"/>
      <c r="O11" s="739" t="s">
        <v>9258</v>
      </c>
      <c r="P11" s="739"/>
      <c r="Q11" s="739"/>
      <c r="R11" s="739"/>
      <c r="S11" s="288"/>
      <c r="T11" s="218"/>
      <c r="U11" s="222"/>
      <c r="V11" s="218"/>
      <c r="W11" s="221"/>
      <c r="X11" s="221"/>
      <c r="Y11" s="221"/>
      <c r="Z11" s="221"/>
      <c r="AA11" s="221"/>
      <c r="AB11" s="221"/>
      <c r="AC11" s="218"/>
      <c r="AD11" s="218"/>
      <c r="AI11" s="37"/>
      <c r="AM11" s="1"/>
      <c r="BN11" s="218"/>
      <c r="BO11" s="218"/>
      <c r="BP11" s="218"/>
      <c r="BQ11" s="218"/>
      <c r="BR11" s="218"/>
      <c r="BS11" s="218"/>
      <c r="BT11" s="218"/>
      <c r="BU11" s="218"/>
      <c r="BV11" s="218"/>
      <c r="BW11" s="218"/>
      <c r="BX11" s="218"/>
      <c r="BY11" s="218"/>
      <c r="BZ11" s="218"/>
      <c r="CA11" s="218"/>
      <c r="CB11" s="218"/>
      <c r="CC11" s="218"/>
      <c r="CD11" s="218"/>
      <c r="CE11" s="218"/>
      <c r="CF11" s="218"/>
      <c r="CG11" s="218"/>
      <c r="CH11" s="218"/>
      <c r="CI11" s="218"/>
      <c r="CJ11" s="218"/>
      <c r="CK11" s="218"/>
      <c r="CL11" s="218"/>
      <c r="CM11" s="218"/>
      <c r="CN11" s="218"/>
      <c r="CO11" s="218"/>
    </row>
    <row r="12" spans="1:93" ht="28.2" customHeight="1" thickBot="1">
      <c r="A12" s="218"/>
      <c r="B12" s="218"/>
      <c r="C12" s="218"/>
      <c r="D12" s="218"/>
      <c r="E12" s="218"/>
      <c r="F12" s="218"/>
      <c r="G12" s="1140" t="s">
        <v>8758</v>
      </c>
      <c r="H12" s="1141"/>
      <c r="I12" s="1141"/>
      <c r="J12" s="1142"/>
      <c r="K12" s="1143" t="s">
        <v>9137</v>
      </c>
      <c r="L12" s="1144"/>
      <c r="M12" s="218"/>
      <c r="N12" s="289"/>
      <c r="O12" s="1137" t="s">
        <v>9960</v>
      </c>
      <c r="P12" s="1137"/>
      <c r="Q12" s="1137"/>
      <c r="R12" s="1137"/>
      <c r="S12" s="218"/>
      <c r="T12" s="352"/>
      <c r="U12" s="516"/>
      <c r="V12" s="352"/>
      <c r="W12" s="352"/>
      <c r="X12" s="352"/>
      <c r="Y12" s="352"/>
      <c r="Z12" s="352"/>
      <c r="AA12" s="352"/>
      <c r="AB12" s="352"/>
      <c r="AC12" s="352"/>
      <c r="AD12" s="352"/>
      <c r="AE12" s="496"/>
      <c r="AF12" s="351"/>
      <c r="AG12" s="496"/>
      <c r="AH12" s="496"/>
      <c r="AI12" s="496"/>
      <c r="AJ12" s="351"/>
      <c r="AK12" s="351"/>
      <c r="AL12" s="351"/>
      <c r="AM12" s="351"/>
      <c r="AN12" s="351"/>
      <c r="AO12" s="496"/>
      <c r="AP12" s="496"/>
      <c r="AQ12" s="496"/>
      <c r="AR12" s="496"/>
      <c r="AS12" s="496"/>
      <c r="AT12" s="496"/>
      <c r="AU12" s="496"/>
      <c r="AV12" s="496"/>
      <c r="AW12" s="496"/>
      <c r="AX12" s="496"/>
      <c r="AY12" s="496"/>
      <c r="AZ12" s="496"/>
      <c r="BA12" s="496"/>
      <c r="BB12" s="351"/>
      <c r="BC12" s="351"/>
      <c r="BD12" s="496"/>
      <c r="BE12" s="496"/>
      <c r="BF12" s="351"/>
      <c r="BG12" s="496"/>
      <c r="BH12" s="496"/>
      <c r="BI12" s="496"/>
      <c r="BJ12" s="496"/>
      <c r="BK12" s="496"/>
      <c r="BL12" s="496"/>
      <c r="BM12" s="351"/>
      <c r="BN12" s="352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</row>
    <row r="13" spans="1:93" ht="22.2" customHeight="1" thickBot="1">
      <c r="A13" s="218"/>
      <c r="B13" s="218"/>
      <c r="C13" s="218"/>
      <c r="D13" s="218"/>
      <c r="E13" s="218"/>
      <c r="F13" s="218"/>
      <c r="G13" s="1167" t="s">
        <v>8735</v>
      </c>
      <c r="H13" s="1168"/>
      <c r="I13" s="1168"/>
      <c r="J13" s="1169"/>
      <c r="K13" s="1169"/>
      <c r="L13" s="1170"/>
      <c r="M13" s="222"/>
      <c r="N13" s="289"/>
      <c r="O13" s="959" t="s">
        <v>8746</v>
      </c>
      <c r="P13" s="1120" t="s">
        <v>9136</v>
      </c>
      <c r="Q13" s="1121"/>
      <c r="R13" s="1121"/>
      <c r="S13" s="218"/>
      <c r="T13" s="218"/>
      <c r="U13" s="222"/>
      <c r="V13" s="218"/>
      <c r="W13" s="218"/>
      <c r="X13" s="218"/>
      <c r="Y13" s="218"/>
      <c r="Z13" s="218"/>
      <c r="AA13" s="222"/>
      <c r="AB13" s="214"/>
      <c r="AC13" s="222"/>
      <c r="AD13" s="214"/>
      <c r="AE13" s="37"/>
      <c r="AF13" s="37"/>
      <c r="AJ13" s="1"/>
      <c r="AK13" s="1"/>
      <c r="AL13" s="1"/>
      <c r="AM13" s="1"/>
      <c r="BH13" s="510"/>
      <c r="BI13" s="510"/>
      <c r="BJ13" s="510"/>
      <c r="BK13" s="510"/>
      <c r="BL13" s="222"/>
      <c r="BM13" s="218"/>
      <c r="BN13" s="218"/>
      <c r="BO13" s="218"/>
      <c r="BP13" s="218"/>
      <c r="BQ13" s="218"/>
      <c r="BR13" s="218"/>
      <c r="BS13" s="218"/>
      <c r="BT13" s="218"/>
      <c r="BU13" s="218"/>
      <c r="BV13" s="218"/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8"/>
    </row>
    <row r="14" spans="1:93" ht="22.2" customHeight="1">
      <c r="A14" s="218"/>
      <c r="B14" s="218"/>
      <c r="C14" s="218"/>
      <c r="D14" s="218"/>
      <c r="E14" s="218"/>
      <c r="F14" s="218"/>
      <c r="G14" s="1152" t="s">
        <v>8736</v>
      </c>
      <c r="H14" s="1153"/>
      <c r="I14" s="1153"/>
      <c r="J14" s="1174"/>
      <c r="K14" s="1175"/>
      <c r="L14" s="1176"/>
      <c r="M14" s="222"/>
      <c r="N14" s="359"/>
      <c r="O14" s="359"/>
      <c r="P14" s="359"/>
      <c r="Q14" s="359"/>
      <c r="R14" s="359"/>
      <c r="S14" s="218"/>
      <c r="T14" s="438"/>
      <c r="U14" s="510"/>
      <c r="V14" s="438"/>
      <c r="W14" s="438"/>
      <c r="X14" s="438"/>
      <c r="Y14" s="438"/>
      <c r="Z14" s="438"/>
      <c r="AA14" s="438"/>
      <c r="AB14" s="438"/>
      <c r="AC14" s="218"/>
      <c r="AD14" s="218"/>
      <c r="AE14" s="37"/>
      <c r="AF14"/>
      <c r="AL14" s="3"/>
      <c r="AM14" s="3"/>
      <c r="AN14" s="3"/>
      <c r="BN14" s="1197"/>
      <c r="BO14" s="1197"/>
      <c r="BP14" s="1197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</row>
    <row r="15" spans="1:93" ht="22.2" customHeight="1" thickBot="1">
      <c r="A15" s="218"/>
      <c r="B15" s="218"/>
      <c r="C15" s="218"/>
      <c r="D15" s="218"/>
      <c r="E15" s="218"/>
      <c r="F15" s="218"/>
      <c r="G15" s="1154" t="s">
        <v>8737</v>
      </c>
      <c r="H15" s="1155"/>
      <c r="I15" s="1155"/>
      <c r="J15" s="1149"/>
      <c r="K15" s="1150"/>
      <c r="L15" s="1151"/>
      <c r="M15" s="289"/>
      <c r="N15" s="761" t="s">
        <v>22</v>
      </c>
      <c r="O15" s="758" t="s">
        <v>9961</v>
      </c>
      <c r="P15" s="758"/>
      <c r="Q15" s="757"/>
      <c r="R15" s="218"/>
      <c r="S15" s="218"/>
      <c r="T15" s="439"/>
      <c r="U15" s="501"/>
      <c r="V15" s="439"/>
      <c r="W15" s="439"/>
      <c r="X15" s="439"/>
      <c r="Y15" s="439"/>
      <c r="Z15" s="439"/>
      <c r="AA15" s="439"/>
      <c r="AB15" s="439"/>
      <c r="AC15" s="289"/>
      <c r="AD15" s="289"/>
      <c r="AE15" s="291"/>
      <c r="AI15" s="37"/>
      <c r="AM15" s="1"/>
      <c r="BN15" s="1197"/>
      <c r="BO15" s="1197"/>
      <c r="BP15" s="1197"/>
      <c r="BQ15" s="440"/>
      <c r="BR15" s="218"/>
      <c r="BS15" s="218"/>
      <c r="BT15" s="218"/>
      <c r="BU15" s="218"/>
      <c r="BV15" s="218"/>
      <c r="BW15" s="218"/>
      <c r="BX15" s="218"/>
      <c r="BY15" s="218"/>
      <c r="BZ15" s="218"/>
      <c r="CA15" s="218"/>
      <c r="CB15" s="218"/>
      <c r="CC15" s="218"/>
      <c r="CD15" s="218"/>
      <c r="CE15" s="218"/>
      <c r="CF15" s="218"/>
      <c r="CG15" s="218"/>
      <c r="CH15" s="218"/>
      <c r="CI15" s="218"/>
      <c r="CJ15" s="218"/>
      <c r="CK15" s="218"/>
      <c r="CL15" s="218"/>
      <c r="CM15" s="218"/>
      <c r="CN15" s="218"/>
      <c r="CO15" s="218"/>
    </row>
    <row r="16" spans="1:93" ht="22.2" customHeight="1" thickTop="1">
      <c r="A16" s="218"/>
      <c r="B16" s="218"/>
      <c r="C16" s="218"/>
      <c r="D16" s="218"/>
      <c r="E16" s="218"/>
      <c r="F16" s="218"/>
      <c r="G16" s="1152" t="s">
        <v>8661</v>
      </c>
      <c r="H16" s="1153"/>
      <c r="I16" s="1153"/>
      <c r="J16" s="1171"/>
      <c r="K16" s="1172"/>
      <c r="L16" s="1173"/>
      <c r="M16" s="289"/>
      <c r="N16" s="1156" t="s">
        <v>10185</v>
      </c>
      <c r="O16" s="1156"/>
      <c r="P16" s="1156"/>
      <c r="Q16" s="759"/>
      <c r="R16" s="958"/>
      <c r="S16" s="218"/>
      <c r="T16" s="294"/>
      <c r="U16" s="502"/>
      <c r="V16" s="451"/>
      <c r="W16" s="439"/>
      <c r="X16" s="439"/>
      <c r="Y16" s="439"/>
      <c r="Z16" s="439"/>
      <c r="AA16" s="439"/>
      <c r="AB16" s="439"/>
      <c r="AC16" s="289"/>
      <c r="AD16" s="289"/>
      <c r="AE16" s="291"/>
      <c r="AI16" s="37"/>
      <c r="AM16" s="1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  <c r="CA16" s="218"/>
      <c r="CB16" s="218"/>
      <c r="CC16" s="218"/>
      <c r="CD16" s="218"/>
      <c r="CE16" s="218"/>
      <c r="CF16" s="218"/>
      <c r="CG16" s="218"/>
      <c r="CH16" s="218"/>
      <c r="CI16" s="218"/>
      <c r="CJ16" s="218"/>
      <c r="CK16" s="218"/>
      <c r="CL16" s="218"/>
      <c r="CM16" s="218"/>
      <c r="CN16" s="218"/>
      <c r="CO16" s="218"/>
    </row>
    <row r="17" spans="1:93" ht="18.600000000000001" customHeight="1">
      <c r="A17" s="218"/>
      <c r="B17" s="218"/>
      <c r="C17" s="218"/>
      <c r="D17" s="218"/>
      <c r="E17" s="218"/>
      <c r="F17" s="218"/>
      <c r="G17" s="1126" t="s">
        <v>8751</v>
      </c>
      <c r="H17" s="1127"/>
      <c r="I17" s="1127"/>
      <c r="J17" s="1161"/>
      <c r="K17" s="1162"/>
      <c r="L17" s="1163"/>
      <c r="M17" s="289"/>
      <c r="N17" s="1157" t="s">
        <v>9962</v>
      </c>
      <c r="O17" s="1157"/>
      <c r="P17" s="1157"/>
      <c r="Q17" s="759"/>
      <c r="R17" s="286"/>
      <c r="S17" s="733" t="s">
        <v>9259</v>
      </c>
      <c r="T17" s="218"/>
      <c r="U17" s="289"/>
      <c r="V17" s="289"/>
      <c r="W17" s="290"/>
      <c r="X17" s="290"/>
      <c r="Y17" s="290"/>
      <c r="Z17" s="290"/>
      <c r="AA17" s="290"/>
      <c r="AB17" s="290"/>
      <c r="AC17" s="289"/>
      <c r="AD17" s="289"/>
      <c r="AE17" s="291"/>
      <c r="AI17" s="37"/>
      <c r="AM17" s="1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218"/>
      <c r="CC17" s="218"/>
      <c r="CD17" s="218"/>
      <c r="CE17" s="218"/>
      <c r="CF17" s="218"/>
      <c r="CG17" s="218"/>
      <c r="CH17" s="218"/>
      <c r="CI17" s="218"/>
      <c r="CJ17" s="218"/>
      <c r="CK17" s="218"/>
      <c r="CL17" s="218"/>
      <c r="CM17" s="218"/>
      <c r="CN17" s="218"/>
      <c r="CO17" s="218"/>
    </row>
    <row r="18" spans="1:93" ht="18.600000000000001" customHeight="1" thickBot="1">
      <c r="A18" s="218"/>
      <c r="B18" s="218"/>
      <c r="C18" s="218"/>
      <c r="D18" s="218"/>
      <c r="E18" s="218"/>
      <c r="F18" s="218"/>
      <c r="G18" s="1128"/>
      <c r="H18" s="1129"/>
      <c r="I18" s="1129"/>
      <c r="J18" s="1164"/>
      <c r="K18" s="1165"/>
      <c r="L18" s="1166"/>
      <c r="M18" s="289"/>
      <c r="N18" s="1158" t="s">
        <v>10186</v>
      </c>
      <c r="O18" s="1158"/>
      <c r="P18" s="1158"/>
      <c r="Q18" s="759"/>
      <c r="R18" s="286"/>
      <c r="S18" s="733" t="s">
        <v>8663</v>
      </c>
      <c r="T18" s="734"/>
      <c r="U18" s="517"/>
      <c r="V18" s="292"/>
      <c r="W18" s="292"/>
      <c r="X18" s="292"/>
      <c r="Y18" s="292"/>
      <c r="Z18" s="292"/>
      <c r="AA18" s="292"/>
      <c r="AB18" s="292"/>
      <c r="AC18" s="289"/>
      <c r="AD18" s="289"/>
      <c r="AE18" s="291"/>
      <c r="AI18" s="37"/>
      <c r="AM18" s="1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  <c r="CA18" s="218"/>
      <c r="CB18" s="218"/>
      <c r="CC18" s="218"/>
      <c r="CD18" s="218"/>
      <c r="CE18" s="218"/>
      <c r="CF18" s="218"/>
      <c r="CG18" s="218"/>
      <c r="CH18" s="218"/>
      <c r="CI18" s="218"/>
      <c r="CJ18" s="218"/>
      <c r="CK18" s="218"/>
      <c r="CL18" s="218"/>
      <c r="CM18" s="218"/>
      <c r="CN18" s="218"/>
      <c r="CO18" s="218"/>
    </row>
    <row r="19" spans="1:93" ht="21" customHeight="1" thickBot="1">
      <c r="A19" s="218"/>
      <c r="B19" s="218"/>
      <c r="C19" s="218"/>
      <c r="D19" s="218"/>
      <c r="E19" s="218"/>
      <c r="F19" s="218"/>
      <c r="G19" s="218"/>
      <c r="H19" s="1216" t="s">
        <v>9260</v>
      </c>
      <c r="I19" s="1216"/>
      <c r="J19" s="1216"/>
      <c r="K19" s="1216"/>
      <c r="L19" s="289"/>
      <c r="M19" s="289"/>
      <c r="N19" s="1159" t="s">
        <v>10187</v>
      </c>
      <c r="O19" s="1159"/>
      <c r="P19" s="1159"/>
      <c r="Q19" s="759"/>
      <c r="R19" s="216"/>
      <c r="S19" s="288"/>
      <c r="T19" s="735"/>
      <c r="U19" s="517"/>
      <c r="V19" s="293"/>
      <c r="W19" s="293"/>
      <c r="X19" s="293"/>
      <c r="Y19" s="293"/>
      <c r="Z19" s="293"/>
      <c r="AA19" s="293"/>
      <c r="AB19" s="293"/>
      <c r="AC19" s="289"/>
      <c r="AD19" s="289"/>
      <c r="AE19" s="291"/>
      <c r="AI19" s="37"/>
      <c r="AM19" s="1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</row>
    <row r="20" spans="1:93" ht="21" customHeight="1" thickTop="1" thickBot="1">
      <c r="A20" s="218"/>
      <c r="B20" s="218"/>
      <c r="C20" s="218"/>
      <c r="D20" s="218"/>
      <c r="E20" s="218"/>
      <c r="F20" s="218"/>
      <c r="G20" s="218"/>
      <c r="H20" s="521"/>
      <c r="I20" s="521"/>
      <c r="J20" s="521"/>
      <c r="K20" s="521"/>
      <c r="L20" s="289"/>
      <c r="M20" s="289"/>
      <c r="N20" s="1160" t="s">
        <v>10198</v>
      </c>
      <c r="O20" s="1160"/>
      <c r="P20" s="1160"/>
      <c r="Q20" s="760"/>
      <c r="R20" s="216"/>
      <c r="S20" s="288"/>
      <c r="T20" s="293"/>
      <c r="U20" s="517"/>
      <c r="V20" s="293"/>
      <c r="W20" s="293"/>
      <c r="X20" s="293"/>
      <c r="Y20" s="293"/>
      <c r="Z20" s="293"/>
      <c r="AA20" s="293"/>
      <c r="AB20" s="293"/>
      <c r="AC20" s="289"/>
      <c r="AD20" s="289"/>
      <c r="AE20" s="291"/>
      <c r="AI20" s="37"/>
      <c r="AM20" s="1"/>
      <c r="BN20" s="218"/>
      <c r="BO20" s="218"/>
      <c r="BP20" s="218"/>
      <c r="BQ20" s="218"/>
      <c r="BR20" s="218"/>
      <c r="BS20" s="218"/>
      <c r="BT20" s="218"/>
      <c r="BU20" s="218"/>
      <c r="BV20" s="218"/>
      <c r="BW20" s="218"/>
      <c r="BX20" s="218"/>
      <c r="BY20" s="218"/>
      <c r="BZ20" s="218"/>
      <c r="CA20" s="218"/>
      <c r="CB20" s="218"/>
      <c r="CC20" s="218"/>
      <c r="CD20" s="218"/>
      <c r="CE20" s="218"/>
      <c r="CF20" s="218"/>
      <c r="CG20" s="218"/>
      <c r="CH20" s="218"/>
      <c r="CI20" s="218"/>
      <c r="CJ20" s="218"/>
      <c r="CK20" s="218"/>
      <c r="CL20" s="218"/>
      <c r="CM20" s="218"/>
      <c r="CN20" s="218"/>
      <c r="CO20" s="218"/>
    </row>
    <row r="21" spans="1:93" ht="24.6" customHeight="1" thickTop="1">
      <c r="A21" s="218"/>
      <c r="B21" s="218"/>
      <c r="C21" s="218"/>
      <c r="D21" s="218"/>
      <c r="E21" s="218"/>
      <c r="F21" s="218"/>
      <c r="G21" s="218"/>
      <c r="H21" s="343"/>
      <c r="I21" s="343"/>
      <c r="J21" s="343"/>
      <c r="K21" s="218"/>
      <c r="L21" s="294"/>
      <c r="M21" s="294"/>
      <c r="N21" s="1196" t="s">
        <v>9958</v>
      </c>
      <c r="O21" s="1196"/>
      <c r="P21" s="1196"/>
      <c r="Q21" s="1196"/>
      <c r="R21" s="1196"/>
      <c r="S21" s="1196"/>
      <c r="T21" s="294"/>
      <c r="U21" s="514"/>
      <c r="V21" s="294"/>
      <c r="W21" s="294"/>
      <c r="X21" s="294"/>
      <c r="Y21" s="294"/>
      <c r="Z21" s="294"/>
      <c r="AA21" s="294"/>
      <c r="AB21" s="294"/>
      <c r="AC21" s="295"/>
      <c r="AD21" s="296"/>
      <c r="AE21" s="1138" t="s">
        <v>8953</v>
      </c>
      <c r="AF21" s="1138"/>
      <c r="AG21" s="1122" t="s">
        <v>8955</v>
      </c>
      <c r="AH21" s="1122"/>
      <c r="AI21" s="1122"/>
      <c r="AM21" s="1"/>
      <c r="BN21" s="218"/>
      <c r="BO21" s="218"/>
      <c r="BP21" s="55"/>
      <c r="BQ21" s="55"/>
      <c r="BR21" s="55"/>
      <c r="BS21" s="55"/>
      <c r="BT21" s="55"/>
      <c r="BU21" s="218"/>
      <c r="BV21" s="218"/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8"/>
      <c r="CK21" s="218"/>
      <c r="CL21" s="218"/>
      <c r="CM21" s="218"/>
      <c r="CN21" s="218"/>
      <c r="CO21" s="218"/>
    </row>
    <row r="22" spans="1:93" ht="19.2" customHeight="1" thickBot="1">
      <c r="A22" s="218"/>
      <c r="B22" s="218"/>
      <c r="C22" s="218"/>
      <c r="D22" s="218"/>
      <c r="E22" s="218"/>
      <c r="F22" s="218"/>
      <c r="G22" s="297"/>
      <c r="H22" s="297"/>
      <c r="I22" s="297"/>
      <c r="J22" s="297"/>
      <c r="K22" s="1198" t="s">
        <v>8738</v>
      </c>
      <c r="L22" s="1198"/>
      <c r="M22" s="298"/>
      <c r="N22" s="1206" t="s">
        <v>9959</v>
      </c>
      <c r="O22" s="1206"/>
      <c r="P22" s="1206"/>
      <c r="Q22" s="1206"/>
      <c r="R22" s="1206"/>
      <c r="S22" s="698"/>
      <c r="T22" s="294"/>
      <c r="U22" s="514"/>
      <c r="V22" s="294"/>
      <c r="W22" s="294"/>
      <c r="X22" s="294"/>
      <c r="Y22" s="294"/>
      <c r="Z22" s="294"/>
      <c r="AA22" s="294"/>
      <c r="AB22" s="294"/>
      <c r="AC22" s="295"/>
      <c r="AD22" s="296"/>
      <c r="AE22" s="1139"/>
      <c r="AF22" s="1139"/>
      <c r="AG22" s="1205" t="s">
        <v>8954</v>
      </c>
      <c r="AH22" s="1205"/>
      <c r="AI22" s="1205"/>
      <c r="AK22" s="1203" t="s">
        <v>8950</v>
      </c>
      <c r="AL22" s="1203"/>
      <c r="AM22" s="1203"/>
      <c r="AN22" s="1203"/>
      <c r="AO22" s="506" t="s">
        <v>8949</v>
      </c>
      <c r="AP22" s="520" t="s">
        <v>8948</v>
      </c>
      <c r="AQ22" s="1204" t="s">
        <v>8953</v>
      </c>
      <c r="AR22" s="1204"/>
      <c r="AS22" s="1202" t="s">
        <v>8948</v>
      </c>
      <c r="AT22" s="1202"/>
      <c r="AU22" s="1202"/>
      <c r="AV22" s="1202"/>
      <c r="AW22" s="1202"/>
      <c r="AX22" s="1202"/>
      <c r="AY22" s="1202"/>
      <c r="AZ22" s="1202"/>
      <c r="BA22" s="1202"/>
      <c r="BB22" s="1202"/>
      <c r="BC22" s="1202"/>
      <c r="BD22" s="1202"/>
      <c r="BE22" s="1202"/>
      <c r="BG22" s="1201" t="s">
        <v>8947</v>
      </c>
      <c r="BH22" s="1201"/>
      <c r="BI22" s="1201"/>
      <c r="BJ22" s="1201"/>
      <c r="BK22" s="1201"/>
      <c r="BL22" s="506"/>
      <c r="BN22" s="218"/>
      <c r="BO22" s="218"/>
      <c r="BP22" s="55"/>
      <c r="BQ22" s="55"/>
      <c r="BR22" s="55"/>
      <c r="BS22" s="881" t="s">
        <v>10106</v>
      </c>
      <c r="BT22" s="55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</row>
    <row r="23" spans="1:93" s="229" customFormat="1" ht="20.399999999999999" customHeight="1" thickBot="1">
      <c r="A23" s="223"/>
      <c r="B23" s="223"/>
      <c r="C23" s="223"/>
      <c r="D23" s="223"/>
      <c r="E23" s="223"/>
      <c r="F23" s="223"/>
      <c r="G23" s="743" t="s">
        <v>8671</v>
      </c>
      <c r="H23" s="1199" t="s">
        <v>8642</v>
      </c>
      <c r="I23" s="1200"/>
      <c r="J23" s="960" t="s">
        <v>8643</v>
      </c>
      <c r="K23" s="960" t="s">
        <v>8649</v>
      </c>
      <c r="L23" s="960" t="s">
        <v>20</v>
      </c>
      <c r="M23" s="961" t="s">
        <v>25</v>
      </c>
      <c r="N23" s="962" t="s">
        <v>8740</v>
      </c>
      <c r="O23" s="963" t="s">
        <v>9950</v>
      </c>
      <c r="P23" s="964" t="s">
        <v>9951</v>
      </c>
      <c r="Q23" s="965" t="s">
        <v>9952</v>
      </c>
      <c r="R23" s="966" t="s">
        <v>9953</v>
      </c>
      <c r="S23" s="967" t="s">
        <v>9954</v>
      </c>
      <c r="T23" s="966" t="s">
        <v>9955</v>
      </c>
      <c r="U23" s="756" t="s">
        <v>9956</v>
      </c>
      <c r="V23" s="747" t="s">
        <v>9957</v>
      </c>
      <c r="W23" s="748" t="s">
        <v>9952</v>
      </c>
      <c r="X23" s="459"/>
      <c r="Y23" s="459"/>
      <c r="Z23" s="459"/>
      <c r="AA23" s="519"/>
      <c r="AB23" s="459"/>
      <c r="AC23" s="1177"/>
      <c r="AD23" s="1177"/>
      <c r="AE23" s="224"/>
      <c r="AF23" s="225" t="s">
        <v>45</v>
      </c>
      <c r="AG23" s="226" t="s">
        <v>8639</v>
      </c>
      <c r="AH23" s="227" t="s">
        <v>8640</v>
      </c>
      <c r="AI23" s="228" t="s">
        <v>8641</v>
      </c>
      <c r="AK23" s="527" t="s">
        <v>8902</v>
      </c>
      <c r="AL23" s="527" t="s">
        <v>45</v>
      </c>
      <c r="AM23" s="527" t="s">
        <v>380</v>
      </c>
      <c r="AN23" s="527" t="s">
        <v>379</v>
      </c>
      <c r="AO23" s="509" t="s">
        <v>8862</v>
      </c>
      <c r="AP23" s="508" t="s">
        <v>8863</v>
      </c>
      <c r="AQ23" s="527" t="s">
        <v>8901</v>
      </c>
      <c r="AR23" s="527" t="s">
        <v>4</v>
      </c>
      <c r="AS23" s="508" t="s">
        <v>39</v>
      </c>
      <c r="AT23" s="508" t="s">
        <v>33</v>
      </c>
      <c r="AU23" s="508" t="s">
        <v>22</v>
      </c>
      <c r="AV23" s="508" t="s">
        <v>8898</v>
      </c>
      <c r="AW23" s="508" t="s">
        <v>35</v>
      </c>
      <c r="AX23" s="508" t="s">
        <v>34</v>
      </c>
      <c r="AY23" s="508" t="s">
        <v>22</v>
      </c>
      <c r="AZ23" s="508" t="s">
        <v>8899</v>
      </c>
      <c r="BA23" s="508" t="s">
        <v>36</v>
      </c>
      <c r="BB23" s="508" t="s">
        <v>37</v>
      </c>
      <c r="BC23" s="508" t="s">
        <v>22</v>
      </c>
      <c r="BD23" s="508" t="s">
        <v>8900</v>
      </c>
      <c r="BE23" s="508" t="s">
        <v>38</v>
      </c>
      <c r="BG23" s="509" t="s">
        <v>33</v>
      </c>
      <c r="BH23" s="509" t="s">
        <v>388</v>
      </c>
      <c r="BI23" s="509" t="s">
        <v>34</v>
      </c>
      <c r="BJ23" s="509" t="s">
        <v>388</v>
      </c>
      <c r="BK23" s="509" t="s">
        <v>34</v>
      </c>
      <c r="BL23" s="509" t="s">
        <v>8900</v>
      </c>
      <c r="BN23" s="223"/>
      <c r="BO23" s="223"/>
      <c r="BP23" s="223"/>
      <c r="BQ23" s="223"/>
      <c r="BR23" s="223"/>
      <c r="BS23" s="829" t="s">
        <v>10043</v>
      </c>
      <c r="BT23" s="55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</row>
    <row r="24" spans="1:93" s="230" customFormat="1" ht="25.2" customHeight="1" thickTop="1">
      <c r="A24" s="55"/>
      <c r="B24" s="55"/>
      <c r="C24" s="55"/>
      <c r="D24" s="55"/>
      <c r="E24" s="1213" t="s">
        <v>8790</v>
      </c>
      <c r="F24" s="701"/>
      <c r="G24" s="705" t="s">
        <v>8790</v>
      </c>
      <c r="H24" s="1123">
        <v>1</v>
      </c>
      <c r="I24" s="1123"/>
      <c r="J24" s="675"/>
      <c r="K24" s="684" t="str">
        <f>IF($J24="","",(VLOOKUP($J24,一般・大学競技者!$J$2:$Q$141,2,0)))</f>
        <v/>
      </c>
      <c r="L24" s="684" t="str">
        <f>IF($J24="","",(VLOOKUP($J24,一般・大学競技者!$J$2:$Q$141,5,0)))</f>
        <v/>
      </c>
      <c r="M24" s="684" t="str">
        <f>IF($J24="","",(VLOOKUP($J24,一般・大学競技者!$J$2:$Q$141,3,0)))</f>
        <v/>
      </c>
      <c r="N24" s="685" t="str">
        <f>IF($J24="","",(VLOOKUP($J24,一般・大学競技者!$J$2:$Q$141,6,0)))</f>
        <v/>
      </c>
      <c r="O24" s="678"/>
      <c r="P24" s="679"/>
      <c r="Q24" s="750"/>
      <c r="R24" s="678"/>
      <c r="S24" s="753"/>
      <c r="T24" s="754"/>
      <c r="U24" s="678"/>
      <c r="V24" s="907"/>
      <c r="W24" s="750"/>
      <c r="X24" s="480"/>
      <c r="Y24" s="480"/>
      <c r="Z24" s="480"/>
      <c r="AA24" s="519"/>
      <c r="AB24" s="480"/>
      <c r="AC24" s="241"/>
      <c r="AD24" s="241"/>
      <c r="AE24" s="243" t="s">
        <v>24</v>
      </c>
      <c r="AF24" s="244" t="s">
        <v>46</v>
      </c>
      <c r="AG24" s="533" t="s">
        <v>83</v>
      </c>
      <c r="AH24" s="533" t="s">
        <v>83</v>
      </c>
      <c r="AI24" s="533" t="s">
        <v>83</v>
      </c>
      <c r="AK24" s="229" t="str">
        <f t="shared" ref="AK24:AK53" si="0">N24</f>
        <v/>
      </c>
      <c r="AL24" s="229">
        <f>IF(AF24="","",VLOOKUP(AF24,所属・種目コード!T:U,2,FALSE))</f>
        <v>3</v>
      </c>
      <c r="AM24" s="246">
        <f t="shared" ref="AM24:AM53" si="1">J24</f>
        <v>0</v>
      </c>
      <c r="AN24" s="229" t="str">
        <f t="shared" ref="AN24:AN53" si="2">L24</f>
        <v/>
      </c>
      <c r="AO24" s="229" t="str">
        <f t="shared" ref="AO24:AO53" si="3">K24</f>
        <v/>
      </c>
      <c r="AP24" s="229" t="str">
        <f>CONCATENATE(K24," ",L24," ")</f>
        <v xml:space="preserve">  </v>
      </c>
      <c r="AQ24" s="229" t="str">
        <f>M24</f>
        <v/>
      </c>
      <c r="AR24" s="229">
        <f>IF(AE24="","",VLOOKUP(AE24,所属・種目コード!$W$1:$X$2,2,FALSE))</f>
        <v>2</v>
      </c>
      <c r="AS24" s="229" t="str">
        <f>IF(N24="","",VLOOKUP(N24,所属・種目コード!$F$2:$H$160,3,FALSE))</f>
        <v/>
      </c>
      <c r="AT24" s="229" t="str">
        <f>IF(P24="","",VLOOKUP(P24,所属・種目コード!AC28:AD48,2,FALSE))</f>
        <v/>
      </c>
      <c r="AU24" s="229" t="str">
        <f>IF(O24="","",VLOOKUP(O24,所属・種目コード!$Y$2:$AA$8,3,FALSE))</f>
        <v/>
      </c>
      <c r="AV24" s="641">
        <f>Q24</f>
        <v>0</v>
      </c>
      <c r="AW24" s="568" t="str">
        <f>CONCATENATE(AT24,AU24," ",AV24)</f>
        <v xml:space="preserve"> 0</v>
      </c>
      <c r="AX24" s="229" t="str">
        <f>IF(S24="","",VLOOKUP(S24,所属・種目コード!$AC$28:$AD$48,2,FALSE))</f>
        <v/>
      </c>
      <c r="AY24" s="229" t="str">
        <f>IF(R24="","",VLOOKUP(R24,所属・種目コード!$Y$2:$AA$8,3,FALSE))</f>
        <v/>
      </c>
      <c r="AZ24" s="641">
        <f>T24</f>
        <v>0</v>
      </c>
      <c r="BA24" s="568" t="str">
        <f t="shared" ref="BA24:BA53" si="4">IF(S24="","",CONCATENATE(AX24,AY24," ",T24))</f>
        <v/>
      </c>
      <c r="BB24" s="229" t="str">
        <f>IF(V24="","",VLOOKUP(V24,所属・種目コード!$AC$28:$AD$48,2,FALSE))</f>
        <v/>
      </c>
      <c r="BC24" s="229" t="str">
        <f>IF(U24="","",VLOOKUP(U24,所属・種目コード!$Y$2:$AA$8,3,FALSE))</f>
        <v/>
      </c>
      <c r="BD24" s="497">
        <f>W24</f>
        <v>0</v>
      </c>
      <c r="BE24" s="229" t="str">
        <f>CONCATENATE(BB24,BC24," ",BD24)</f>
        <v xml:space="preserve"> 0</v>
      </c>
      <c r="BG24" s="229" t="str">
        <f>IF(P24="","",VLOOKUP(P24,所属・種目コード!$AQ$2:$AT$19,3,FALSE))</f>
        <v/>
      </c>
      <c r="BH24" s="497">
        <f>Q24</f>
        <v>0</v>
      </c>
      <c r="BI24" s="229" t="str">
        <f>IF(S24="","",VLOOKUP(S24,所属・種目コード!$AQ$2:$AT$19,3,FALSE))</f>
        <v/>
      </c>
      <c r="BJ24" s="497">
        <f>T24</f>
        <v>0</v>
      </c>
      <c r="BK24" s="229" t="str">
        <f>IF(V24="","",VLOOKUP(V24,所属・種目コード!$AQ$2:$AT$19,3,FALSE))</f>
        <v/>
      </c>
      <c r="BL24" s="497">
        <f>W24</f>
        <v>0</v>
      </c>
      <c r="BN24" s="55"/>
      <c r="BO24" s="55"/>
      <c r="BP24" s="55"/>
      <c r="BQ24" s="55"/>
      <c r="BR24" s="55"/>
      <c r="BS24" s="829" t="s">
        <v>10045</v>
      </c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</row>
    <row r="25" spans="1:93" s="230" customFormat="1" ht="25.2" customHeight="1">
      <c r="A25" s="55"/>
      <c r="B25" s="55"/>
      <c r="C25" s="55"/>
      <c r="D25" s="55"/>
      <c r="E25" s="1214"/>
      <c r="F25" s="701"/>
      <c r="G25" s="705" t="s">
        <v>8790</v>
      </c>
      <c r="H25" s="1123">
        <v>2</v>
      </c>
      <c r="I25" s="1123"/>
      <c r="J25" s="676"/>
      <c r="K25" s="684" t="str">
        <f>IF($J25="","",(VLOOKUP($J25,一般・大学競技者!$J$2:$Q$141,2,0)))</f>
        <v/>
      </c>
      <c r="L25" s="684" t="str">
        <f>IF($J25="","",(VLOOKUP($J25,一般・大学競技者!$J$2:$Q$141,5,0)))</f>
        <v/>
      </c>
      <c r="M25" s="684" t="str">
        <f>IF($J25="","",(VLOOKUP($J25,一般・大学競技者!$J$2:$Q$141,3,0)))</f>
        <v/>
      </c>
      <c r="N25" s="685" t="str">
        <f>IF($J25="","",(VLOOKUP($J25,一般・大学競技者!$J$2:$Q$141,6,0)))</f>
        <v/>
      </c>
      <c r="O25" s="678"/>
      <c r="P25" s="679"/>
      <c r="Q25" s="673"/>
      <c r="R25" s="678"/>
      <c r="S25" s="679"/>
      <c r="T25" s="673"/>
      <c r="U25" s="678"/>
      <c r="V25" s="679"/>
      <c r="W25" s="673"/>
      <c r="X25" s="480"/>
      <c r="Y25" s="480"/>
      <c r="Z25" s="480"/>
      <c r="AA25" s="519"/>
      <c r="AB25" s="480"/>
      <c r="AC25" s="241"/>
      <c r="AD25" s="241"/>
      <c r="AE25" s="312" t="s">
        <v>24</v>
      </c>
      <c r="AF25" s="244" t="s">
        <v>46</v>
      </c>
      <c r="AG25" s="533" t="s">
        <v>83</v>
      </c>
      <c r="AH25" s="533" t="s">
        <v>83</v>
      </c>
      <c r="AI25" s="533" t="s">
        <v>83</v>
      </c>
      <c r="AK25" s="229" t="str">
        <f t="shared" si="0"/>
        <v/>
      </c>
      <c r="AL25" s="229">
        <f>IF(AF25="","",VLOOKUP(AF25,所属・種目コード!T:U,2,FALSE))</f>
        <v>3</v>
      </c>
      <c r="AM25" s="246">
        <f t="shared" si="1"/>
        <v>0</v>
      </c>
      <c r="AN25" s="229" t="str">
        <f t="shared" si="2"/>
        <v/>
      </c>
      <c r="AO25" s="229" t="str">
        <f t="shared" si="3"/>
        <v/>
      </c>
      <c r="AP25" s="229" t="str">
        <f t="shared" ref="AP25:AP53" si="5">CONCATENATE(K25," ",L25," ")</f>
        <v xml:space="preserve">  </v>
      </c>
      <c r="AQ25" s="229" t="str">
        <f t="shared" ref="AQ25:AQ53" si="6">M25</f>
        <v/>
      </c>
      <c r="AR25" s="229">
        <f>IF(AE25="","",VLOOKUP(AE25,所属・種目コード!$W$1:$X$2,2,FALSE))</f>
        <v>2</v>
      </c>
      <c r="AS25" s="229" t="str">
        <f>IF(N25="","",VLOOKUP(N25,所属・種目コード!$F$2:$H$160,3,FALSE))</f>
        <v/>
      </c>
      <c r="AT25" s="229" t="str">
        <f>IF(P25="","",VLOOKUP(P25,所属・種目コード!$AC$28:$AD$48,2,FALSE))</f>
        <v/>
      </c>
      <c r="AU25" s="229" t="str">
        <f>IF(O25="","",VLOOKUP(O25,所属・種目コード!$Y$2:$AA$8,3,FALSE))</f>
        <v/>
      </c>
      <c r="AV25" s="641">
        <f t="shared" ref="AV25:AV53" si="7">Q25</f>
        <v>0</v>
      </c>
      <c r="AW25" s="568" t="str">
        <f t="shared" ref="AW25:AW53" si="8">CONCATENATE(AT25,AU25," ",AV25)</f>
        <v xml:space="preserve"> 0</v>
      </c>
      <c r="AX25" s="229" t="str">
        <f>IF(S25="","",VLOOKUP(S25,所属・種目コード!$AC$28:$AD$48,2,FALSE))</f>
        <v/>
      </c>
      <c r="AY25" s="229" t="str">
        <f>IF(R25="","",VLOOKUP(R25,所属・種目コード!$Y$2:$AA$8,3,FALSE))</f>
        <v/>
      </c>
      <c r="AZ25" s="641">
        <f t="shared" ref="AZ25:AZ53" si="9">T25</f>
        <v>0</v>
      </c>
      <c r="BA25" s="568" t="str">
        <f t="shared" si="4"/>
        <v/>
      </c>
      <c r="BB25" s="229" t="str">
        <f>IF(V25="","",VLOOKUP(V25,所属・種目コード!$AC$28:$AD$48,2,FALSE))</f>
        <v/>
      </c>
      <c r="BC25" s="229" t="str">
        <f>IF(U25="","",VLOOKUP(U25,所属・種目コード!$Y$2:$AA$8,3,FALSE))</f>
        <v/>
      </c>
      <c r="BD25" s="497">
        <f t="shared" ref="BD25:BD53" si="10">W25</f>
        <v>0</v>
      </c>
      <c r="BE25" s="229" t="str">
        <f t="shared" ref="BE25:BE53" si="11">CONCATENATE(BB25,BC25," ",BD25)</f>
        <v xml:space="preserve"> 0</v>
      </c>
      <c r="BG25" s="229" t="str">
        <f>IF(P25="","",VLOOKUP(P25,所属・種目コード!$AQ$2:$AT$19,3,FALSE))</f>
        <v/>
      </c>
      <c r="BH25" s="497">
        <f t="shared" ref="BH25:BH53" si="12">Q25</f>
        <v>0</v>
      </c>
      <c r="BI25" s="229" t="str">
        <f>IF(S25="","",VLOOKUP(S25,所属・種目コード!$AQ$2:$AT$19,3,FALSE))</f>
        <v/>
      </c>
      <c r="BJ25" s="497">
        <f t="shared" ref="BJ25:BJ53" si="13">T25</f>
        <v>0</v>
      </c>
      <c r="BK25" s="229" t="str">
        <f>IF(V25="","",VLOOKUP(V25,所属・種目コード!$AQ$2:$AT$19,3,FALSE))</f>
        <v/>
      </c>
      <c r="BL25" s="497">
        <f t="shared" ref="BL25:BL53" si="14">W25</f>
        <v>0</v>
      </c>
      <c r="BN25" s="55"/>
      <c r="BO25" s="55"/>
      <c r="BP25" s="55"/>
      <c r="BQ25" s="55"/>
      <c r="BR25" s="55"/>
      <c r="BS25" s="829" t="s">
        <v>10046</v>
      </c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</row>
    <row r="26" spans="1:93" s="230" customFormat="1" ht="25.2" customHeight="1" thickBot="1">
      <c r="A26" s="55"/>
      <c r="B26" s="55"/>
      <c r="C26" s="55"/>
      <c r="D26" s="55"/>
      <c r="E26" s="1215"/>
      <c r="F26" s="701"/>
      <c r="G26" s="705" t="s">
        <v>8790</v>
      </c>
      <c r="H26" s="1123">
        <v>3</v>
      </c>
      <c r="I26" s="1123"/>
      <c r="J26" s="675"/>
      <c r="K26" s="684" t="str">
        <f>IF($J26="","",(VLOOKUP($J26,一般・大学競技者!$J$2:$Q$141,2,0)))</f>
        <v/>
      </c>
      <c r="L26" s="684" t="str">
        <f>IF($J26="","",(VLOOKUP($J26,一般・大学競技者!$J$2:$Q$141,5,0)))</f>
        <v/>
      </c>
      <c r="M26" s="684" t="str">
        <f>IF($J26="","",(VLOOKUP($J26,一般・大学競技者!$J$2:$Q$141,3,0)))</f>
        <v/>
      </c>
      <c r="N26" s="685" t="str">
        <f>IF($J26="","",(VLOOKUP($J26,一般・大学競技者!$J$2:$Q$141,6,0)))</f>
        <v/>
      </c>
      <c r="O26" s="678"/>
      <c r="P26" s="679"/>
      <c r="Q26" s="673"/>
      <c r="R26" s="678"/>
      <c r="S26" s="679"/>
      <c r="T26" s="673"/>
      <c r="U26" s="678"/>
      <c r="V26" s="679"/>
      <c r="W26" s="673"/>
      <c r="X26" s="480"/>
      <c r="Y26" s="480"/>
      <c r="Z26" s="480"/>
      <c r="AA26" s="519"/>
      <c r="AB26" s="480"/>
      <c r="AC26" s="241"/>
      <c r="AD26" s="241"/>
      <c r="AE26" s="312" t="s">
        <v>24</v>
      </c>
      <c r="AF26" s="244" t="s">
        <v>46</v>
      </c>
      <c r="AG26" s="533" t="s">
        <v>83</v>
      </c>
      <c r="AH26" s="533" t="s">
        <v>83</v>
      </c>
      <c r="AI26" s="533" t="s">
        <v>83</v>
      </c>
      <c r="AK26" s="229" t="str">
        <f t="shared" si="0"/>
        <v/>
      </c>
      <c r="AL26" s="229">
        <f>IF(AF26="","",VLOOKUP(AF26,所属・種目コード!T:U,2,FALSE))</f>
        <v>3</v>
      </c>
      <c r="AM26" s="246">
        <f t="shared" si="1"/>
        <v>0</v>
      </c>
      <c r="AN26" s="229" t="str">
        <f t="shared" si="2"/>
        <v/>
      </c>
      <c r="AO26" s="229" t="str">
        <f t="shared" si="3"/>
        <v/>
      </c>
      <c r="AP26" s="229" t="str">
        <f t="shared" si="5"/>
        <v xml:space="preserve">  </v>
      </c>
      <c r="AQ26" s="229" t="str">
        <f t="shared" si="6"/>
        <v/>
      </c>
      <c r="AR26" s="229">
        <f>IF(AE26="","",VLOOKUP(AE26,所属・種目コード!$W$1:$X$2,2,FALSE))</f>
        <v>2</v>
      </c>
      <c r="AS26" s="229" t="str">
        <f>IF(N26="","",VLOOKUP(N26,所属・種目コード!$F$2:$H$160,3,FALSE))</f>
        <v/>
      </c>
      <c r="AT26" s="229" t="str">
        <f>IF(P26="","",VLOOKUP(P26,所属・種目コード!$AC$28:$AD$48,2,FALSE))</f>
        <v/>
      </c>
      <c r="AU26" s="229" t="str">
        <f>IF(O26="","",VLOOKUP(O26,所属・種目コード!$Y$2:$AA$8,3,FALSE))</f>
        <v/>
      </c>
      <c r="AV26" s="641">
        <f t="shared" si="7"/>
        <v>0</v>
      </c>
      <c r="AW26" s="568" t="str">
        <f t="shared" si="8"/>
        <v xml:space="preserve"> 0</v>
      </c>
      <c r="AX26" s="229" t="str">
        <f>IF(S26="","",VLOOKUP(S26,所属・種目コード!$AC$28:$AD$48,2,FALSE))</f>
        <v/>
      </c>
      <c r="AY26" s="229" t="str">
        <f>IF(R26="","",VLOOKUP(R26,所属・種目コード!$Y$2:$AA$8,3,FALSE))</f>
        <v/>
      </c>
      <c r="AZ26" s="641">
        <f t="shared" si="9"/>
        <v>0</v>
      </c>
      <c r="BA26" s="568" t="str">
        <f t="shared" si="4"/>
        <v/>
      </c>
      <c r="BB26" s="229" t="str">
        <f>IF(V26="","",VLOOKUP(V26,所属・種目コード!$AC$28:$AD$48,2,FALSE))</f>
        <v/>
      </c>
      <c r="BC26" s="229" t="str">
        <f>IF(U26="","",VLOOKUP(U26,所属・種目コード!$Y$2:$AA$8,3,FALSE))</f>
        <v/>
      </c>
      <c r="BD26" s="497">
        <f t="shared" si="10"/>
        <v>0</v>
      </c>
      <c r="BE26" s="229" t="str">
        <f t="shared" si="11"/>
        <v xml:space="preserve"> 0</v>
      </c>
      <c r="BG26" s="229" t="str">
        <f>IF(P26="","",VLOOKUP(P26,所属・種目コード!$AQ$2:$AT$19,3,FALSE))</f>
        <v/>
      </c>
      <c r="BH26" s="497">
        <f t="shared" si="12"/>
        <v>0</v>
      </c>
      <c r="BI26" s="229" t="str">
        <f>IF(S26="","",VLOOKUP(S26,所属・種目コード!$AQ$2:$AT$19,3,FALSE))</f>
        <v/>
      </c>
      <c r="BJ26" s="497">
        <f t="shared" si="13"/>
        <v>0</v>
      </c>
      <c r="BK26" s="229" t="str">
        <f>IF(V26="","",VLOOKUP(V26,所属・種目コード!$AQ$2:$AT$19,3,FALSE))</f>
        <v/>
      </c>
      <c r="BL26" s="497">
        <f t="shared" si="14"/>
        <v>0</v>
      </c>
      <c r="BN26" s="55"/>
      <c r="BO26" s="55"/>
      <c r="BP26" s="55"/>
      <c r="BQ26" s="55"/>
      <c r="BR26" s="55"/>
      <c r="BS26" s="829" t="s">
        <v>10047</v>
      </c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</row>
    <row r="27" spans="1:93" s="230" customFormat="1" ht="25.2" customHeight="1">
      <c r="A27" s="55"/>
      <c r="B27" s="55"/>
      <c r="C27" s="55"/>
      <c r="D27" s="55"/>
      <c r="E27" s="55"/>
      <c r="F27" s="55"/>
      <c r="G27" s="705" t="s">
        <v>8790</v>
      </c>
      <c r="H27" s="1123">
        <v>4</v>
      </c>
      <c r="I27" s="1123"/>
      <c r="J27" s="676"/>
      <c r="K27" s="684" t="str">
        <f>IF($J27="","",(VLOOKUP($J27,一般・大学競技者!$J$2:$Q$141,2,0)))</f>
        <v/>
      </c>
      <c r="L27" s="684" t="str">
        <f>IF($J27="","",(VLOOKUP($J27,一般・大学競技者!$J$2:$Q$141,5,0)))</f>
        <v/>
      </c>
      <c r="M27" s="684" t="str">
        <f>IF($J27="","",(VLOOKUP($J27,一般・大学競技者!$J$2:$Q$141,3,0)))</f>
        <v/>
      </c>
      <c r="N27" s="685" t="str">
        <f>IF($J27="","",(VLOOKUP($J27,一般・大学競技者!$J$2:$Q$141,6,0)))</f>
        <v/>
      </c>
      <c r="O27" s="678"/>
      <c r="P27" s="679"/>
      <c r="Q27" s="673"/>
      <c r="R27" s="678"/>
      <c r="S27" s="679"/>
      <c r="T27" s="673"/>
      <c r="U27" s="678"/>
      <c r="V27" s="679"/>
      <c r="W27" s="673"/>
      <c r="X27" s="480"/>
      <c r="Y27" s="480"/>
      <c r="Z27" s="480"/>
      <c r="AA27" s="519"/>
      <c r="AB27" s="480"/>
      <c r="AC27" s="241"/>
      <c r="AD27" s="241"/>
      <c r="AE27" s="312" t="s">
        <v>24</v>
      </c>
      <c r="AF27" s="244" t="s">
        <v>391</v>
      </c>
      <c r="AG27" s="533" t="s">
        <v>83</v>
      </c>
      <c r="AH27" s="533" t="s">
        <v>83</v>
      </c>
      <c r="AI27" s="533" t="s">
        <v>83</v>
      </c>
      <c r="AK27" s="229" t="str">
        <f t="shared" si="0"/>
        <v/>
      </c>
      <c r="AL27" s="229">
        <f>IF(AF27="","",VLOOKUP(AF27,所属・種目コード!T:U,2,FALSE))</f>
        <v>3</v>
      </c>
      <c r="AM27" s="246">
        <f t="shared" si="1"/>
        <v>0</v>
      </c>
      <c r="AN27" s="229" t="str">
        <f t="shared" si="2"/>
        <v/>
      </c>
      <c r="AO27" s="229" t="str">
        <f t="shared" si="3"/>
        <v/>
      </c>
      <c r="AP27" s="229" t="str">
        <f t="shared" si="5"/>
        <v xml:space="preserve">  </v>
      </c>
      <c r="AQ27" s="229" t="str">
        <f t="shared" si="6"/>
        <v/>
      </c>
      <c r="AR27" s="229">
        <f>IF(AE27="","",VLOOKUP(AE27,所属・種目コード!$W$1:$X$2,2,FALSE))</f>
        <v>2</v>
      </c>
      <c r="AS27" s="229" t="str">
        <f>IF(N27="","",VLOOKUP(N27,所属・種目コード!$F$2:$H$160,3,FALSE))</f>
        <v/>
      </c>
      <c r="AT27" s="229" t="str">
        <f>IF(P27="","",VLOOKUP(P27,所属・種目コード!$AC$28:$AD$48,2,FALSE))</f>
        <v/>
      </c>
      <c r="AU27" s="229" t="str">
        <f>IF(O27="","",VLOOKUP(O27,所属・種目コード!$Y$2:$AA$8,3,FALSE))</f>
        <v/>
      </c>
      <c r="AV27" s="641">
        <f t="shared" si="7"/>
        <v>0</v>
      </c>
      <c r="AW27" s="568" t="str">
        <f t="shared" si="8"/>
        <v xml:space="preserve"> 0</v>
      </c>
      <c r="AX27" s="229" t="str">
        <f>IF(S27="","",VLOOKUP(S27,所属・種目コード!$AC$28:$AD$48,2,FALSE))</f>
        <v/>
      </c>
      <c r="AY27" s="229" t="str">
        <f>IF(R27="","",VLOOKUP(R27,所属・種目コード!$Y$2:$AA$8,3,FALSE))</f>
        <v/>
      </c>
      <c r="AZ27" s="641">
        <f t="shared" si="9"/>
        <v>0</v>
      </c>
      <c r="BA27" s="568" t="str">
        <f t="shared" si="4"/>
        <v/>
      </c>
      <c r="BB27" s="229" t="str">
        <f>IF(V27="","",VLOOKUP(V27,所属・種目コード!$AC$28:$AD$48,2,FALSE))</f>
        <v/>
      </c>
      <c r="BC27" s="229" t="str">
        <f>IF(U27="","",VLOOKUP(U27,所属・種目コード!$Y$2:$AA$8,3,FALSE))</f>
        <v/>
      </c>
      <c r="BD27" s="497">
        <f t="shared" si="10"/>
        <v>0</v>
      </c>
      <c r="BE27" s="229" t="str">
        <f t="shared" si="11"/>
        <v xml:space="preserve"> 0</v>
      </c>
      <c r="BG27" s="229" t="str">
        <f>IF(P27="","",VLOOKUP(P27,所属・種目コード!$AQ$2:$AT$19,3,FALSE))</f>
        <v/>
      </c>
      <c r="BH27" s="497">
        <f t="shared" si="12"/>
        <v>0</v>
      </c>
      <c r="BI27" s="229" t="str">
        <f>IF(S27="","",VLOOKUP(S27,所属・種目コード!$AQ$2:$AT$19,3,FALSE))</f>
        <v/>
      </c>
      <c r="BJ27" s="497">
        <f t="shared" si="13"/>
        <v>0</v>
      </c>
      <c r="BK27" s="229" t="str">
        <f>IF(V27="","",VLOOKUP(V27,所属・種目コード!$AQ$2:$AT$19,3,FALSE))</f>
        <v/>
      </c>
      <c r="BL27" s="497">
        <f t="shared" si="14"/>
        <v>0</v>
      </c>
      <c r="BN27" s="55"/>
      <c r="BO27" s="55"/>
      <c r="BP27" s="55"/>
      <c r="BQ27" s="55"/>
      <c r="BR27" s="55"/>
      <c r="BS27" s="829" t="s">
        <v>10048</v>
      </c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</row>
    <row r="28" spans="1:93" s="230" customFormat="1" ht="25.2" customHeight="1" thickBot="1">
      <c r="A28" s="55"/>
      <c r="B28" s="55"/>
      <c r="C28" s="55"/>
      <c r="D28" s="55"/>
      <c r="E28" s="55"/>
      <c r="F28" s="55"/>
      <c r="G28" s="909" t="s">
        <v>8790</v>
      </c>
      <c r="H28" s="1195">
        <v>5</v>
      </c>
      <c r="I28" s="1195"/>
      <c r="J28" s="897"/>
      <c r="K28" s="898" t="str">
        <f>IF($J28="","",(VLOOKUP($J28,一般・大学競技者!$J$2:$Q$141,2,0)))</f>
        <v/>
      </c>
      <c r="L28" s="898" t="str">
        <f>IF($J28="","",(VLOOKUP($J28,一般・大学競技者!$J$2:$Q$141,5,0)))</f>
        <v/>
      </c>
      <c r="M28" s="898" t="str">
        <f>IF($J28="","",(VLOOKUP($J28,一般・大学競技者!$J$2:$Q$141,3,0)))</f>
        <v/>
      </c>
      <c r="N28" s="899" t="str">
        <f>IF($J28="","",(VLOOKUP($J28,一般・大学競技者!$J$2:$Q$141,6,0)))</f>
        <v/>
      </c>
      <c r="O28" s="900"/>
      <c r="P28" s="901"/>
      <c r="Q28" s="902"/>
      <c r="R28" s="900"/>
      <c r="S28" s="901"/>
      <c r="T28" s="902"/>
      <c r="U28" s="900"/>
      <c r="V28" s="681"/>
      <c r="W28" s="902"/>
      <c r="X28" s="480"/>
      <c r="Y28" s="480"/>
      <c r="Z28" s="480"/>
      <c r="AA28" s="519"/>
      <c r="AB28" s="480"/>
      <c r="AC28" s="241"/>
      <c r="AD28" s="241"/>
      <c r="AE28" s="312" t="s">
        <v>24</v>
      </c>
      <c r="AF28" s="244" t="s">
        <v>391</v>
      </c>
      <c r="AG28" s="533" t="s">
        <v>83</v>
      </c>
      <c r="AH28" s="533" t="s">
        <v>83</v>
      </c>
      <c r="AI28" s="533" t="s">
        <v>83</v>
      </c>
      <c r="AK28" s="229" t="str">
        <f t="shared" si="0"/>
        <v/>
      </c>
      <c r="AL28" s="229">
        <f>IF(AF28="","",VLOOKUP(AF28,所属・種目コード!T:U,2,FALSE))</f>
        <v>3</v>
      </c>
      <c r="AM28" s="246">
        <f t="shared" si="1"/>
        <v>0</v>
      </c>
      <c r="AN28" s="229" t="str">
        <f t="shared" si="2"/>
        <v/>
      </c>
      <c r="AO28" s="229" t="str">
        <f t="shared" si="3"/>
        <v/>
      </c>
      <c r="AP28" s="229" t="str">
        <f t="shared" si="5"/>
        <v xml:space="preserve">  </v>
      </c>
      <c r="AQ28" s="229" t="str">
        <f t="shared" si="6"/>
        <v/>
      </c>
      <c r="AR28" s="229">
        <f>IF(AE28="","",VLOOKUP(AE28,所属・種目コード!$W$1:$X$2,2,FALSE))</f>
        <v>2</v>
      </c>
      <c r="AS28" s="229" t="str">
        <f>IF(N28="","",VLOOKUP(N28,所属・種目コード!$F$2:$H$160,3,FALSE))</f>
        <v/>
      </c>
      <c r="AT28" s="229" t="str">
        <f>IF(P28="","",VLOOKUP(P28,所属・種目コード!$AC$28:$AD$48,2,FALSE))</f>
        <v/>
      </c>
      <c r="AU28" s="229" t="str">
        <f>IF(O28="","",VLOOKUP(O28,所属・種目コード!$Y$2:$AA$8,3,FALSE))</f>
        <v/>
      </c>
      <c r="AV28" s="641">
        <f t="shared" si="7"/>
        <v>0</v>
      </c>
      <c r="AW28" s="568" t="str">
        <f t="shared" si="8"/>
        <v xml:space="preserve"> 0</v>
      </c>
      <c r="AX28" s="229" t="str">
        <f>IF(S28="","",VLOOKUP(S28,所属・種目コード!$AC$28:$AD$48,2,FALSE))</f>
        <v/>
      </c>
      <c r="AY28" s="229" t="str">
        <f>IF(R28="","",VLOOKUP(R28,所属・種目コード!$Y$2:$AA$8,3,FALSE))</f>
        <v/>
      </c>
      <c r="AZ28" s="641">
        <f t="shared" si="9"/>
        <v>0</v>
      </c>
      <c r="BA28" s="568" t="str">
        <f t="shared" si="4"/>
        <v/>
      </c>
      <c r="BB28" s="229" t="str">
        <f>IF(V28="","",VLOOKUP(V28,所属・種目コード!$AC$28:$AD$48,2,FALSE))</f>
        <v/>
      </c>
      <c r="BC28" s="229" t="str">
        <f>IF(U28="","",VLOOKUP(U28,所属・種目コード!$Y$2:$AA$8,3,FALSE))</f>
        <v/>
      </c>
      <c r="BD28" s="497">
        <f t="shared" si="10"/>
        <v>0</v>
      </c>
      <c r="BE28" s="229" t="str">
        <f t="shared" si="11"/>
        <v xml:space="preserve"> 0</v>
      </c>
      <c r="BG28" s="229" t="str">
        <f>IF(P28="","",VLOOKUP(P28,所属・種目コード!$AQ$2:$AT$19,3,FALSE))</f>
        <v/>
      </c>
      <c r="BH28" s="497">
        <f t="shared" si="12"/>
        <v>0</v>
      </c>
      <c r="BI28" s="229" t="str">
        <f>IF(S28="","",VLOOKUP(S28,所属・種目コード!$AQ$2:$AT$19,3,FALSE))</f>
        <v/>
      </c>
      <c r="BJ28" s="497">
        <f t="shared" si="13"/>
        <v>0</v>
      </c>
      <c r="BK28" s="229" t="str">
        <f>IF(V28="","",VLOOKUP(V28,所属・種目コード!$AQ$2:$AT$19,3,FALSE))</f>
        <v/>
      </c>
      <c r="BL28" s="497">
        <f t="shared" si="14"/>
        <v>0</v>
      </c>
      <c r="BN28" s="55"/>
      <c r="BO28" s="55"/>
      <c r="BP28" s="55"/>
      <c r="BQ28" s="55"/>
      <c r="BR28" s="55"/>
      <c r="BS28" s="829" t="s">
        <v>10049</v>
      </c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</row>
    <row r="29" spans="1:93" s="230" customFormat="1" ht="25.2" customHeight="1">
      <c r="A29" s="55"/>
      <c r="B29" s="55"/>
      <c r="C29" s="55"/>
      <c r="D29" s="55"/>
      <c r="E29" s="55"/>
      <c r="F29" s="55"/>
      <c r="G29" s="912" t="s">
        <v>8790</v>
      </c>
      <c r="H29" s="1130">
        <v>6</v>
      </c>
      <c r="I29" s="1131"/>
      <c r="J29" s="903"/>
      <c r="K29" s="904" t="str">
        <f>IF($J29="","",(VLOOKUP($J29,一般・大学競技者!$J$2:$Q$141,2,0)))</f>
        <v/>
      </c>
      <c r="L29" s="904" t="str">
        <f>IF($J29="","",(VLOOKUP($J29,一般・大学競技者!$J$2:$Q$141,5,0)))</f>
        <v/>
      </c>
      <c r="M29" s="904" t="str">
        <f>IF($J29="","",(VLOOKUP($J29,一般・大学競技者!$J$2:$Q$141,3,0)))</f>
        <v/>
      </c>
      <c r="N29" s="905" t="str">
        <f>IF($J29="","",(VLOOKUP($J29,一般・大学競技者!$J$2:$Q$141,6,0)))</f>
        <v/>
      </c>
      <c r="O29" s="906"/>
      <c r="P29" s="907"/>
      <c r="Q29" s="908"/>
      <c r="R29" s="906"/>
      <c r="S29" s="907"/>
      <c r="T29" s="908"/>
      <c r="U29" s="906"/>
      <c r="V29" s="679"/>
      <c r="W29" s="908"/>
      <c r="X29" s="480"/>
      <c r="Y29" s="480"/>
      <c r="Z29" s="480"/>
      <c r="AA29" s="519"/>
      <c r="AB29" s="480"/>
      <c r="AC29" s="241"/>
      <c r="AD29" s="241"/>
      <c r="AE29" s="312" t="s">
        <v>24</v>
      </c>
      <c r="AF29" s="244" t="s">
        <v>391</v>
      </c>
      <c r="AG29" s="533" t="s">
        <v>83</v>
      </c>
      <c r="AH29" s="533" t="s">
        <v>83</v>
      </c>
      <c r="AI29" s="533" t="s">
        <v>83</v>
      </c>
      <c r="AK29" s="229" t="str">
        <f t="shared" si="0"/>
        <v/>
      </c>
      <c r="AL29" s="229">
        <f>IF(AF29="","",VLOOKUP(AF29,所属・種目コード!T:U,2,FALSE))</f>
        <v>3</v>
      </c>
      <c r="AM29" s="246">
        <f t="shared" si="1"/>
        <v>0</v>
      </c>
      <c r="AN29" s="229" t="str">
        <f t="shared" si="2"/>
        <v/>
      </c>
      <c r="AO29" s="229" t="str">
        <f t="shared" si="3"/>
        <v/>
      </c>
      <c r="AP29" s="229" t="str">
        <f t="shared" si="5"/>
        <v xml:space="preserve">  </v>
      </c>
      <c r="AQ29" s="229" t="str">
        <f t="shared" si="6"/>
        <v/>
      </c>
      <c r="AR29" s="229">
        <f>IF(AE29="","",VLOOKUP(AE29,所属・種目コード!$W$1:$X$2,2,FALSE))</f>
        <v>2</v>
      </c>
      <c r="AS29" s="229" t="str">
        <f>IF(N29="","",VLOOKUP(N29,所属・種目コード!$F$2:$H$160,3,FALSE))</f>
        <v/>
      </c>
      <c r="AT29" s="229" t="str">
        <f>IF(P29="","",VLOOKUP(P29,所属・種目コード!$AC$28:$AD$48,2,FALSE))</f>
        <v/>
      </c>
      <c r="AU29" s="229" t="str">
        <f>IF(O29="","",VLOOKUP(O29,所属・種目コード!$Y$2:$AA$8,3,FALSE))</f>
        <v/>
      </c>
      <c r="AV29" s="641">
        <f t="shared" si="7"/>
        <v>0</v>
      </c>
      <c r="AW29" s="568" t="str">
        <f t="shared" si="8"/>
        <v xml:space="preserve"> 0</v>
      </c>
      <c r="AX29" s="229" t="str">
        <f>IF(S29="","",VLOOKUP(S29,所属・種目コード!$AC$28:$AD$48,2,FALSE))</f>
        <v/>
      </c>
      <c r="AY29" s="229" t="str">
        <f>IF(R29="","",VLOOKUP(R29,所属・種目コード!$Y$2:$AA$8,3,FALSE))</f>
        <v/>
      </c>
      <c r="AZ29" s="641">
        <f t="shared" si="9"/>
        <v>0</v>
      </c>
      <c r="BA29" s="568" t="str">
        <f t="shared" si="4"/>
        <v/>
      </c>
      <c r="BB29" s="229" t="str">
        <f>IF(V29="","",VLOOKUP(V29,所属・種目コード!$AC$28:$AD$48,2,FALSE))</f>
        <v/>
      </c>
      <c r="BC29" s="229" t="str">
        <f>IF(U29="","",VLOOKUP(U29,所属・種目コード!$Y$2:$AA$8,3,FALSE))</f>
        <v/>
      </c>
      <c r="BD29" s="497">
        <f t="shared" si="10"/>
        <v>0</v>
      </c>
      <c r="BE29" s="229" t="str">
        <f t="shared" si="11"/>
        <v xml:space="preserve"> 0</v>
      </c>
      <c r="BG29" s="229" t="str">
        <f>IF(P29="","",VLOOKUP(P29,所属・種目コード!$AQ$2:$AT$19,3,FALSE))</f>
        <v/>
      </c>
      <c r="BH29" s="497">
        <f t="shared" si="12"/>
        <v>0</v>
      </c>
      <c r="BI29" s="229" t="str">
        <f>IF(S29="","",VLOOKUP(S29,所属・種目コード!$AQ$2:$AT$19,3,FALSE))</f>
        <v/>
      </c>
      <c r="BJ29" s="497">
        <f t="shared" si="13"/>
        <v>0</v>
      </c>
      <c r="BK29" s="229" t="str">
        <f>IF(V29="","",VLOOKUP(V29,所属・種目コード!$AQ$2:$AT$19,3,FALSE))</f>
        <v/>
      </c>
      <c r="BL29" s="497">
        <f t="shared" si="14"/>
        <v>0</v>
      </c>
      <c r="BN29" s="55"/>
      <c r="BO29" s="55"/>
      <c r="BP29" s="55"/>
      <c r="BQ29" s="55"/>
      <c r="BR29" s="55"/>
      <c r="BS29" s="829" t="s">
        <v>10050</v>
      </c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</row>
    <row r="30" spans="1:93" s="230" customFormat="1" ht="25.2" customHeight="1">
      <c r="A30" s="55"/>
      <c r="B30" s="55"/>
      <c r="C30" s="55"/>
      <c r="D30" s="55"/>
      <c r="E30" s="55"/>
      <c r="F30" s="55"/>
      <c r="G30" s="896" t="s">
        <v>8790</v>
      </c>
      <c r="H30" s="1132">
        <v>7</v>
      </c>
      <c r="I30" s="1123"/>
      <c r="J30" s="675"/>
      <c r="K30" s="684" t="str">
        <f>IF($J30="","",(VLOOKUP($J30,一般・大学競技者!$J$2:$Q$141,2,0)))</f>
        <v/>
      </c>
      <c r="L30" s="684" t="str">
        <f>IF($J30="","",(VLOOKUP($J30,一般・大学競技者!$J$2:$Q$141,5,0)))</f>
        <v/>
      </c>
      <c r="M30" s="684" t="str">
        <f>IF($J30="","",(VLOOKUP($J30,一般・大学競技者!$J$2:$Q$141,3,0)))</f>
        <v/>
      </c>
      <c r="N30" s="685" t="str">
        <f>IF($J30="","",(VLOOKUP($J30,一般・大学競技者!$J$2:$Q$141,6,0)))</f>
        <v/>
      </c>
      <c r="O30" s="678"/>
      <c r="P30" s="679"/>
      <c r="Q30" s="673"/>
      <c r="R30" s="678"/>
      <c r="S30" s="679"/>
      <c r="T30" s="673"/>
      <c r="U30" s="678"/>
      <c r="V30" s="679"/>
      <c r="W30" s="673"/>
      <c r="X30" s="480"/>
      <c r="Y30" s="480"/>
      <c r="Z30" s="480"/>
      <c r="AA30" s="519"/>
      <c r="AB30" s="480"/>
      <c r="AC30" s="241"/>
      <c r="AD30" s="241"/>
      <c r="AE30" s="312" t="s">
        <v>24</v>
      </c>
      <c r="AF30" s="244" t="s">
        <v>391</v>
      </c>
      <c r="AG30" s="533" t="s">
        <v>83</v>
      </c>
      <c r="AH30" s="533" t="s">
        <v>83</v>
      </c>
      <c r="AI30" s="533" t="s">
        <v>83</v>
      </c>
      <c r="AK30" s="229" t="str">
        <f t="shared" si="0"/>
        <v/>
      </c>
      <c r="AL30" s="229">
        <f>IF(AF30="","",VLOOKUP(AF30,所属・種目コード!T:U,2,FALSE))</f>
        <v>3</v>
      </c>
      <c r="AM30" s="246">
        <f t="shared" si="1"/>
        <v>0</v>
      </c>
      <c r="AN30" s="229" t="str">
        <f t="shared" si="2"/>
        <v/>
      </c>
      <c r="AO30" s="229" t="str">
        <f t="shared" si="3"/>
        <v/>
      </c>
      <c r="AP30" s="229" t="str">
        <f t="shared" si="5"/>
        <v xml:space="preserve">  </v>
      </c>
      <c r="AQ30" s="229" t="str">
        <f t="shared" si="6"/>
        <v/>
      </c>
      <c r="AR30" s="229">
        <f>IF(AE30="","",VLOOKUP(AE30,所属・種目コード!$W$1:$X$2,2,FALSE))</f>
        <v>2</v>
      </c>
      <c r="AS30" s="229" t="str">
        <f>IF(N30="","",VLOOKUP(N30,所属・種目コード!$F$2:$H$160,3,FALSE))</f>
        <v/>
      </c>
      <c r="AT30" s="229" t="str">
        <f>IF(P30="","",VLOOKUP(P30,所属・種目コード!$AC$28:$AD$48,2,FALSE))</f>
        <v/>
      </c>
      <c r="AU30" s="229" t="str">
        <f>IF(O30="","",VLOOKUP(O30,所属・種目コード!$Y$2:$AA$8,3,FALSE))</f>
        <v/>
      </c>
      <c r="AV30" s="641">
        <f t="shared" si="7"/>
        <v>0</v>
      </c>
      <c r="AW30" s="568" t="str">
        <f t="shared" si="8"/>
        <v xml:space="preserve"> 0</v>
      </c>
      <c r="AX30" s="229" t="str">
        <f>IF(S30="","",VLOOKUP(S30,所属・種目コード!$AC$28:$AD$48,2,FALSE))</f>
        <v/>
      </c>
      <c r="AY30" s="229" t="str">
        <f>IF(R30="","",VLOOKUP(R30,所属・種目コード!$Y$2:$AA$8,3,FALSE))</f>
        <v/>
      </c>
      <c r="AZ30" s="641">
        <f t="shared" si="9"/>
        <v>0</v>
      </c>
      <c r="BA30" s="568" t="str">
        <f t="shared" si="4"/>
        <v/>
      </c>
      <c r="BB30" s="229" t="str">
        <f>IF(V30="","",VLOOKUP(V30,所属・種目コード!$AC$28:$AD$48,2,FALSE))</f>
        <v/>
      </c>
      <c r="BC30" s="229" t="str">
        <f>IF(U30="","",VLOOKUP(U30,所属・種目コード!$Y$2:$AA$8,3,FALSE))</f>
        <v/>
      </c>
      <c r="BD30" s="497">
        <f t="shared" si="10"/>
        <v>0</v>
      </c>
      <c r="BE30" s="229" t="str">
        <f t="shared" si="11"/>
        <v xml:space="preserve"> 0</v>
      </c>
      <c r="BG30" s="229" t="str">
        <f>IF(P30="","",VLOOKUP(P30,所属・種目コード!$AQ$2:$AT$19,3,FALSE))</f>
        <v/>
      </c>
      <c r="BH30" s="497">
        <f t="shared" si="12"/>
        <v>0</v>
      </c>
      <c r="BI30" s="229" t="str">
        <f>IF(S30="","",VLOOKUP(S30,所属・種目コード!$AQ$2:$AT$19,3,FALSE))</f>
        <v/>
      </c>
      <c r="BJ30" s="497">
        <f t="shared" si="13"/>
        <v>0</v>
      </c>
      <c r="BK30" s="229" t="str">
        <f>IF(V30="","",VLOOKUP(V30,所属・種目コード!$AQ$2:$AT$19,3,FALSE))</f>
        <v/>
      </c>
      <c r="BL30" s="497">
        <f t="shared" si="14"/>
        <v>0</v>
      </c>
      <c r="BN30" s="55"/>
      <c r="BO30" s="55"/>
      <c r="BP30" s="55"/>
      <c r="BQ30" s="55"/>
      <c r="BR30" s="55"/>
      <c r="BS30" s="829" t="s">
        <v>10051</v>
      </c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</row>
    <row r="31" spans="1:93" s="230" customFormat="1" ht="25.2" customHeight="1">
      <c r="A31" s="55"/>
      <c r="B31" s="55"/>
      <c r="C31" s="55"/>
      <c r="D31" s="55"/>
      <c r="E31" s="55"/>
      <c r="F31" s="55"/>
      <c r="G31" s="896" t="s">
        <v>8790</v>
      </c>
      <c r="H31" s="1132">
        <v>8</v>
      </c>
      <c r="I31" s="1123"/>
      <c r="J31" s="676"/>
      <c r="K31" s="684" t="str">
        <f>IF($J31="","",(VLOOKUP($J31,一般・大学競技者!$J$2:$Q$141,2,0)))</f>
        <v/>
      </c>
      <c r="L31" s="684" t="str">
        <f>IF($J31="","",(VLOOKUP($J31,一般・大学競技者!$J$2:$Q$141,5,0)))</f>
        <v/>
      </c>
      <c r="M31" s="684" t="str">
        <f>IF($J31="","",(VLOOKUP($J31,一般・大学競技者!$J$2:$Q$141,3,0)))</f>
        <v/>
      </c>
      <c r="N31" s="685" t="str">
        <f>IF($J31="","",(VLOOKUP($J31,一般・大学競技者!$J$2:$Q$141,6,0)))</f>
        <v/>
      </c>
      <c r="O31" s="678"/>
      <c r="P31" s="679"/>
      <c r="Q31" s="673"/>
      <c r="R31" s="678"/>
      <c r="S31" s="679"/>
      <c r="T31" s="673"/>
      <c r="U31" s="678"/>
      <c r="V31" s="679"/>
      <c r="W31" s="673"/>
      <c r="X31" s="480"/>
      <c r="Y31" s="480"/>
      <c r="Z31" s="480"/>
      <c r="AA31" s="519"/>
      <c r="AB31" s="480"/>
      <c r="AC31" s="241"/>
      <c r="AD31" s="241"/>
      <c r="AE31" s="312" t="s">
        <v>24</v>
      </c>
      <c r="AF31" s="244" t="s">
        <v>391</v>
      </c>
      <c r="AG31" s="533" t="s">
        <v>83</v>
      </c>
      <c r="AH31" s="533" t="s">
        <v>83</v>
      </c>
      <c r="AI31" s="533" t="s">
        <v>83</v>
      </c>
      <c r="AK31" s="229" t="str">
        <f t="shared" si="0"/>
        <v/>
      </c>
      <c r="AL31" s="229">
        <f>IF(AF31="","",VLOOKUP(AF31,所属・種目コード!T:U,2,FALSE))</f>
        <v>3</v>
      </c>
      <c r="AM31" s="246">
        <f t="shared" si="1"/>
        <v>0</v>
      </c>
      <c r="AN31" s="229" t="str">
        <f t="shared" si="2"/>
        <v/>
      </c>
      <c r="AO31" s="229" t="str">
        <f t="shared" si="3"/>
        <v/>
      </c>
      <c r="AP31" s="229" t="str">
        <f t="shared" si="5"/>
        <v xml:space="preserve">  </v>
      </c>
      <c r="AQ31" s="229" t="str">
        <f t="shared" si="6"/>
        <v/>
      </c>
      <c r="AR31" s="229">
        <f>IF(AE31="","",VLOOKUP(AE31,所属・種目コード!$W$1:$X$2,2,FALSE))</f>
        <v>2</v>
      </c>
      <c r="AS31" s="229" t="str">
        <f>IF(N31="","",VLOOKUP(N31,所属・種目コード!$F$2:$H$160,3,FALSE))</f>
        <v/>
      </c>
      <c r="AT31" s="229" t="str">
        <f>IF(P31="","",VLOOKUP(P31,所属・種目コード!$AC$28:$AD$48,2,FALSE))</f>
        <v/>
      </c>
      <c r="AU31" s="229" t="str">
        <f>IF(O31="","",VLOOKUP(O31,所属・種目コード!$Y$2:$AA$8,3,FALSE))</f>
        <v/>
      </c>
      <c r="AV31" s="641">
        <f t="shared" si="7"/>
        <v>0</v>
      </c>
      <c r="AW31" s="568" t="str">
        <f t="shared" si="8"/>
        <v xml:space="preserve"> 0</v>
      </c>
      <c r="AX31" s="229" t="str">
        <f>IF(S31="","",VLOOKUP(S31,所属・種目コード!$AC$28:$AD$48,2,FALSE))</f>
        <v/>
      </c>
      <c r="AY31" s="229" t="str">
        <f>IF(R31="","",VLOOKUP(R31,所属・種目コード!$Y$2:$AA$8,3,FALSE))</f>
        <v/>
      </c>
      <c r="AZ31" s="641">
        <f t="shared" si="9"/>
        <v>0</v>
      </c>
      <c r="BA31" s="568" t="str">
        <f t="shared" si="4"/>
        <v/>
      </c>
      <c r="BB31" s="229" t="str">
        <f>IF(V31="","",VLOOKUP(V31,所属・種目コード!$AC$28:$AD$48,2,FALSE))</f>
        <v/>
      </c>
      <c r="BC31" s="229" t="str">
        <f>IF(U31="","",VLOOKUP(U31,所属・種目コード!$Y$2:$AA$8,3,FALSE))</f>
        <v/>
      </c>
      <c r="BD31" s="497">
        <f t="shared" si="10"/>
        <v>0</v>
      </c>
      <c r="BE31" s="229" t="str">
        <f t="shared" si="11"/>
        <v xml:space="preserve"> 0</v>
      </c>
      <c r="BG31" s="229" t="str">
        <f>IF(P31="","",VLOOKUP(P31,所属・種目コード!$AQ$2:$AT$19,3,FALSE))</f>
        <v/>
      </c>
      <c r="BH31" s="497">
        <f t="shared" si="12"/>
        <v>0</v>
      </c>
      <c r="BI31" s="229" t="str">
        <f>IF(S31="","",VLOOKUP(S31,所属・種目コード!$AQ$2:$AT$19,3,FALSE))</f>
        <v/>
      </c>
      <c r="BJ31" s="497">
        <f t="shared" si="13"/>
        <v>0</v>
      </c>
      <c r="BK31" s="229" t="str">
        <f>IF(V31="","",VLOOKUP(V31,所属・種目コード!$AQ$2:$AT$19,3,FALSE))</f>
        <v/>
      </c>
      <c r="BL31" s="497">
        <f t="shared" si="14"/>
        <v>0</v>
      </c>
      <c r="BN31" s="55"/>
      <c r="BO31" s="55"/>
      <c r="BP31" s="55"/>
      <c r="BQ31" s="55"/>
      <c r="BR31" s="55"/>
      <c r="BS31" s="829" t="s">
        <v>10052</v>
      </c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</row>
    <row r="32" spans="1:93" s="230" customFormat="1" ht="25.2" customHeight="1">
      <c r="A32" s="55"/>
      <c r="B32" s="55"/>
      <c r="C32" s="55"/>
      <c r="D32" s="55"/>
      <c r="E32" s="55"/>
      <c r="F32" s="55"/>
      <c r="G32" s="896" t="s">
        <v>8790</v>
      </c>
      <c r="H32" s="1132">
        <v>9</v>
      </c>
      <c r="I32" s="1123"/>
      <c r="J32" s="675"/>
      <c r="K32" s="684" t="str">
        <f>IF($J32="","",(VLOOKUP($J32,一般・大学競技者!$J$2:$Q$141,2,0)))</f>
        <v/>
      </c>
      <c r="L32" s="684" t="str">
        <f>IF($J32="","",(VLOOKUP($J32,一般・大学競技者!$J$2:$Q$141,5,0)))</f>
        <v/>
      </c>
      <c r="M32" s="684" t="str">
        <f>IF($J32="","",(VLOOKUP($J32,一般・大学競技者!$J$2:$Q$141,3,0)))</f>
        <v/>
      </c>
      <c r="N32" s="685" t="str">
        <f>IF($J32="","",(VLOOKUP($J32,一般・大学競技者!$J$2:$Q$141,6,0)))</f>
        <v/>
      </c>
      <c r="O32" s="678"/>
      <c r="P32" s="679"/>
      <c r="Q32" s="673"/>
      <c r="R32" s="678"/>
      <c r="S32" s="679"/>
      <c r="T32" s="673"/>
      <c r="U32" s="678"/>
      <c r="V32" s="679"/>
      <c r="W32" s="673"/>
      <c r="X32" s="480"/>
      <c r="Y32" s="480"/>
      <c r="Z32" s="480"/>
      <c r="AA32" s="302"/>
      <c r="AB32" s="480"/>
      <c r="AC32" s="241"/>
      <c r="AD32" s="241"/>
      <c r="AE32" s="312" t="s">
        <v>24</v>
      </c>
      <c r="AF32" s="244" t="s">
        <v>391</v>
      </c>
      <c r="AG32" s="533" t="s">
        <v>83</v>
      </c>
      <c r="AH32" s="533" t="s">
        <v>83</v>
      </c>
      <c r="AI32" s="533" t="s">
        <v>83</v>
      </c>
      <c r="AK32" s="229" t="str">
        <f t="shared" si="0"/>
        <v/>
      </c>
      <c r="AL32" s="229">
        <f>IF(AF32="","",VLOOKUP(AF32,所属・種目コード!T:U,2,FALSE))</f>
        <v>3</v>
      </c>
      <c r="AM32" s="246">
        <f t="shared" si="1"/>
        <v>0</v>
      </c>
      <c r="AN32" s="229" t="str">
        <f t="shared" si="2"/>
        <v/>
      </c>
      <c r="AO32" s="229" t="str">
        <f t="shared" si="3"/>
        <v/>
      </c>
      <c r="AP32" s="229" t="str">
        <f t="shared" si="5"/>
        <v xml:space="preserve">  </v>
      </c>
      <c r="AQ32" s="229" t="str">
        <f t="shared" si="6"/>
        <v/>
      </c>
      <c r="AR32" s="229">
        <f>IF(AE32="","",VLOOKUP(AE32,所属・種目コード!$W$1:$X$2,2,FALSE))</f>
        <v>2</v>
      </c>
      <c r="AS32" s="229" t="str">
        <f>IF(N32="","",VLOOKUP(N32,所属・種目コード!$F$2:$H$160,3,FALSE))</f>
        <v/>
      </c>
      <c r="AT32" s="229" t="str">
        <f>IF(P32="","",VLOOKUP(P32,所属・種目コード!$AC$28:$AD$48,2,FALSE))</f>
        <v/>
      </c>
      <c r="AU32" s="229" t="str">
        <f>IF(O32="","",VLOOKUP(O32,所属・種目コード!$Y$2:$AA$8,3,FALSE))</f>
        <v/>
      </c>
      <c r="AV32" s="641">
        <f t="shared" si="7"/>
        <v>0</v>
      </c>
      <c r="AW32" s="568" t="str">
        <f t="shared" si="8"/>
        <v xml:space="preserve"> 0</v>
      </c>
      <c r="AX32" s="229" t="str">
        <f>IF(S32="","",VLOOKUP(S32,所属・種目コード!$AC$28:$AD$48,2,FALSE))</f>
        <v/>
      </c>
      <c r="AY32" s="229" t="str">
        <f>IF(R32="","",VLOOKUP(R32,所属・種目コード!$Y$2:$AA$8,3,FALSE))</f>
        <v/>
      </c>
      <c r="AZ32" s="641">
        <f t="shared" si="9"/>
        <v>0</v>
      </c>
      <c r="BA32" s="568" t="str">
        <f t="shared" si="4"/>
        <v/>
      </c>
      <c r="BB32" s="229" t="str">
        <f>IF(V32="","",VLOOKUP(V32,所属・種目コード!$AC$28:$AD$48,2,FALSE))</f>
        <v/>
      </c>
      <c r="BC32" s="229" t="str">
        <f>IF(U32="","",VLOOKUP(U32,所属・種目コード!$Y$2:$AA$8,3,FALSE))</f>
        <v/>
      </c>
      <c r="BD32" s="497">
        <f t="shared" si="10"/>
        <v>0</v>
      </c>
      <c r="BE32" s="229" t="str">
        <f t="shared" si="11"/>
        <v xml:space="preserve"> 0</v>
      </c>
      <c r="BG32" s="229" t="str">
        <f>IF(P32="","",VLOOKUP(P32,所属・種目コード!$AQ$2:$AT$19,3,FALSE))</f>
        <v/>
      </c>
      <c r="BH32" s="497">
        <f t="shared" si="12"/>
        <v>0</v>
      </c>
      <c r="BI32" s="229" t="str">
        <f>IF(S32="","",VLOOKUP(S32,所属・種目コード!$AQ$2:$AT$19,3,FALSE))</f>
        <v/>
      </c>
      <c r="BJ32" s="497">
        <f t="shared" si="13"/>
        <v>0</v>
      </c>
      <c r="BK32" s="229" t="str">
        <f>IF(V32="","",VLOOKUP(V32,所属・種目コード!$AQ$2:$AT$19,3,FALSE))</f>
        <v/>
      </c>
      <c r="BL32" s="497">
        <f t="shared" si="14"/>
        <v>0</v>
      </c>
      <c r="BN32" s="55"/>
      <c r="BO32" s="55"/>
      <c r="BP32" s="55"/>
      <c r="BQ32" s="55"/>
      <c r="BR32" s="55"/>
      <c r="BS32" s="829" t="s">
        <v>10053</v>
      </c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</row>
    <row r="33" spans="1:93" s="230" customFormat="1" ht="25.2" customHeight="1" thickBot="1">
      <c r="A33" s="55"/>
      <c r="B33" s="55"/>
      <c r="C33" s="55"/>
      <c r="D33" s="55"/>
      <c r="E33" s="55"/>
      <c r="F33" s="55"/>
      <c r="G33" s="913" t="s">
        <v>8790</v>
      </c>
      <c r="H33" s="1124">
        <v>10</v>
      </c>
      <c r="I33" s="1125"/>
      <c r="J33" s="677"/>
      <c r="K33" s="686" t="str">
        <f>IF($J33="","",(VLOOKUP($J33,一般・大学競技者!$J$2:$Q$141,2,0)))</f>
        <v/>
      </c>
      <c r="L33" s="686" t="str">
        <f>IF($J33="","",(VLOOKUP($J33,一般・大学競技者!$J$2:$Q$141,5,0)))</f>
        <v/>
      </c>
      <c r="M33" s="686" t="str">
        <f>IF($J33="","",(VLOOKUP($J33,一般・大学競技者!$J$2:$Q$141,3,0)))</f>
        <v/>
      </c>
      <c r="N33" s="687" t="str">
        <f>IF($J33="","",(VLOOKUP($J33,一般・大学競技者!$J$2:$Q$141,6,0)))</f>
        <v/>
      </c>
      <c r="O33" s="680"/>
      <c r="P33" s="681"/>
      <c r="Q33" s="674"/>
      <c r="R33" s="680"/>
      <c r="S33" s="681"/>
      <c r="T33" s="674"/>
      <c r="U33" s="900"/>
      <c r="V33" s="901"/>
      <c r="W33" s="902"/>
      <c r="X33" s="480"/>
      <c r="Y33" s="480"/>
      <c r="Z33" s="480"/>
      <c r="AA33" s="302"/>
      <c r="AB33" s="480"/>
      <c r="AC33" s="241"/>
      <c r="AD33" s="241"/>
      <c r="AE33" s="312" t="s">
        <v>24</v>
      </c>
      <c r="AF33" s="244" t="s">
        <v>391</v>
      </c>
      <c r="AG33" s="533" t="s">
        <v>83</v>
      </c>
      <c r="AH33" s="533" t="s">
        <v>83</v>
      </c>
      <c r="AI33" s="533" t="s">
        <v>83</v>
      </c>
      <c r="AK33" s="229" t="str">
        <f t="shared" si="0"/>
        <v/>
      </c>
      <c r="AL33" s="229">
        <f>IF(AF33="","",VLOOKUP(AF33,所属・種目コード!T:U,2,FALSE))</f>
        <v>3</v>
      </c>
      <c r="AM33" s="246">
        <f t="shared" si="1"/>
        <v>0</v>
      </c>
      <c r="AN33" s="229" t="str">
        <f t="shared" si="2"/>
        <v/>
      </c>
      <c r="AO33" s="229" t="str">
        <f t="shared" si="3"/>
        <v/>
      </c>
      <c r="AP33" s="229" t="str">
        <f t="shared" si="5"/>
        <v xml:space="preserve">  </v>
      </c>
      <c r="AQ33" s="229" t="str">
        <f t="shared" si="6"/>
        <v/>
      </c>
      <c r="AR33" s="229">
        <f>IF(AE33="","",VLOOKUP(AE33,所属・種目コード!$W$1:$X$2,2,FALSE))</f>
        <v>2</v>
      </c>
      <c r="AS33" s="229" t="str">
        <f>IF(N33="","",VLOOKUP(N33,所属・種目コード!$F$2:$H$160,3,FALSE))</f>
        <v/>
      </c>
      <c r="AT33" s="229" t="str">
        <f>IF(P33="","",VLOOKUP(P33,所属・種目コード!$AC$28:$AD$48,2,FALSE))</f>
        <v/>
      </c>
      <c r="AU33" s="229" t="str">
        <f>IF(O33="","",VLOOKUP(O33,所属・種目コード!$Y$2:$AA$8,3,FALSE))</f>
        <v/>
      </c>
      <c r="AV33" s="641">
        <f t="shared" si="7"/>
        <v>0</v>
      </c>
      <c r="AW33" s="568" t="str">
        <f t="shared" si="8"/>
        <v xml:space="preserve"> 0</v>
      </c>
      <c r="AX33" s="229" t="str">
        <f>IF(S33="","",VLOOKUP(S33,所属・種目コード!$AC$28:$AD$48,2,FALSE))</f>
        <v/>
      </c>
      <c r="AY33" s="229" t="str">
        <f>IF(R33="","",VLOOKUP(R33,所属・種目コード!$Y$2:$AA$8,3,FALSE))</f>
        <v/>
      </c>
      <c r="AZ33" s="641">
        <f t="shared" si="9"/>
        <v>0</v>
      </c>
      <c r="BA33" s="568" t="str">
        <f t="shared" si="4"/>
        <v/>
      </c>
      <c r="BB33" s="229" t="str">
        <f>IF(V33="","",VLOOKUP(V33,所属・種目コード!$AC$28:$AD$48,2,FALSE))</f>
        <v/>
      </c>
      <c r="BC33" s="229" t="str">
        <f>IF(U33="","",VLOOKUP(U33,所属・種目コード!$Y$2:$AA$8,3,FALSE))</f>
        <v/>
      </c>
      <c r="BD33" s="497">
        <f t="shared" si="10"/>
        <v>0</v>
      </c>
      <c r="BE33" s="229" t="str">
        <f t="shared" si="11"/>
        <v xml:space="preserve"> 0</v>
      </c>
      <c r="BG33" s="229" t="str">
        <f>IF(P33="","",VLOOKUP(P33,所属・種目コード!$AQ$2:$AT$19,3,FALSE))</f>
        <v/>
      </c>
      <c r="BH33" s="497">
        <f t="shared" si="12"/>
        <v>0</v>
      </c>
      <c r="BI33" s="229" t="str">
        <f>IF(S33="","",VLOOKUP(S33,所属・種目コード!$AQ$2:$AT$19,3,FALSE))</f>
        <v/>
      </c>
      <c r="BJ33" s="497">
        <f t="shared" si="13"/>
        <v>0</v>
      </c>
      <c r="BK33" s="229" t="str">
        <f>IF(V33="","",VLOOKUP(V33,所属・種目コード!$AQ$2:$AT$19,3,FALSE))</f>
        <v/>
      </c>
      <c r="BL33" s="497">
        <f t="shared" si="14"/>
        <v>0</v>
      </c>
      <c r="BN33" s="55"/>
      <c r="BO33" s="55"/>
      <c r="BP33" s="55"/>
      <c r="BQ33" s="55"/>
      <c r="BR33" s="55"/>
      <c r="BS33" s="829" t="s">
        <v>10054</v>
      </c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</row>
    <row r="34" spans="1:93" s="230" customFormat="1" ht="25.2" customHeight="1">
      <c r="A34" s="55"/>
      <c r="B34" s="55"/>
      <c r="C34" s="55"/>
      <c r="D34" s="55"/>
      <c r="E34" s="55"/>
      <c r="F34" s="55"/>
      <c r="G34" s="910" t="s">
        <v>8790</v>
      </c>
      <c r="H34" s="1208">
        <v>11</v>
      </c>
      <c r="I34" s="1208"/>
      <c r="J34" s="675"/>
      <c r="K34" s="684" t="str">
        <f>IF($J34="","",(VLOOKUP($J34,一般・大学競技者!$J$2:$Q$141,2,0)))</f>
        <v/>
      </c>
      <c r="L34" s="684" t="str">
        <f>IF($J34="","",(VLOOKUP($J34,一般・大学競技者!$J$2:$Q$141,5,0)))</f>
        <v/>
      </c>
      <c r="M34" s="684" t="str">
        <f>IF($J34="","",(VLOOKUP($J34,一般・大学競技者!$J$2:$Q$141,3,0)))</f>
        <v/>
      </c>
      <c r="N34" s="685" t="str">
        <f>IF($J34="","",(VLOOKUP($J34,一般・大学競技者!$J$2:$Q$141,6,0)))</f>
        <v/>
      </c>
      <c r="O34" s="751"/>
      <c r="P34" s="679"/>
      <c r="Q34" s="754"/>
      <c r="R34" s="751"/>
      <c r="S34" s="679"/>
      <c r="T34" s="754"/>
      <c r="U34" s="906"/>
      <c r="V34" s="907"/>
      <c r="W34" s="908"/>
      <c r="X34" s="480"/>
      <c r="Y34" s="480" t="s">
        <v>9223</v>
      </c>
      <c r="Z34" s="480"/>
      <c r="AA34" s="302"/>
      <c r="AB34" s="480"/>
      <c r="AC34" s="241"/>
      <c r="AD34" s="241"/>
      <c r="AE34" s="312" t="s">
        <v>24</v>
      </c>
      <c r="AF34" s="244" t="s">
        <v>391</v>
      </c>
      <c r="AG34" s="533" t="s">
        <v>83</v>
      </c>
      <c r="AH34" s="533" t="s">
        <v>83</v>
      </c>
      <c r="AI34" s="533" t="s">
        <v>83</v>
      </c>
      <c r="AK34" s="229" t="str">
        <f t="shared" si="0"/>
        <v/>
      </c>
      <c r="AL34" s="229">
        <f>IF(AF34="","",VLOOKUP(AF34,所属・種目コード!T:U,2,FALSE))</f>
        <v>3</v>
      </c>
      <c r="AM34" s="246">
        <f t="shared" si="1"/>
        <v>0</v>
      </c>
      <c r="AN34" s="229" t="str">
        <f t="shared" si="2"/>
        <v/>
      </c>
      <c r="AO34" s="229" t="str">
        <f t="shared" si="3"/>
        <v/>
      </c>
      <c r="AP34" s="229" t="str">
        <f t="shared" si="5"/>
        <v xml:space="preserve">  </v>
      </c>
      <c r="AQ34" s="229" t="str">
        <f t="shared" si="6"/>
        <v/>
      </c>
      <c r="AR34" s="229">
        <f>IF(AE34="","",VLOOKUP(AE34,所属・種目コード!$W$1:$X$2,2,FALSE))</f>
        <v>2</v>
      </c>
      <c r="AS34" s="229" t="str">
        <f>IF(N34="","",VLOOKUP(N34,所属・種目コード!$F$2:$H$160,3,FALSE))</f>
        <v/>
      </c>
      <c r="AT34" s="229" t="str">
        <f>IF(P34="","",VLOOKUP(P34,所属・種目コード!$AC$28:$AD$48,2,FALSE))</f>
        <v/>
      </c>
      <c r="AU34" s="229" t="str">
        <f>IF(O34="","",VLOOKUP(O34,所属・種目コード!$Y$2:$AA$8,3,FALSE))</f>
        <v/>
      </c>
      <c r="AV34" s="641">
        <f t="shared" si="7"/>
        <v>0</v>
      </c>
      <c r="AW34" s="568" t="str">
        <f t="shared" si="8"/>
        <v xml:space="preserve"> 0</v>
      </c>
      <c r="AX34" s="229" t="str">
        <f>IF(S34="","",VLOOKUP(S34,所属・種目コード!$AC$28:$AD$48,2,FALSE))</f>
        <v/>
      </c>
      <c r="AY34" s="229" t="str">
        <f>IF(R34="","",VLOOKUP(R34,所属・種目コード!$Y$2:$AA$8,3,FALSE))</f>
        <v/>
      </c>
      <c r="AZ34" s="641">
        <f t="shared" si="9"/>
        <v>0</v>
      </c>
      <c r="BA34" s="568" t="str">
        <f t="shared" si="4"/>
        <v/>
      </c>
      <c r="BB34" s="229" t="str">
        <f>IF(V34="","",VLOOKUP(V34,所属・種目コード!$AC$28:$AD$48,2,FALSE))</f>
        <v/>
      </c>
      <c r="BC34" s="229" t="str">
        <f>IF(U34="","",VLOOKUP(U34,所属・種目コード!$Y$2:$AA$8,3,FALSE))</f>
        <v/>
      </c>
      <c r="BD34" s="497">
        <f t="shared" si="10"/>
        <v>0</v>
      </c>
      <c r="BE34" s="229" t="str">
        <f t="shared" si="11"/>
        <v xml:space="preserve"> 0</v>
      </c>
      <c r="BG34" s="229" t="str">
        <f>IF(P34="","",VLOOKUP(P34,所属・種目コード!$AQ$2:$AT$19,3,FALSE))</f>
        <v/>
      </c>
      <c r="BH34" s="497">
        <f t="shared" si="12"/>
        <v>0</v>
      </c>
      <c r="BI34" s="229" t="str">
        <f>IF(S34="","",VLOOKUP(S34,所属・種目コード!$AQ$2:$AT$19,3,FALSE))</f>
        <v/>
      </c>
      <c r="BJ34" s="497">
        <f t="shared" si="13"/>
        <v>0</v>
      </c>
      <c r="BK34" s="229" t="str">
        <f>IF(V34="","",VLOOKUP(V34,所属・種目コード!$AQ$2:$AT$19,3,FALSE))</f>
        <v/>
      </c>
      <c r="BL34" s="497">
        <f t="shared" si="14"/>
        <v>0</v>
      </c>
      <c r="BN34" s="55"/>
      <c r="BO34" s="55"/>
      <c r="BP34" s="55"/>
      <c r="BQ34" s="55"/>
      <c r="BR34" s="55"/>
      <c r="BS34" s="829" t="s">
        <v>10055</v>
      </c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</row>
    <row r="35" spans="1:93" s="230" customFormat="1" ht="25.2" customHeight="1">
      <c r="A35" s="55"/>
      <c r="B35" s="55"/>
      <c r="C35" s="55"/>
      <c r="D35" s="55"/>
      <c r="E35" s="55"/>
      <c r="F35" s="55"/>
      <c r="G35" s="705" t="s">
        <v>8790</v>
      </c>
      <c r="H35" s="1123">
        <v>12</v>
      </c>
      <c r="I35" s="1123"/>
      <c r="J35" s="676"/>
      <c r="K35" s="684" t="str">
        <f>IF($J35="","",(VLOOKUP($J35,一般・大学競技者!$J$2:$Q$141,2,0)))</f>
        <v/>
      </c>
      <c r="L35" s="684" t="str">
        <f>IF($J35="","",(VLOOKUP($J35,一般・大学競技者!$J$2:$Q$141,5,0)))</f>
        <v/>
      </c>
      <c r="M35" s="684" t="str">
        <f>IF($J35="","",(VLOOKUP($J35,一般・大学競技者!$J$2:$Q$141,3,0)))</f>
        <v/>
      </c>
      <c r="N35" s="685" t="str">
        <f>IF($J35="","",(VLOOKUP($J35,一般・大学競技者!$J$2:$Q$141,6,0)))</f>
        <v/>
      </c>
      <c r="O35" s="678"/>
      <c r="P35" s="679"/>
      <c r="Q35" s="673"/>
      <c r="R35" s="678"/>
      <c r="S35" s="679"/>
      <c r="T35" s="673"/>
      <c r="U35" s="678"/>
      <c r="V35" s="679"/>
      <c r="W35" s="673"/>
      <c r="X35" s="480"/>
      <c r="Y35" s="480"/>
      <c r="Z35" s="480"/>
      <c r="AA35" s="459"/>
      <c r="AB35" s="480"/>
      <c r="AC35" s="241"/>
      <c r="AD35" s="241"/>
      <c r="AE35" s="312" t="s">
        <v>24</v>
      </c>
      <c r="AF35" s="244" t="s">
        <v>391</v>
      </c>
      <c r="AG35" s="533" t="s">
        <v>83</v>
      </c>
      <c r="AH35" s="533" t="s">
        <v>83</v>
      </c>
      <c r="AI35" s="533" t="s">
        <v>83</v>
      </c>
      <c r="AK35" s="229" t="str">
        <f t="shared" si="0"/>
        <v/>
      </c>
      <c r="AL35" s="229">
        <f>IF(AF35="","",VLOOKUP(AF35,所属・種目コード!T:U,2,FALSE))</f>
        <v>3</v>
      </c>
      <c r="AM35" s="246">
        <f t="shared" si="1"/>
        <v>0</v>
      </c>
      <c r="AN35" s="229" t="str">
        <f t="shared" si="2"/>
        <v/>
      </c>
      <c r="AO35" s="229" t="str">
        <f t="shared" si="3"/>
        <v/>
      </c>
      <c r="AP35" s="229" t="str">
        <f t="shared" si="5"/>
        <v xml:space="preserve">  </v>
      </c>
      <c r="AQ35" s="229" t="str">
        <f t="shared" si="6"/>
        <v/>
      </c>
      <c r="AR35" s="229">
        <f>IF(AE35="","",VLOOKUP(AE35,所属・種目コード!$W$1:$X$2,2,FALSE))</f>
        <v>2</v>
      </c>
      <c r="AS35" s="229" t="str">
        <f>IF(N35="","",VLOOKUP(N35,所属・種目コード!$F$2:$H$160,3,FALSE))</f>
        <v/>
      </c>
      <c r="AT35" s="229" t="str">
        <f>IF(P35="","",VLOOKUP(P35,所属・種目コード!$AC$28:$AD$48,2,FALSE))</f>
        <v/>
      </c>
      <c r="AU35" s="229" t="str">
        <f>IF(O35="","",VLOOKUP(O35,所属・種目コード!$Y$2:$AA$8,3,FALSE))</f>
        <v/>
      </c>
      <c r="AV35" s="641">
        <f t="shared" si="7"/>
        <v>0</v>
      </c>
      <c r="AW35" s="568" t="str">
        <f t="shared" si="8"/>
        <v xml:space="preserve"> 0</v>
      </c>
      <c r="AX35" s="229" t="str">
        <f>IF(S35="","",VLOOKUP(S35,所属・種目コード!$AC$28:$AD$48,2,FALSE))</f>
        <v/>
      </c>
      <c r="AY35" s="229" t="str">
        <f>IF(R35="","",VLOOKUP(R35,所属・種目コード!$Y$2:$AA$8,3,FALSE))</f>
        <v/>
      </c>
      <c r="AZ35" s="641">
        <f t="shared" si="9"/>
        <v>0</v>
      </c>
      <c r="BA35" s="568" t="str">
        <f t="shared" si="4"/>
        <v/>
      </c>
      <c r="BB35" s="229" t="str">
        <f>IF(V35="","",VLOOKUP(V35,所属・種目コード!$AC$28:$AD$48,2,FALSE))</f>
        <v/>
      </c>
      <c r="BC35" s="229" t="str">
        <f>IF(U35="","",VLOOKUP(U35,所属・種目コード!$Y$2:$AA$8,3,FALSE))</f>
        <v/>
      </c>
      <c r="BD35" s="497">
        <f t="shared" si="10"/>
        <v>0</v>
      </c>
      <c r="BE35" s="229" t="str">
        <f t="shared" si="11"/>
        <v xml:space="preserve"> 0</v>
      </c>
      <c r="BG35" s="229" t="str">
        <f>IF(P35="","",VLOOKUP(P35,所属・種目コード!$AQ$2:$AT$19,3,FALSE))</f>
        <v/>
      </c>
      <c r="BH35" s="497">
        <f t="shared" si="12"/>
        <v>0</v>
      </c>
      <c r="BI35" s="229" t="str">
        <f>IF(S35="","",VLOOKUP(S35,所属・種目コード!$AQ$2:$AT$19,3,FALSE))</f>
        <v/>
      </c>
      <c r="BJ35" s="497">
        <f t="shared" si="13"/>
        <v>0</v>
      </c>
      <c r="BK35" s="229" t="str">
        <f>IF(V35="","",VLOOKUP(V35,所属・種目コード!$AQ$2:$AT$19,3,FALSE))</f>
        <v/>
      </c>
      <c r="BL35" s="497">
        <f t="shared" si="14"/>
        <v>0</v>
      </c>
      <c r="BN35" s="55"/>
      <c r="BO35" s="55"/>
      <c r="BP35" s="55"/>
      <c r="BQ35" s="55"/>
      <c r="BR35" s="55"/>
      <c r="BS35" s="829" t="s">
        <v>10056</v>
      </c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</row>
    <row r="36" spans="1:93" s="230" customFormat="1" ht="25.2" customHeight="1">
      <c r="A36" s="55"/>
      <c r="B36" s="55"/>
      <c r="C36" s="55"/>
      <c r="D36" s="55"/>
      <c r="E36" s="55"/>
      <c r="F36" s="55"/>
      <c r="G36" s="705" t="s">
        <v>8790</v>
      </c>
      <c r="H36" s="1123">
        <v>13</v>
      </c>
      <c r="I36" s="1123"/>
      <c r="J36" s="675"/>
      <c r="K36" s="684" t="str">
        <f>IF($J36="","",(VLOOKUP($J36,一般・大学競技者!$J$2:$Q$141,2,0)))</f>
        <v/>
      </c>
      <c r="L36" s="684" t="str">
        <f>IF($J36="","",(VLOOKUP($J36,一般・大学競技者!$J$2:$Q$141,5,0)))</f>
        <v/>
      </c>
      <c r="M36" s="684" t="str">
        <f>IF($J36="","",(VLOOKUP($J36,一般・大学競技者!$J$2:$Q$141,3,0)))</f>
        <v/>
      </c>
      <c r="N36" s="685" t="str">
        <f>IF($J36="","",(VLOOKUP($J36,一般・大学競技者!$J$2:$Q$141,6,0)))</f>
        <v/>
      </c>
      <c r="O36" s="678"/>
      <c r="P36" s="679"/>
      <c r="Q36" s="673"/>
      <c r="R36" s="678"/>
      <c r="S36" s="679"/>
      <c r="T36" s="673"/>
      <c r="U36" s="678"/>
      <c r="V36" s="679"/>
      <c r="W36" s="673"/>
      <c r="X36" s="480"/>
      <c r="Y36" s="480"/>
      <c r="Z36" s="480"/>
      <c r="AA36" s="241"/>
      <c r="AB36" s="480"/>
      <c r="AC36" s="241"/>
      <c r="AD36" s="241"/>
      <c r="AE36" s="312" t="s">
        <v>24</v>
      </c>
      <c r="AF36" s="244" t="s">
        <v>391</v>
      </c>
      <c r="AG36" s="533" t="s">
        <v>83</v>
      </c>
      <c r="AH36" s="533" t="s">
        <v>83</v>
      </c>
      <c r="AI36" s="533" t="s">
        <v>83</v>
      </c>
      <c r="AK36" s="229" t="str">
        <f t="shared" si="0"/>
        <v/>
      </c>
      <c r="AL36" s="229">
        <f>IF(AF36="","",VLOOKUP(AF36,所属・種目コード!T:U,2,FALSE))</f>
        <v>3</v>
      </c>
      <c r="AM36" s="246">
        <f t="shared" si="1"/>
        <v>0</v>
      </c>
      <c r="AN36" s="229" t="str">
        <f t="shared" si="2"/>
        <v/>
      </c>
      <c r="AO36" s="229" t="str">
        <f t="shared" si="3"/>
        <v/>
      </c>
      <c r="AP36" s="229" t="str">
        <f t="shared" si="5"/>
        <v xml:space="preserve">  </v>
      </c>
      <c r="AQ36" s="229" t="str">
        <f t="shared" si="6"/>
        <v/>
      </c>
      <c r="AR36" s="229">
        <f>IF(AE36="","",VLOOKUP(AE36,所属・種目コード!$W$1:$X$2,2,FALSE))</f>
        <v>2</v>
      </c>
      <c r="AS36" s="229" t="str">
        <f>IF(N36="","",VLOOKUP(N36,所属・種目コード!$F$2:$H$160,3,FALSE))</f>
        <v/>
      </c>
      <c r="AT36" s="229" t="str">
        <f>IF(P36="","",VLOOKUP(P36,所属・種目コード!$AC$28:$AD$48,2,FALSE))</f>
        <v/>
      </c>
      <c r="AU36" s="229" t="str">
        <f>IF(O36="","",VLOOKUP(O36,所属・種目コード!$Y$2:$AA$8,3,FALSE))</f>
        <v/>
      </c>
      <c r="AV36" s="641">
        <f t="shared" si="7"/>
        <v>0</v>
      </c>
      <c r="AW36" s="568" t="str">
        <f t="shared" si="8"/>
        <v xml:space="preserve"> 0</v>
      </c>
      <c r="AX36" s="229" t="str">
        <f>IF(S36="","",VLOOKUP(S36,所属・種目コード!$AC$28:$AD$48,2,FALSE))</f>
        <v/>
      </c>
      <c r="AY36" s="229" t="str">
        <f>IF(R36="","",VLOOKUP(R36,所属・種目コード!$Y$2:$AA$8,3,FALSE))</f>
        <v/>
      </c>
      <c r="AZ36" s="641">
        <f t="shared" si="9"/>
        <v>0</v>
      </c>
      <c r="BA36" s="568" t="str">
        <f t="shared" si="4"/>
        <v/>
      </c>
      <c r="BB36" s="229" t="str">
        <f>IF(V36="","",VLOOKUP(V36,所属・種目コード!$AC$28:$AD$48,2,FALSE))</f>
        <v/>
      </c>
      <c r="BC36" s="229" t="str">
        <f>IF(U36="","",VLOOKUP(U36,所属・種目コード!$Y$2:$AA$8,3,FALSE))</f>
        <v/>
      </c>
      <c r="BD36" s="497">
        <f t="shared" si="10"/>
        <v>0</v>
      </c>
      <c r="BE36" s="229" t="str">
        <f t="shared" si="11"/>
        <v xml:space="preserve"> 0</v>
      </c>
      <c r="BG36" s="229" t="str">
        <f>IF(P36="","",VLOOKUP(P36,所属・種目コード!$AQ$2:$AT$19,3,FALSE))</f>
        <v/>
      </c>
      <c r="BH36" s="497">
        <f t="shared" si="12"/>
        <v>0</v>
      </c>
      <c r="BI36" s="229" t="str">
        <f>IF(S36="","",VLOOKUP(S36,所属・種目コード!$AQ$2:$AT$19,3,FALSE))</f>
        <v/>
      </c>
      <c r="BJ36" s="497">
        <f t="shared" si="13"/>
        <v>0</v>
      </c>
      <c r="BK36" s="229" t="str">
        <f>IF(V36="","",VLOOKUP(V36,所属・種目コード!$AQ$2:$AT$19,3,FALSE))</f>
        <v/>
      </c>
      <c r="BL36" s="497">
        <f t="shared" si="14"/>
        <v>0</v>
      </c>
      <c r="BN36" s="55"/>
      <c r="BO36" s="55"/>
      <c r="BP36" s="55"/>
      <c r="BQ36" s="55"/>
      <c r="BR36" s="55"/>
      <c r="BS36" s="829" t="s">
        <v>10057</v>
      </c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</row>
    <row r="37" spans="1:93" s="230" customFormat="1" ht="25.2" customHeight="1">
      <c r="A37" s="55"/>
      <c r="B37" s="55"/>
      <c r="C37" s="55"/>
      <c r="D37" s="55"/>
      <c r="E37" s="55"/>
      <c r="F37" s="55"/>
      <c r="G37" s="705" t="s">
        <v>8790</v>
      </c>
      <c r="H37" s="1123">
        <v>14</v>
      </c>
      <c r="I37" s="1123"/>
      <c r="J37" s="676"/>
      <c r="K37" s="684" t="str">
        <f>IF($J37="","",(VLOOKUP($J37,一般・大学競技者!$J$2:$Q$141,2,0)))</f>
        <v/>
      </c>
      <c r="L37" s="684" t="str">
        <f>IF($J37="","",(VLOOKUP($J37,一般・大学競技者!$J$2:$Q$141,5,0)))</f>
        <v/>
      </c>
      <c r="M37" s="684" t="str">
        <f>IF($J37="","",(VLOOKUP($J37,一般・大学競技者!$J$2:$Q$141,3,0)))</f>
        <v/>
      </c>
      <c r="N37" s="685" t="str">
        <f>IF($J37="","",(VLOOKUP($J37,一般・大学競技者!$J$2:$Q$141,6,0)))</f>
        <v/>
      </c>
      <c r="O37" s="678"/>
      <c r="P37" s="679"/>
      <c r="Q37" s="673"/>
      <c r="R37" s="678"/>
      <c r="S37" s="679"/>
      <c r="T37" s="673"/>
      <c r="U37" s="678"/>
      <c r="V37" s="679"/>
      <c r="W37" s="673"/>
      <c r="X37" s="480"/>
      <c r="Y37" s="480"/>
      <c r="Z37" s="480"/>
      <c r="AA37" s="241"/>
      <c r="AB37" s="480"/>
      <c r="AC37" s="241"/>
      <c r="AD37" s="241"/>
      <c r="AE37" s="312" t="s">
        <v>24</v>
      </c>
      <c r="AF37" s="244" t="s">
        <v>391</v>
      </c>
      <c r="AG37" s="533" t="s">
        <v>83</v>
      </c>
      <c r="AH37" s="533" t="s">
        <v>83</v>
      </c>
      <c r="AI37" s="533" t="s">
        <v>83</v>
      </c>
      <c r="AK37" s="229" t="str">
        <f t="shared" si="0"/>
        <v/>
      </c>
      <c r="AL37" s="229">
        <f>IF(AF37="","",VLOOKUP(AF37,所属・種目コード!T:U,2,FALSE))</f>
        <v>3</v>
      </c>
      <c r="AM37" s="246">
        <f t="shared" si="1"/>
        <v>0</v>
      </c>
      <c r="AN37" s="229" t="str">
        <f t="shared" si="2"/>
        <v/>
      </c>
      <c r="AO37" s="229" t="str">
        <f t="shared" si="3"/>
        <v/>
      </c>
      <c r="AP37" s="229" t="str">
        <f t="shared" si="5"/>
        <v xml:space="preserve">  </v>
      </c>
      <c r="AQ37" s="229" t="str">
        <f t="shared" si="6"/>
        <v/>
      </c>
      <c r="AR37" s="229">
        <f>IF(AE37="","",VLOOKUP(AE37,所属・種目コード!$W$1:$X$2,2,FALSE))</f>
        <v>2</v>
      </c>
      <c r="AS37" s="229" t="str">
        <f>IF(N37="","",VLOOKUP(N37,所属・種目コード!$F$2:$H$160,3,FALSE))</f>
        <v/>
      </c>
      <c r="AT37" s="229" t="str">
        <f>IF(P37="","",VLOOKUP(P37,所属・種目コード!$AC$28:$AD$48,2,FALSE))</f>
        <v/>
      </c>
      <c r="AU37" s="229" t="str">
        <f>IF(O37="","",VLOOKUP(O37,所属・種目コード!$Y$2:$AA$8,3,FALSE))</f>
        <v/>
      </c>
      <c r="AV37" s="641">
        <f t="shared" si="7"/>
        <v>0</v>
      </c>
      <c r="AW37" s="568" t="str">
        <f t="shared" si="8"/>
        <v xml:space="preserve"> 0</v>
      </c>
      <c r="AX37" s="229" t="str">
        <f>IF(S37="","",VLOOKUP(S37,所属・種目コード!$AC$28:$AD$48,2,FALSE))</f>
        <v/>
      </c>
      <c r="AY37" s="229" t="str">
        <f>IF(R37="","",VLOOKUP(R37,所属・種目コード!$Y$2:$AA$8,3,FALSE))</f>
        <v/>
      </c>
      <c r="AZ37" s="641">
        <f t="shared" si="9"/>
        <v>0</v>
      </c>
      <c r="BA37" s="568" t="str">
        <f t="shared" si="4"/>
        <v/>
      </c>
      <c r="BB37" s="229" t="str">
        <f>IF(V37="","",VLOOKUP(V37,所属・種目コード!$AC$28:$AD$48,2,FALSE))</f>
        <v/>
      </c>
      <c r="BC37" s="229" t="str">
        <f>IF(U37="","",VLOOKUP(U37,所属・種目コード!$Y$2:$AA$8,3,FALSE))</f>
        <v/>
      </c>
      <c r="BD37" s="497">
        <f t="shared" si="10"/>
        <v>0</v>
      </c>
      <c r="BE37" s="229" t="str">
        <f t="shared" si="11"/>
        <v xml:space="preserve"> 0</v>
      </c>
      <c r="BG37" s="229" t="str">
        <f>IF(P37="","",VLOOKUP(P37,所属・種目コード!$AQ$2:$AT$19,3,FALSE))</f>
        <v/>
      </c>
      <c r="BH37" s="497">
        <f t="shared" si="12"/>
        <v>0</v>
      </c>
      <c r="BI37" s="229" t="str">
        <f>IF(S37="","",VLOOKUP(S37,所属・種目コード!$AQ$2:$AT$19,3,FALSE))</f>
        <v/>
      </c>
      <c r="BJ37" s="497">
        <f t="shared" si="13"/>
        <v>0</v>
      </c>
      <c r="BK37" s="229" t="str">
        <f>IF(V37="","",VLOOKUP(V37,所属・種目コード!$AQ$2:$AT$19,3,FALSE))</f>
        <v/>
      </c>
      <c r="BL37" s="497">
        <f t="shared" si="14"/>
        <v>0</v>
      </c>
      <c r="BN37" s="55"/>
      <c r="BO37" s="55"/>
      <c r="BP37" s="55"/>
      <c r="BQ37" s="55"/>
      <c r="BR37" s="55"/>
      <c r="BS37" s="829" t="s">
        <v>10058</v>
      </c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</row>
    <row r="38" spans="1:93" s="230" customFormat="1" ht="25.2" customHeight="1" thickBot="1">
      <c r="A38" s="55"/>
      <c r="B38" s="55"/>
      <c r="C38" s="55"/>
      <c r="D38" s="55"/>
      <c r="E38" s="55"/>
      <c r="F38" s="55"/>
      <c r="G38" s="909" t="s">
        <v>8790</v>
      </c>
      <c r="H38" s="1195">
        <v>15</v>
      </c>
      <c r="I38" s="1195"/>
      <c r="J38" s="897"/>
      <c r="K38" s="898" t="str">
        <f>IF($J38="","",(VLOOKUP($J38,一般・大学競技者!$J$2:$Q$141,2,0)))</f>
        <v/>
      </c>
      <c r="L38" s="898" t="str">
        <f>IF($J38="","",(VLOOKUP($J38,一般・大学競技者!$J$2:$Q$141,5,0)))</f>
        <v/>
      </c>
      <c r="M38" s="898" t="str">
        <f>IF($J38="","",(VLOOKUP($J38,一般・大学競技者!$J$2:$Q$141,3,0)))</f>
        <v/>
      </c>
      <c r="N38" s="899" t="str">
        <f>IF($J38="","",(VLOOKUP($J38,一般・大学競技者!$J$2:$Q$141,6,0)))</f>
        <v/>
      </c>
      <c r="O38" s="900"/>
      <c r="P38" s="901"/>
      <c r="Q38" s="902"/>
      <c r="R38" s="900"/>
      <c r="S38" s="901"/>
      <c r="T38" s="902"/>
      <c r="U38" s="680"/>
      <c r="V38" s="681"/>
      <c r="W38" s="674"/>
      <c r="X38" s="480"/>
      <c r="Y38" s="480"/>
      <c r="Z38" s="480"/>
      <c r="AA38" s="241"/>
      <c r="AB38" s="480"/>
      <c r="AC38" s="241"/>
      <c r="AD38" s="241"/>
      <c r="AE38" s="312" t="s">
        <v>24</v>
      </c>
      <c r="AF38" s="244" t="s">
        <v>391</v>
      </c>
      <c r="AG38" s="533" t="s">
        <v>83</v>
      </c>
      <c r="AH38" s="533" t="s">
        <v>83</v>
      </c>
      <c r="AI38" s="533" t="s">
        <v>83</v>
      </c>
      <c r="AK38" s="229" t="str">
        <f t="shared" si="0"/>
        <v/>
      </c>
      <c r="AL38" s="229">
        <f>IF(AF38="","",VLOOKUP(AF38,所属・種目コード!T:U,2,FALSE))</f>
        <v>3</v>
      </c>
      <c r="AM38" s="246">
        <f t="shared" si="1"/>
        <v>0</v>
      </c>
      <c r="AN38" s="229" t="str">
        <f t="shared" si="2"/>
        <v/>
      </c>
      <c r="AO38" s="229" t="str">
        <f t="shared" si="3"/>
        <v/>
      </c>
      <c r="AP38" s="229" t="str">
        <f t="shared" si="5"/>
        <v xml:space="preserve">  </v>
      </c>
      <c r="AQ38" s="229" t="str">
        <f t="shared" si="6"/>
        <v/>
      </c>
      <c r="AR38" s="229">
        <f>IF(AE38="","",VLOOKUP(AE38,所属・種目コード!$W$1:$X$2,2,FALSE))</f>
        <v>2</v>
      </c>
      <c r="AS38" s="229" t="str">
        <f>IF(N38="","",VLOOKUP(N38,所属・種目コード!$F$2:$H$160,3,FALSE))</f>
        <v/>
      </c>
      <c r="AT38" s="229" t="str">
        <f>IF(P38="","",VLOOKUP(P38,所属・種目コード!$AC$28:$AD$48,2,FALSE))</f>
        <v/>
      </c>
      <c r="AU38" s="229" t="str">
        <f>IF(O38="","",VLOOKUP(O38,所属・種目コード!$Y$2:$AA$8,3,FALSE))</f>
        <v/>
      </c>
      <c r="AV38" s="641">
        <f t="shared" si="7"/>
        <v>0</v>
      </c>
      <c r="AW38" s="568" t="str">
        <f t="shared" si="8"/>
        <v xml:space="preserve"> 0</v>
      </c>
      <c r="AX38" s="229" t="str">
        <f>IF(S38="","",VLOOKUP(S38,所属・種目コード!$AC$28:$AD$48,2,FALSE))</f>
        <v/>
      </c>
      <c r="AY38" s="229" t="str">
        <f>IF(R38="","",VLOOKUP(R38,所属・種目コード!$Y$2:$AA$8,3,FALSE))</f>
        <v/>
      </c>
      <c r="AZ38" s="641">
        <f t="shared" si="9"/>
        <v>0</v>
      </c>
      <c r="BA38" s="568" t="str">
        <f t="shared" si="4"/>
        <v/>
      </c>
      <c r="BB38" s="229" t="str">
        <f>IF(V38="","",VLOOKUP(V38,所属・種目コード!$AC$28:$AD$48,2,FALSE))</f>
        <v/>
      </c>
      <c r="BC38" s="229" t="str">
        <f>IF(U38="","",VLOOKUP(U38,所属・種目コード!$Y$2:$AA$8,3,FALSE))</f>
        <v/>
      </c>
      <c r="BD38" s="497">
        <f t="shared" si="10"/>
        <v>0</v>
      </c>
      <c r="BE38" s="229" t="str">
        <f t="shared" si="11"/>
        <v xml:space="preserve"> 0</v>
      </c>
      <c r="BG38" s="229" t="str">
        <f>IF(P38="","",VLOOKUP(P38,所属・種目コード!$AQ$2:$AT$19,3,FALSE))</f>
        <v/>
      </c>
      <c r="BH38" s="497">
        <f t="shared" si="12"/>
        <v>0</v>
      </c>
      <c r="BI38" s="229" t="str">
        <f>IF(S38="","",VLOOKUP(S38,所属・種目コード!$AQ$2:$AT$19,3,FALSE))</f>
        <v/>
      </c>
      <c r="BJ38" s="497">
        <f t="shared" si="13"/>
        <v>0</v>
      </c>
      <c r="BK38" s="229" t="str">
        <f>IF(V38="","",VLOOKUP(V38,所属・種目コード!$AQ$2:$AT$19,3,FALSE))</f>
        <v/>
      </c>
      <c r="BL38" s="497">
        <f t="shared" si="14"/>
        <v>0</v>
      </c>
      <c r="BN38" s="55"/>
      <c r="BO38" s="55"/>
      <c r="BP38" s="55"/>
      <c r="BQ38" s="55"/>
      <c r="BR38" s="55"/>
      <c r="BS38" s="829" t="s">
        <v>10059</v>
      </c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</row>
    <row r="39" spans="1:93" s="230" customFormat="1" ht="25.2" customHeight="1">
      <c r="A39" s="55"/>
      <c r="B39" s="55"/>
      <c r="C39" s="55"/>
      <c r="D39" s="55"/>
      <c r="E39" s="55"/>
      <c r="F39" s="55"/>
      <c r="G39" s="911" t="s">
        <v>8790</v>
      </c>
      <c r="H39" s="1131">
        <v>16</v>
      </c>
      <c r="I39" s="1131"/>
      <c r="J39" s="903"/>
      <c r="K39" s="904" t="str">
        <f>IF($J39="","",(VLOOKUP($J39,一般・大学競技者!$J$2:$Q$141,2,0)))</f>
        <v/>
      </c>
      <c r="L39" s="904" t="str">
        <f>IF($J39="","",(VLOOKUP($J39,一般・大学競技者!$J$2:$Q$141,5,0)))</f>
        <v/>
      </c>
      <c r="M39" s="904" t="str">
        <f>IF($J39="","",(VLOOKUP($J39,一般・大学競技者!$J$2:$Q$141,3,0)))</f>
        <v/>
      </c>
      <c r="N39" s="905" t="str">
        <f>IF($J39="","",(VLOOKUP($J39,一般・大学競技者!$J$2:$Q$141,6,0)))</f>
        <v/>
      </c>
      <c r="O39" s="906"/>
      <c r="P39" s="907"/>
      <c r="Q39" s="908"/>
      <c r="R39" s="906"/>
      <c r="S39" s="907"/>
      <c r="T39" s="908"/>
      <c r="U39" s="906"/>
      <c r="V39" s="907"/>
      <c r="W39" s="908"/>
      <c r="X39" s="480"/>
      <c r="Y39" s="480"/>
      <c r="Z39" s="480"/>
      <c r="AA39" s="241"/>
      <c r="AB39" s="480"/>
      <c r="AC39" s="241"/>
      <c r="AD39" s="241"/>
      <c r="AE39" s="312" t="s">
        <v>24</v>
      </c>
      <c r="AF39" s="244" t="s">
        <v>391</v>
      </c>
      <c r="AG39" s="533" t="s">
        <v>83</v>
      </c>
      <c r="AH39" s="533" t="s">
        <v>83</v>
      </c>
      <c r="AI39" s="533" t="s">
        <v>83</v>
      </c>
      <c r="AK39" s="229" t="str">
        <f t="shared" si="0"/>
        <v/>
      </c>
      <c r="AL39" s="229">
        <f>IF(AF39="","",VLOOKUP(AF39,所属・種目コード!T:U,2,FALSE))</f>
        <v>3</v>
      </c>
      <c r="AM39" s="246">
        <f t="shared" si="1"/>
        <v>0</v>
      </c>
      <c r="AN39" s="229" t="str">
        <f t="shared" si="2"/>
        <v/>
      </c>
      <c r="AO39" s="229" t="str">
        <f t="shared" si="3"/>
        <v/>
      </c>
      <c r="AP39" s="229" t="str">
        <f t="shared" si="5"/>
        <v xml:space="preserve">  </v>
      </c>
      <c r="AQ39" s="229" t="str">
        <f t="shared" si="6"/>
        <v/>
      </c>
      <c r="AR39" s="229">
        <f>IF(AE39="","",VLOOKUP(AE39,所属・種目コード!$W$1:$X$2,2,FALSE))</f>
        <v>2</v>
      </c>
      <c r="AS39" s="229" t="str">
        <f>IF(N39="","",VLOOKUP(N39,所属・種目コード!$F$2:$H$160,3,FALSE))</f>
        <v/>
      </c>
      <c r="AT39" s="229" t="str">
        <f>IF(P39="","",VLOOKUP(P39,所属・種目コード!$AC$28:$AD$48,2,FALSE))</f>
        <v/>
      </c>
      <c r="AU39" s="229" t="str">
        <f>IF(O39="","",VLOOKUP(O39,所属・種目コード!$Y$2:$AA$8,3,FALSE))</f>
        <v/>
      </c>
      <c r="AV39" s="641">
        <f t="shared" si="7"/>
        <v>0</v>
      </c>
      <c r="AW39" s="568" t="str">
        <f t="shared" si="8"/>
        <v xml:space="preserve"> 0</v>
      </c>
      <c r="AX39" s="229" t="str">
        <f>IF(S39="","",VLOOKUP(S39,所属・種目コード!$AC$28:$AD$48,2,FALSE))</f>
        <v/>
      </c>
      <c r="AY39" s="229" t="str">
        <f>IF(R39="","",VLOOKUP(R39,所属・種目コード!$Y$2:$AA$8,3,FALSE))</f>
        <v/>
      </c>
      <c r="AZ39" s="641">
        <f t="shared" si="9"/>
        <v>0</v>
      </c>
      <c r="BA39" s="568" t="str">
        <f t="shared" si="4"/>
        <v/>
      </c>
      <c r="BB39" s="229" t="str">
        <f>IF(V39="","",VLOOKUP(V39,所属・種目コード!$AC$28:$AD$48,2,FALSE))</f>
        <v/>
      </c>
      <c r="BC39" s="229" t="str">
        <f>IF(U39="","",VLOOKUP(U39,所属・種目コード!$Y$2:$AA$8,3,FALSE))</f>
        <v/>
      </c>
      <c r="BD39" s="497">
        <f t="shared" si="10"/>
        <v>0</v>
      </c>
      <c r="BE39" s="229" t="str">
        <f t="shared" si="11"/>
        <v xml:space="preserve"> 0</v>
      </c>
      <c r="BG39" s="229" t="str">
        <f>IF(P39="","",VLOOKUP(P39,所属・種目コード!$AQ$2:$AT$19,3,FALSE))</f>
        <v/>
      </c>
      <c r="BH39" s="497">
        <f t="shared" si="12"/>
        <v>0</v>
      </c>
      <c r="BI39" s="229" t="str">
        <f>IF(S39="","",VLOOKUP(S39,所属・種目コード!$AQ$2:$AT$19,3,FALSE))</f>
        <v/>
      </c>
      <c r="BJ39" s="497">
        <f t="shared" si="13"/>
        <v>0</v>
      </c>
      <c r="BK39" s="229" t="str">
        <f>IF(V39="","",VLOOKUP(V39,所属・種目コード!$AQ$2:$AT$19,3,FALSE))</f>
        <v/>
      </c>
      <c r="BL39" s="497">
        <f t="shared" si="14"/>
        <v>0</v>
      </c>
      <c r="BN39" s="55"/>
      <c r="BO39" s="55"/>
      <c r="BP39" s="55"/>
      <c r="BQ39" s="55"/>
      <c r="BR39" s="55"/>
      <c r="BS39" s="829" t="s">
        <v>10060</v>
      </c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</row>
    <row r="40" spans="1:93" s="230" customFormat="1" ht="25.2" customHeight="1">
      <c r="A40" s="55"/>
      <c r="B40" s="55"/>
      <c r="C40" s="55"/>
      <c r="D40" s="55"/>
      <c r="E40" s="55"/>
      <c r="F40" s="55"/>
      <c r="G40" s="705" t="s">
        <v>8790</v>
      </c>
      <c r="H40" s="1123">
        <v>17</v>
      </c>
      <c r="I40" s="1123"/>
      <c r="J40" s="675"/>
      <c r="K40" s="684" t="str">
        <f>IF($J40="","",(VLOOKUP($J40,一般・大学競技者!$J$2:$Q$141,2,0)))</f>
        <v/>
      </c>
      <c r="L40" s="684" t="str">
        <f>IF($J40="","",(VLOOKUP($J40,一般・大学競技者!$J$2:$Q$141,5,0)))</f>
        <v/>
      </c>
      <c r="M40" s="684" t="str">
        <f>IF($J40="","",(VLOOKUP($J40,一般・大学競技者!$J$2:$Q$141,3,0)))</f>
        <v/>
      </c>
      <c r="N40" s="685" t="str">
        <f>IF($J40="","",(VLOOKUP($J40,一般・大学競技者!$J$2:$Q$141,6,0)))</f>
        <v/>
      </c>
      <c r="O40" s="678"/>
      <c r="P40" s="679"/>
      <c r="Q40" s="673"/>
      <c r="R40" s="678"/>
      <c r="S40" s="679"/>
      <c r="T40" s="673"/>
      <c r="U40" s="678"/>
      <c r="V40" s="679"/>
      <c r="W40" s="673"/>
      <c r="X40" s="480"/>
      <c r="Y40" s="480"/>
      <c r="Z40" s="480"/>
      <c r="AA40" s="480"/>
      <c r="AB40" s="480"/>
      <c r="AC40" s="241"/>
      <c r="AD40" s="241"/>
      <c r="AE40" s="312" t="s">
        <v>24</v>
      </c>
      <c r="AF40" s="244" t="s">
        <v>391</v>
      </c>
      <c r="AG40" s="533" t="s">
        <v>83</v>
      </c>
      <c r="AH40" s="533" t="s">
        <v>83</v>
      </c>
      <c r="AI40" s="533" t="s">
        <v>83</v>
      </c>
      <c r="AK40" s="229" t="str">
        <f t="shared" si="0"/>
        <v/>
      </c>
      <c r="AL40" s="229">
        <f>IF(AF40="","",VLOOKUP(AF40,所属・種目コード!T:U,2,FALSE))</f>
        <v>3</v>
      </c>
      <c r="AM40" s="246">
        <f t="shared" si="1"/>
        <v>0</v>
      </c>
      <c r="AN40" s="229" t="str">
        <f t="shared" si="2"/>
        <v/>
      </c>
      <c r="AO40" s="229" t="str">
        <f t="shared" si="3"/>
        <v/>
      </c>
      <c r="AP40" s="229" t="str">
        <f t="shared" si="5"/>
        <v xml:space="preserve">  </v>
      </c>
      <c r="AQ40" s="229" t="str">
        <f t="shared" si="6"/>
        <v/>
      </c>
      <c r="AR40" s="229">
        <f>IF(AE40="","",VLOOKUP(AE40,所属・種目コード!$W$1:$X$2,2,FALSE))</f>
        <v>2</v>
      </c>
      <c r="AS40" s="229" t="str">
        <f>IF(N40="","",VLOOKUP(N40,所属・種目コード!$F$2:$H$160,3,FALSE))</f>
        <v/>
      </c>
      <c r="AT40" s="229" t="str">
        <f>IF(P40="","",VLOOKUP(P40,所属・種目コード!$AC$28:$AD$48,2,FALSE))</f>
        <v/>
      </c>
      <c r="AU40" s="229" t="str">
        <f>IF(O40="","",VLOOKUP(O40,所属・種目コード!$Y$2:$AA$8,3,FALSE))</f>
        <v/>
      </c>
      <c r="AV40" s="641">
        <f t="shared" si="7"/>
        <v>0</v>
      </c>
      <c r="AW40" s="568" t="str">
        <f t="shared" si="8"/>
        <v xml:space="preserve"> 0</v>
      </c>
      <c r="AX40" s="229" t="str">
        <f>IF(S40="","",VLOOKUP(S40,所属・種目コード!$AC$28:$AD$48,2,FALSE))</f>
        <v/>
      </c>
      <c r="AY40" s="229" t="str">
        <f>IF(R40="","",VLOOKUP(R40,所属・種目コード!$Y$2:$AA$8,3,FALSE))</f>
        <v/>
      </c>
      <c r="AZ40" s="641">
        <f t="shared" si="9"/>
        <v>0</v>
      </c>
      <c r="BA40" s="568" t="str">
        <f t="shared" si="4"/>
        <v/>
      </c>
      <c r="BB40" s="229" t="str">
        <f>IF(V40="","",VLOOKUP(V40,所属・種目コード!$AC$28:$AD$48,2,FALSE))</f>
        <v/>
      </c>
      <c r="BC40" s="229" t="str">
        <f>IF(U40="","",VLOOKUP(U40,所属・種目コード!$Y$2:$AA$8,3,FALSE))</f>
        <v/>
      </c>
      <c r="BD40" s="497">
        <f t="shared" si="10"/>
        <v>0</v>
      </c>
      <c r="BE40" s="229" t="str">
        <f t="shared" si="11"/>
        <v xml:space="preserve"> 0</v>
      </c>
      <c r="BG40" s="229" t="str">
        <f>IF(P40="","",VLOOKUP(P40,所属・種目コード!$AQ$2:$AT$19,3,FALSE))</f>
        <v/>
      </c>
      <c r="BH40" s="497">
        <f t="shared" si="12"/>
        <v>0</v>
      </c>
      <c r="BI40" s="229" t="str">
        <f>IF(S40="","",VLOOKUP(S40,所属・種目コード!$AQ$2:$AT$19,3,FALSE))</f>
        <v/>
      </c>
      <c r="BJ40" s="497">
        <f t="shared" si="13"/>
        <v>0</v>
      </c>
      <c r="BK40" s="229" t="str">
        <f>IF(V40="","",VLOOKUP(V40,所属・種目コード!$AQ$2:$AT$19,3,FALSE))</f>
        <v/>
      </c>
      <c r="BL40" s="497">
        <f t="shared" si="14"/>
        <v>0</v>
      </c>
      <c r="BN40" s="55"/>
      <c r="BO40" s="55"/>
      <c r="BP40" s="55"/>
      <c r="BQ40" s="55"/>
      <c r="BR40" s="55"/>
      <c r="BS40" s="829" t="s">
        <v>10061</v>
      </c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</row>
    <row r="41" spans="1:93" s="230" customFormat="1" ht="25.2" customHeight="1">
      <c r="A41" s="55"/>
      <c r="B41" s="55"/>
      <c r="C41" s="55"/>
      <c r="D41" s="55"/>
      <c r="E41" s="55"/>
      <c r="F41" s="55"/>
      <c r="G41" s="705" t="s">
        <v>8790</v>
      </c>
      <c r="H41" s="1123">
        <v>18</v>
      </c>
      <c r="I41" s="1123"/>
      <c r="J41" s="676"/>
      <c r="K41" s="684" t="str">
        <f>IF($J41="","",(VLOOKUP($J41,一般・大学競技者!$J$2:$Q$141,2,0)))</f>
        <v/>
      </c>
      <c r="L41" s="684" t="str">
        <f>IF($J41="","",(VLOOKUP($J41,一般・大学競技者!$J$2:$Q$141,5,0)))</f>
        <v/>
      </c>
      <c r="M41" s="684" t="str">
        <f>IF($J41="","",(VLOOKUP($J41,一般・大学競技者!$J$2:$Q$141,3,0)))</f>
        <v/>
      </c>
      <c r="N41" s="685" t="str">
        <f>IF($J41="","",(VLOOKUP($J41,一般・大学競技者!$J$2:$Q$141,6,0)))</f>
        <v/>
      </c>
      <c r="O41" s="678"/>
      <c r="P41" s="679"/>
      <c r="Q41" s="673"/>
      <c r="R41" s="678"/>
      <c r="S41" s="679"/>
      <c r="T41" s="673"/>
      <c r="U41" s="678"/>
      <c r="V41" s="679"/>
      <c r="W41" s="673"/>
      <c r="X41" s="480"/>
      <c r="Y41" s="480"/>
      <c r="Z41" s="480"/>
      <c r="AA41" s="480"/>
      <c r="AB41" s="480"/>
      <c r="AC41" s="241"/>
      <c r="AD41" s="241"/>
      <c r="AE41" s="312" t="s">
        <v>24</v>
      </c>
      <c r="AF41" s="244" t="s">
        <v>391</v>
      </c>
      <c r="AG41" s="533" t="s">
        <v>83</v>
      </c>
      <c r="AH41" s="533" t="s">
        <v>83</v>
      </c>
      <c r="AI41" s="533" t="s">
        <v>83</v>
      </c>
      <c r="AK41" s="229" t="str">
        <f t="shared" si="0"/>
        <v/>
      </c>
      <c r="AL41" s="229">
        <f>IF(AF41="","",VLOOKUP(AF41,所属・種目コード!T:U,2,FALSE))</f>
        <v>3</v>
      </c>
      <c r="AM41" s="246">
        <f t="shared" si="1"/>
        <v>0</v>
      </c>
      <c r="AN41" s="229" t="str">
        <f t="shared" si="2"/>
        <v/>
      </c>
      <c r="AO41" s="229" t="str">
        <f t="shared" si="3"/>
        <v/>
      </c>
      <c r="AP41" s="229" t="str">
        <f t="shared" si="5"/>
        <v xml:space="preserve">  </v>
      </c>
      <c r="AQ41" s="229" t="str">
        <f t="shared" si="6"/>
        <v/>
      </c>
      <c r="AR41" s="229">
        <f>IF(AE41="","",VLOOKUP(AE41,所属・種目コード!$W$1:$X$2,2,FALSE))</f>
        <v>2</v>
      </c>
      <c r="AS41" s="229" t="str">
        <f>IF(N41="","",VLOOKUP(N41,所属・種目コード!$F$2:$H$160,3,FALSE))</f>
        <v/>
      </c>
      <c r="AT41" s="229" t="str">
        <f>IF(P41="","",VLOOKUP(P41,所属・種目コード!$AC$28:$AD$48,2,FALSE))</f>
        <v/>
      </c>
      <c r="AU41" s="229" t="str">
        <f>IF(O41="","",VLOOKUP(O41,所属・種目コード!$Y$2:$AA$8,3,FALSE))</f>
        <v/>
      </c>
      <c r="AV41" s="641">
        <f t="shared" si="7"/>
        <v>0</v>
      </c>
      <c r="AW41" s="568" t="str">
        <f t="shared" si="8"/>
        <v xml:space="preserve"> 0</v>
      </c>
      <c r="AX41" s="229" t="str">
        <f>IF(S41="","",VLOOKUP(S41,所属・種目コード!$AC$28:$AD$48,2,FALSE))</f>
        <v/>
      </c>
      <c r="AY41" s="229" t="str">
        <f>IF(R41="","",VLOOKUP(R41,所属・種目コード!$Y$2:$AA$8,3,FALSE))</f>
        <v/>
      </c>
      <c r="AZ41" s="641">
        <f t="shared" si="9"/>
        <v>0</v>
      </c>
      <c r="BA41" s="568" t="str">
        <f t="shared" si="4"/>
        <v/>
      </c>
      <c r="BB41" s="229" t="str">
        <f>IF(V41="","",VLOOKUP(V41,所属・種目コード!$AC$28:$AD$48,2,FALSE))</f>
        <v/>
      </c>
      <c r="BC41" s="229" t="str">
        <f>IF(U41="","",VLOOKUP(U41,所属・種目コード!$Y$2:$AA$8,3,FALSE))</f>
        <v/>
      </c>
      <c r="BD41" s="497">
        <f t="shared" si="10"/>
        <v>0</v>
      </c>
      <c r="BE41" s="229" t="str">
        <f t="shared" si="11"/>
        <v xml:space="preserve"> 0</v>
      </c>
      <c r="BG41" s="229" t="str">
        <f>IF(P41="","",VLOOKUP(P41,所属・種目コード!$AQ$2:$AT$19,3,FALSE))</f>
        <v/>
      </c>
      <c r="BH41" s="497">
        <f t="shared" si="12"/>
        <v>0</v>
      </c>
      <c r="BI41" s="229" t="str">
        <f>IF(S41="","",VLOOKUP(S41,所属・種目コード!$AQ$2:$AT$19,3,FALSE))</f>
        <v/>
      </c>
      <c r="BJ41" s="497">
        <f t="shared" si="13"/>
        <v>0</v>
      </c>
      <c r="BK41" s="229" t="str">
        <f>IF(V41="","",VLOOKUP(V41,所属・種目コード!$AQ$2:$AT$19,3,FALSE))</f>
        <v/>
      </c>
      <c r="BL41" s="497">
        <f t="shared" si="14"/>
        <v>0</v>
      </c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</row>
    <row r="42" spans="1:93" s="230" customFormat="1" ht="25.2" customHeight="1">
      <c r="A42" s="55"/>
      <c r="B42" s="55"/>
      <c r="C42" s="55"/>
      <c r="D42" s="55"/>
      <c r="E42" s="55"/>
      <c r="F42" s="55"/>
      <c r="G42" s="705" t="s">
        <v>8790</v>
      </c>
      <c r="H42" s="1123">
        <v>19</v>
      </c>
      <c r="I42" s="1123"/>
      <c r="J42" s="675"/>
      <c r="K42" s="684" t="str">
        <f>IF($J42="","",(VLOOKUP($J42,一般・大学競技者!$J$2:$Q$141,2,0)))</f>
        <v/>
      </c>
      <c r="L42" s="684" t="str">
        <f>IF($J42="","",(VLOOKUP($J42,一般・大学競技者!$J$2:$Q$141,5,0)))</f>
        <v/>
      </c>
      <c r="M42" s="684" t="str">
        <f>IF($J42="","",(VLOOKUP($J42,一般・大学競技者!$J$2:$Q$141,3,0)))</f>
        <v/>
      </c>
      <c r="N42" s="685" t="str">
        <f>IF($J42="","",(VLOOKUP($J42,一般・大学競技者!$J$2:$Q$141,6,0)))</f>
        <v/>
      </c>
      <c r="O42" s="678"/>
      <c r="P42" s="679"/>
      <c r="Q42" s="673"/>
      <c r="R42" s="678"/>
      <c r="S42" s="679"/>
      <c r="T42" s="673"/>
      <c r="U42" s="678"/>
      <c r="V42" s="679"/>
      <c r="W42" s="673"/>
      <c r="X42" s="480"/>
      <c r="Y42" s="480"/>
      <c r="Z42" s="480"/>
      <c r="AA42" s="480"/>
      <c r="AB42" s="480"/>
      <c r="AC42" s="241"/>
      <c r="AD42" s="241"/>
      <c r="AE42" s="312" t="s">
        <v>24</v>
      </c>
      <c r="AF42" s="244" t="s">
        <v>391</v>
      </c>
      <c r="AG42" s="533" t="s">
        <v>83</v>
      </c>
      <c r="AH42" s="533" t="s">
        <v>83</v>
      </c>
      <c r="AI42" s="533" t="s">
        <v>83</v>
      </c>
      <c r="AK42" s="229" t="str">
        <f t="shared" si="0"/>
        <v/>
      </c>
      <c r="AL42" s="229">
        <f>IF(AF42="","",VLOOKUP(AF42,所属・種目コード!T:U,2,FALSE))</f>
        <v>3</v>
      </c>
      <c r="AM42" s="246">
        <f t="shared" si="1"/>
        <v>0</v>
      </c>
      <c r="AN42" s="229" t="str">
        <f t="shared" si="2"/>
        <v/>
      </c>
      <c r="AO42" s="229" t="str">
        <f t="shared" si="3"/>
        <v/>
      </c>
      <c r="AP42" s="229" t="str">
        <f t="shared" si="5"/>
        <v xml:space="preserve">  </v>
      </c>
      <c r="AQ42" s="229" t="str">
        <f t="shared" si="6"/>
        <v/>
      </c>
      <c r="AR42" s="229">
        <f>IF(AE42="","",VLOOKUP(AE42,所属・種目コード!$W$1:$X$2,2,FALSE))</f>
        <v>2</v>
      </c>
      <c r="AS42" s="229" t="str">
        <f>IF(N42="","",VLOOKUP(N42,所属・種目コード!$F$2:$H$160,3,FALSE))</f>
        <v/>
      </c>
      <c r="AT42" s="229" t="str">
        <f>IF(P42="","",VLOOKUP(P42,所属・種目コード!$AC$28:$AD$48,2,FALSE))</f>
        <v/>
      </c>
      <c r="AU42" s="229" t="str">
        <f>IF(O42="","",VLOOKUP(O42,所属・種目コード!$Y$2:$AA$8,3,FALSE))</f>
        <v/>
      </c>
      <c r="AV42" s="641">
        <f t="shared" si="7"/>
        <v>0</v>
      </c>
      <c r="AW42" s="568" t="str">
        <f t="shared" si="8"/>
        <v xml:space="preserve"> 0</v>
      </c>
      <c r="AX42" s="229" t="str">
        <f>IF(S42="","",VLOOKUP(S42,所属・種目コード!$AC$28:$AD$48,2,FALSE))</f>
        <v/>
      </c>
      <c r="AY42" s="229" t="str">
        <f>IF(R42="","",VLOOKUP(R42,所属・種目コード!$Y$2:$AA$8,3,FALSE))</f>
        <v/>
      </c>
      <c r="AZ42" s="641">
        <f t="shared" si="9"/>
        <v>0</v>
      </c>
      <c r="BA42" s="568" t="str">
        <f t="shared" si="4"/>
        <v/>
      </c>
      <c r="BB42" s="229" t="str">
        <f>IF(V42="","",VLOOKUP(V42,所属・種目コード!$AC$28:$AD$48,2,FALSE))</f>
        <v/>
      </c>
      <c r="BC42" s="229" t="str">
        <f>IF(U42="","",VLOOKUP(U42,所属・種目コード!$Y$2:$AA$8,3,FALSE))</f>
        <v/>
      </c>
      <c r="BD42" s="497">
        <f t="shared" si="10"/>
        <v>0</v>
      </c>
      <c r="BE42" s="229" t="str">
        <f t="shared" si="11"/>
        <v xml:space="preserve"> 0</v>
      </c>
      <c r="BG42" s="229" t="str">
        <f>IF(P42="","",VLOOKUP(P42,所属・種目コード!$AQ$2:$AT$19,3,FALSE))</f>
        <v/>
      </c>
      <c r="BH42" s="497">
        <f t="shared" si="12"/>
        <v>0</v>
      </c>
      <c r="BI42" s="229" t="str">
        <f>IF(S42="","",VLOOKUP(S42,所属・種目コード!$AQ$2:$AT$19,3,FALSE))</f>
        <v/>
      </c>
      <c r="BJ42" s="497">
        <f t="shared" si="13"/>
        <v>0</v>
      </c>
      <c r="BK42" s="229" t="str">
        <f>IF(V42="","",VLOOKUP(V42,所属・種目コード!$AQ$2:$AT$19,3,FALSE))</f>
        <v/>
      </c>
      <c r="BL42" s="497">
        <f t="shared" si="14"/>
        <v>0</v>
      </c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</row>
    <row r="43" spans="1:93" s="230" customFormat="1" ht="25.2" customHeight="1" thickBot="1">
      <c r="A43" s="55"/>
      <c r="B43" s="55"/>
      <c r="C43" s="55"/>
      <c r="D43" s="55"/>
      <c r="E43" s="55"/>
      <c r="F43" s="55"/>
      <c r="G43" s="706" t="s">
        <v>8790</v>
      </c>
      <c r="H43" s="1125">
        <v>20</v>
      </c>
      <c r="I43" s="1125"/>
      <c r="J43" s="677"/>
      <c r="K43" s="686" t="str">
        <f>IF($J43="","",(VLOOKUP($J43,一般・大学競技者!$J$2:$Q$141,2,0)))</f>
        <v/>
      </c>
      <c r="L43" s="686" t="str">
        <f>IF($J43="","",(VLOOKUP($J43,一般・大学競技者!$J$2:$Q$141,5,0)))</f>
        <v/>
      </c>
      <c r="M43" s="686" t="str">
        <f>IF($J43="","",(VLOOKUP($J43,一般・大学競技者!$J$2:$Q$141,3,0)))</f>
        <v/>
      </c>
      <c r="N43" s="687" t="str">
        <f>IF($J43="","",(VLOOKUP($J43,一般・大学競技者!$J$2:$Q$141,6,0)))</f>
        <v/>
      </c>
      <c r="O43" s="680"/>
      <c r="P43" s="681"/>
      <c r="Q43" s="674"/>
      <c r="R43" s="680"/>
      <c r="S43" s="681"/>
      <c r="T43" s="674"/>
      <c r="U43" s="680"/>
      <c r="V43" s="681"/>
      <c r="W43" s="674"/>
      <c r="X43" s="480"/>
      <c r="Y43" s="480"/>
      <c r="Z43" s="480"/>
      <c r="AA43" s="480"/>
      <c r="AB43" s="480"/>
      <c r="AC43" s="241"/>
      <c r="AD43" s="241"/>
      <c r="AE43" s="312" t="s">
        <v>24</v>
      </c>
      <c r="AF43" s="244" t="s">
        <v>391</v>
      </c>
      <c r="AG43" s="533" t="s">
        <v>83</v>
      </c>
      <c r="AH43" s="533" t="s">
        <v>83</v>
      </c>
      <c r="AI43" s="533" t="s">
        <v>83</v>
      </c>
      <c r="AK43" s="229" t="str">
        <f t="shared" si="0"/>
        <v/>
      </c>
      <c r="AL43" s="229">
        <f>IF(AF43="","",VLOOKUP(AF43,所属・種目コード!T:U,2,FALSE))</f>
        <v>3</v>
      </c>
      <c r="AM43" s="246">
        <f t="shared" si="1"/>
        <v>0</v>
      </c>
      <c r="AN43" s="229" t="str">
        <f t="shared" si="2"/>
        <v/>
      </c>
      <c r="AO43" s="229" t="str">
        <f t="shared" si="3"/>
        <v/>
      </c>
      <c r="AP43" s="229" t="str">
        <f t="shared" si="5"/>
        <v xml:space="preserve">  </v>
      </c>
      <c r="AQ43" s="229" t="str">
        <f t="shared" si="6"/>
        <v/>
      </c>
      <c r="AR43" s="229">
        <f>IF(AE43="","",VLOOKUP(AE43,所属・種目コード!$W$1:$X$2,2,FALSE))</f>
        <v>2</v>
      </c>
      <c r="AS43" s="229" t="str">
        <f>IF(N43="","",VLOOKUP(N43,所属・種目コード!$F$2:$H$160,3,FALSE))</f>
        <v/>
      </c>
      <c r="AT43" s="229" t="str">
        <f>IF(P43="","",VLOOKUP(P43,所属・種目コード!$AC$28:$AD$48,2,FALSE))</f>
        <v/>
      </c>
      <c r="AU43" s="229" t="str">
        <f>IF(O43="","",VLOOKUP(O43,所属・種目コード!$Y$2:$AA$8,3,FALSE))</f>
        <v/>
      </c>
      <c r="AV43" s="641">
        <f t="shared" si="7"/>
        <v>0</v>
      </c>
      <c r="AW43" s="568" t="str">
        <f t="shared" si="8"/>
        <v xml:space="preserve"> 0</v>
      </c>
      <c r="AX43" s="229" t="str">
        <f>IF(S43="","",VLOOKUP(S43,所属・種目コード!$AC$28:$AD$48,2,FALSE))</f>
        <v/>
      </c>
      <c r="AY43" s="229" t="str">
        <f>IF(R43="","",VLOOKUP(R43,所属・種目コード!$Y$2:$AA$8,3,FALSE))</f>
        <v/>
      </c>
      <c r="AZ43" s="641">
        <f t="shared" si="9"/>
        <v>0</v>
      </c>
      <c r="BA43" s="568" t="str">
        <f t="shared" si="4"/>
        <v/>
      </c>
      <c r="BB43" s="229" t="str">
        <f>IF(V43="","",VLOOKUP(V43,所属・種目コード!$AC$28:$AD$48,2,FALSE))</f>
        <v/>
      </c>
      <c r="BC43" s="229" t="str">
        <f>IF(U43="","",VLOOKUP(U43,所属・種目コード!$Y$2:$AA$8,3,FALSE))</f>
        <v/>
      </c>
      <c r="BD43" s="497">
        <f t="shared" si="10"/>
        <v>0</v>
      </c>
      <c r="BE43" s="229" t="str">
        <f t="shared" si="11"/>
        <v xml:space="preserve"> 0</v>
      </c>
      <c r="BG43" s="229" t="str">
        <f>IF(P43="","",VLOOKUP(P43,所属・種目コード!$AQ$2:$AT$19,3,FALSE))</f>
        <v/>
      </c>
      <c r="BH43" s="497">
        <f t="shared" si="12"/>
        <v>0</v>
      </c>
      <c r="BI43" s="229" t="str">
        <f>IF(S43="","",VLOOKUP(S43,所属・種目コード!$AQ$2:$AT$19,3,FALSE))</f>
        <v/>
      </c>
      <c r="BJ43" s="497">
        <f t="shared" si="13"/>
        <v>0</v>
      </c>
      <c r="BK43" s="229" t="str">
        <f>IF(V43="","",VLOOKUP(V43,所属・種目コード!$AQ$2:$AT$19,3,FALSE))</f>
        <v/>
      </c>
      <c r="BL43" s="497">
        <f t="shared" si="14"/>
        <v>0</v>
      </c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</row>
    <row r="44" spans="1:93" s="230" customFormat="1" ht="25.2" hidden="1" customHeight="1">
      <c r="A44" s="55"/>
      <c r="B44" s="55"/>
      <c r="C44" s="55"/>
      <c r="D44" s="55"/>
      <c r="E44" s="55"/>
      <c r="F44" s="55"/>
      <c r="G44" s="910" t="s">
        <v>8790</v>
      </c>
      <c r="H44" s="1208">
        <v>21</v>
      </c>
      <c r="I44" s="1208"/>
      <c r="J44" s="675"/>
      <c r="K44" s="684" t="str">
        <f>IF($J44="","",(VLOOKUP($J44,一般・大学競技者!$J$2:$Q$141,2,0)))</f>
        <v/>
      </c>
      <c r="L44" s="684" t="str">
        <f>IF($J44="","",(VLOOKUP($J44,一般・大学競技者!$J$2:$Q$141,5,0)))</f>
        <v/>
      </c>
      <c r="M44" s="684" t="str">
        <f>IF($J44="","",(VLOOKUP($J44,一般・大学競技者!$J$2:$Q$141,3,0)))</f>
        <v/>
      </c>
      <c r="N44" s="685" t="str">
        <f>IF($J44="","",(VLOOKUP($J44,一般・大学競技者!$J$2:$Q$141,6,0)))</f>
        <v/>
      </c>
      <c r="O44" s="751"/>
      <c r="P44" s="679"/>
      <c r="Q44" s="754"/>
      <c r="R44" s="751"/>
      <c r="S44" s="679"/>
      <c r="T44" s="754"/>
      <c r="U44" s="751"/>
      <c r="V44" s="679"/>
      <c r="W44" s="754"/>
      <c r="X44" s="480"/>
      <c r="Y44" s="480"/>
      <c r="Z44" s="480"/>
      <c r="AA44" s="480"/>
      <c r="AB44" s="480"/>
      <c r="AC44" s="241"/>
      <c r="AD44" s="241"/>
      <c r="AE44" s="312" t="s">
        <v>24</v>
      </c>
      <c r="AF44" s="244" t="s">
        <v>391</v>
      </c>
      <c r="AG44" s="533" t="s">
        <v>83</v>
      </c>
      <c r="AH44" s="533" t="s">
        <v>83</v>
      </c>
      <c r="AI44" s="533" t="s">
        <v>83</v>
      </c>
      <c r="AK44" s="229" t="str">
        <f t="shared" si="0"/>
        <v/>
      </c>
      <c r="AL44" s="229">
        <f>IF(AF44="","",VLOOKUP(AF44,所属・種目コード!T:U,2,FALSE))</f>
        <v>3</v>
      </c>
      <c r="AM44" s="246">
        <f t="shared" si="1"/>
        <v>0</v>
      </c>
      <c r="AN44" s="229" t="str">
        <f t="shared" si="2"/>
        <v/>
      </c>
      <c r="AO44" s="229" t="str">
        <f t="shared" si="3"/>
        <v/>
      </c>
      <c r="AP44" s="229" t="str">
        <f t="shared" si="5"/>
        <v xml:space="preserve">  </v>
      </c>
      <c r="AQ44" s="229" t="str">
        <f t="shared" si="6"/>
        <v/>
      </c>
      <c r="AR44" s="229" t="e">
        <f>IF(AE44="","",VLOOKUP(AE44,所属・種目コード!AN:AN,2,FALSE))</f>
        <v>#N/A</v>
      </c>
      <c r="AS44" s="229" t="str">
        <f>IF(N44="","",VLOOKUP(N44,所属・種目コード!$F$2:$H$160,3,FALSE))</f>
        <v/>
      </c>
      <c r="AT44" s="229" t="str">
        <f>IF(P44="","",VLOOKUP(P44,所属・種目コード!$AC$28:$AD$48,2,FALSE))</f>
        <v/>
      </c>
      <c r="AU44" s="229" t="str">
        <f>IF(O44="","",VLOOKUP(O44,所属・種目コード!$Y$2:$AA$8,3,FALSE))</f>
        <v/>
      </c>
      <c r="AV44" s="641">
        <f t="shared" si="7"/>
        <v>0</v>
      </c>
      <c r="AW44" s="568" t="str">
        <f t="shared" si="8"/>
        <v xml:space="preserve"> 0</v>
      </c>
      <c r="AX44" s="229" t="str">
        <f>IF(S44="","",VLOOKUP(S44,所属・種目コード!$AC$28:$AD$48,2,FALSE))</f>
        <v/>
      </c>
      <c r="AY44" s="229" t="str">
        <f>IF(R44="","",VLOOKUP(R44,所属・種目コード!$Y$2:$AA$8,3,FALSE))</f>
        <v/>
      </c>
      <c r="AZ44" s="641">
        <f t="shared" si="9"/>
        <v>0</v>
      </c>
      <c r="BA44" s="568" t="str">
        <f t="shared" si="4"/>
        <v/>
      </c>
      <c r="BB44" s="229" t="str">
        <f>IF(V44="","",VLOOKUP(V44,所属・種目コード!$AC$28:$AD$48,2,FALSE))</f>
        <v/>
      </c>
      <c r="BC44" s="229" t="str">
        <f>IF(U44="","",VLOOKUP(U44,所属・種目コード!$Y$2:$AA$8,3,FALSE))</f>
        <v/>
      </c>
      <c r="BD44" s="497">
        <f t="shared" si="10"/>
        <v>0</v>
      </c>
      <c r="BE44" s="229" t="str">
        <f t="shared" si="11"/>
        <v xml:space="preserve"> 0</v>
      </c>
      <c r="BG44" s="229" t="str">
        <f>IF(P44="","",VLOOKUP(P44,所属・種目コード!$AC$24:$AE$46,3,FALSE))</f>
        <v/>
      </c>
      <c r="BH44" s="497">
        <f t="shared" si="12"/>
        <v>0</v>
      </c>
      <c r="BI44" s="229" t="str">
        <f>IF(S44="","",VLOOKUP(S44,所属・種目コード!$AC$24:$AE$46,3,FALSE))</f>
        <v/>
      </c>
      <c r="BJ44" s="497">
        <f t="shared" si="13"/>
        <v>0</v>
      </c>
      <c r="BK44" s="229" t="str">
        <f>IF(V44="","",VLOOKUP(V44,所属・種目コード!$AQ$2:$AT$19,3,FALSE))</f>
        <v/>
      </c>
      <c r="BL44" s="497">
        <f t="shared" si="14"/>
        <v>0</v>
      </c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</row>
    <row r="45" spans="1:93" s="230" customFormat="1" ht="25.2" hidden="1" customHeight="1">
      <c r="A45" s="55"/>
      <c r="B45" s="55"/>
      <c r="C45" s="55"/>
      <c r="D45" s="55"/>
      <c r="E45" s="55"/>
      <c r="F45" s="55"/>
      <c r="G45" s="705" t="s">
        <v>8790</v>
      </c>
      <c r="H45" s="1123">
        <v>22</v>
      </c>
      <c r="I45" s="1123"/>
      <c r="J45" s="676"/>
      <c r="K45" s="684" t="str">
        <f>IF($J45="","",(VLOOKUP($J45,一般・大学競技者!$J$2:$Q$141,2,0)))</f>
        <v/>
      </c>
      <c r="L45" s="684" t="str">
        <f>IF($J45="","",(VLOOKUP($J45,一般・大学競技者!$J$2:$Q$141,5,0)))</f>
        <v/>
      </c>
      <c r="M45" s="684" t="str">
        <f>IF($J45="","",(VLOOKUP($J45,一般・大学競技者!$J$2:$Q$141,3,0)))</f>
        <v/>
      </c>
      <c r="N45" s="685" t="str">
        <f>IF($J45="","",(VLOOKUP($J45,一般・大学競技者!$J$2:$Q$141,6,0)))</f>
        <v/>
      </c>
      <c r="O45" s="678"/>
      <c r="P45" s="679"/>
      <c r="Q45" s="673"/>
      <c r="R45" s="678"/>
      <c r="S45" s="679"/>
      <c r="T45" s="673"/>
      <c r="U45" s="678"/>
      <c r="V45" s="679"/>
      <c r="W45" s="673"/>
      <c r="X45" s="480"/>
      <c r="Y45" s="480"/>
      <c r="Z45" s="480"/>
      <c r="AA45" s="480"/>
      <c r="AB45" s="480"/>
      <c r="AC45" s="241"/>
      <c r="AD45" s="241"/>
      <c r="AE45" s="312" t="s">
        <v>24</v>
      </c>
      <c r="AF45" s="244" t="s">
        <v>391</v>
      </c>
      <c r="AG45" s="533" t="s">
        <v>83</v>
      </c>
      <c r="AH45" s="533" t="s">
        <v>83</v>
      </c>
      <c r="AI45" s="533" t="s">
        <v>83</v>
      </c>
      <c r="AK45" s="229" t="str">
        <f t="shared" si="0"/>
        <v/>
      </c>
      <c r="AL45" s="229">
        <f>IF(AF45="","",VLOOKUP(AF45,所属・種目コード!T:U,2,FALSE))</f>
        <v>3</v>
      </c>
      <c r="AM45" s="246">
        <f t="shared" si="1"/>
        <v>0</v>
      </c>
      <c r="AN45" s="229" t="str">
        <f t="shared" si="2"/>
        <v/>
      </c>
      <c r="AO45" s="229" t="str">
        <f t="shared" si="3"/>
        <v/>
      </c>
      <c r="AP45" s="229" t="str">
        <f t="shared" si="5"/>
        <v xml:space="preserve">  </v>
      </c>
      <c r="AQ45" s="229" t="str">
        <f t="shared" si="6"/>
        <v/>
      </c>
      <c r="AR45" s="229" t="e">
        <f>IF(AE45="","",VLOOKUP(AE45,所属・種目コード!AN:AN,2,FALSE))</f>
        <v>#N/A</v>
      </c>
      <c r="AS45" s="229" t="str">
        <f>IF(N45="","",VLOOKUP(N45,所属・種目コード!$F$2:$H$160,3,FALSE))</f>
        <v/>
      </c>
      <c r="AT45" s="229" t="str">
        <f>IF(P45="","",VLOOKUP(P45,所属・種目コード!$AC$28:$AD$48,2,FALSE))</f>
        <v/>
      </c>
      <c r="AU45" s="229" t="str">
        <f>IF(O45="","",VLOOKUP(O45,所属・種目コード!$Y$2:$AA$8,3,FALSE))</f>
        <v/>
      </c>
      <c r="AV45" s="641">
        <f t="shared" si="7"/>
        <v>0</v>
      </c>
      <c r="AW45" s="568" t="str">
        <f t="shared" si="8"/>
        <v xml:space="preserve"> 0</v>
      </c>
      <c r="AX45" s="229" t="str">
        <f>IF(S45="","",VLOOKUP(S45,所属・種目コード!$AC$28:$AD$48,2,FALSE))</f>
        <v/>
      </c>
      <c r="AY45" s="229" t="str">
        <f>IF(R45="","",VLOOKUP(R45,所属・種目コード!$Y$2:$AA$8,3,FALSE))</f>
        <v/>
      </c>
      <c r="AZ45" s="641">
        <f t="shared" si="9"/>
        <v>0</v>
      </c>
      <c r="BA45" s="568" t="str">
        <f t="shared" si="4"/>
        <v/>
      </c>
      <c r="BB45" s="229" t="str">
        <f>IF(V45="","",VLOOKUP(V45,所属・種目コード!$AC$28:$AD$48,2,FALSE))</f>
        <v/>
      </c>
      <c r="BC45" s="229" t="str">
        <f>IF(U45="","",VLOOKUP(U45,所属・種目コード!$Y$2:$AA$8,3,FALSE))</f>
        <v/>
      </c>
      <c r="BD45" s="497">
        <f t="shared" si="10"/>
        <v>0</v>
      </c>
      <c r="BE45" s="229" t="str">
        <f t="shared" si="11"/>
        <v xml:space="preserve"> 0</v>
      </c>
      <c r="BG45" s="229" t="str">
        <f>IF(P45="","",VLOOKUP(P45,所属・種目コード!$AC$24:$AE$46,3,FALSE))</f>
        <v/>
      </c>
      <c r="BH45" s="497">
        <f t="shared" si="12"/>
        <v>0</v>
      </c>
      <c r="BI45" s="229" t="str">
        <f>IF(S45="","",VLOOKUP(S45,所属・種目コード!$AC$24:$AE$46,3,FALSE))</f>
        <v/>
      </c>
      <c r="BJ45" s="497">
        <f t="shared" si="13"/>
        <v>0</v>
      </c>
      <c r="BK45" s="229" t="str">
        <f>IF(V45="","",VLOOKUP(V45,所属・種目コード!$AQ$2:$AT$19,3,FALSE))</f>
        <v/>
      </c>
      <c r="BL45" s="497">
        <f t="shared" si="14"/>
        <v>0</v>
      </c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</row>
    <row r="46" spans="1:93" s="230" customFormat="1" ht="25.2" hidden="1" customHeight="1">
      <c r="A46" s="55"/>
      <c r="B46" s="55"/>
      <c r="C46" s="55"/>
      <c r="D46" s="55"/>
      <c r="E46" s="55"/>
      <c r="F46" s="55"/>
      <c r="G46" s="705" t="s">
        <v>8790</v>
      </c>
      <c r="H46" s="1123">
        <v>23</v>
      </c>
      <c r="I46" s="1123"/>
      <c r="J46" s="675"/>
      <c r="K46" s="684" t="str">
        <f>IF($J46="","",(VLOOKUP($J46,一般・大学競技者!$J$2:$Q$141,2,0)))</f>
        <v/>
      </c>
      <c r="L46" s="684" t="str">
        <f>IF($J46="","",(VLOOKUP($J46,一般・大学競技者!$J$2:$Q$141,5,0)))</f>
        <v/>
      </c>
      <c r="M46" s="684" t="str">
        <f>IF($J46="","",(VLOOKUP($J46,一般・大学競技者!$J$2:$Q$141,3,0)))</f>
        <v/>
      </c>
      <c r="N46" s="685" t="str">
        <f>IF($J46="","",(VLOOKUP($J46,一般・大学競技者!$J$2:$Q$141,6,0)))</f>
        <v/>
      </c>
      <c r="O46" s="678"/>
      <c r="P46" s="679"/>
      <c r="Q46" s="673"/>
      <c r="R46" s="678"/>
      <c r="S46" s="679"/>
      <c r="T46" s="673"/>
      <c r="U46" s="678"/>
      <c r="V46" s="679"/>
      <c r="W46" s="673"/>
      <c r="X46" s="480"/>
      <c r="Y46" s="480"/>
      <c r="Z46" s="480"/>
      <c r="AA46" s="480"/>
      <c r="AB46" s="480"/>
      <c r="AC46" s="241"/>
      <c r="AD46" s="241"/>
      <c r="AE46" s="312" t="s">
        <v>24</v>
      </c>
      <c r="AF46" s="244" t="s">
        <v>391</v>
      </c>
      <c r="AG46" s="533" t="s">
        <v>83</v>
      </c>
      <c r="AH46" s="533" t="s">
        <v>83</v>
      </c>
      <c r="AI46" s="533" t="s">
        <v>83</v>
      </c>
      <c r="AK46" s="229" t="str">
        <f t="shared" si="0"/>
        <v/>
      </c>
      <c r="AL46" s="229">
        <f>IF(AF46="","",VLOOKUP(AF46,所属・種目コード!T:U,2,FALSE))</f>
        <v>3</v>
      </c>
      <c r="AM46" s="246">
        <f t="shared" si="1"/>
        <v>0</v>
      </c>
      <c r="AN46" s="229" t="str">
        <f t="shared" si="2"/>
        <v/>
      </c>
      <c r="AO46" s="229" t="str">
        <f t="shared" si="3"/>
        <v/>
      </c>
      <c r="AP46" s="229" t="str">
        <f t="shared" si="5"/>
        <v xml:space="preserve">  </v>
      </c>
      <c r="AQ46" s="229" t="str">
        <f t="shared" si="6"/>
        <v/>
      </c>
      <c r="AR46" s="229" t="e">
        <f>IF(AE46="","",VLOOKUP(AE46,所属・種目コード!AN:AN,2,FALSE))</f>
        <v>#N/A</v>
      </c>
      <c r="AS46" s="229" t="str">
        <f>IF(N46="","",VLOOKUP(N46,所属・種目コード!$F$2:$H$160,3,FALSE))</f>
        <v/>
      </c>
      <c r="AT46" s="229" t="str">
        <f>IF(P46="","",VLOOKUP(P46,所属・種目コード!$AC$28:$AD$48,2,FALSE))</f>
        <v/>
      </c>
      <c r="AU46" s="229" t="str">
        <f>IF(O46="","",VLOOKUP(O46,所属・種目コード!$Y$2:$AA$8,3,FALSE))</f>
        <v/>
      </c>
      <c r="AV46" s="641">
        <f t="shared" si="7"/>
        <v>0</v>
      </c>
      <c r="AW46" s="568" t="str">
        <f t="shared" si="8"/>
        <v xml:space="preserve"> 0</v>
      </c>
      <c r="AX46" s="229" t="str">
        <f>IF(S46="","",VLOOKUP(S46,所属・種目コード!$AC$28:$AD$48,2,FALSE))</f>
        <v/>
      </c>
      <c r="AY46" s="229" t="str">
        <f>IF(R46="","",VLOOKUP(R46,所属・種目コード!$Y$2:$AA$8,3,FALSE))</f>
        <v/>
      </c>
      <c r="AZ46" s="641">
        <f t="shared" si="9"/>
        <v>0</v>
      </c>
      <c r="BA46" s="568" t="str">
        <f t="shared" si="4"/>
        <v/>
      </c>
      <c r="BB46" s="229" t="str">
        <f>IF(V46="","",VLOOKUP(V46,所属・種目コード!$AC$28:$AD$48,2,FALSE))</f>
        <v/>
      </c>
      <c r="BC46" s="229" t="str">
        <f>IF(U46="","",VLOOKUP(U46,所属・種目コード!$Y$2:$AA$8,3,FALSE))</f>
        <v/>
      </c>
      <c r="BD46" s="497">
        <f t="shared" si="10"/>
        <v>0</v>
      </c>
      <c r="BE46" s="229" t="str">
        <f t="shared" si="11"/>
        <v xml:space="preserve"> 0</v>
      </c>
      <c r="BG46" s="229" t="str">
        <f>IF(P46="","",VLOOKUP(P46,所属・種目コード!$AC$24:$AE$46,3,FALSE))</f>
        <v/>
      </c>
      <c r="BH46" s="497">
        <f t="shared" si="12"/>
        <v>0</v>
      </c>
      <c r="BI46" s="229" t="str">
        <f>IF(S46="","",VLOOKUP(S46,所属・種目コード!$AC$24:$AE$46,3,FALSE))</f>
        <v/>
      </c>
      <c r="BJ46" s="497">
        <f t="shared" si="13"/>
        <v>0</v>
      </c>
      <c r="BK46" s="229" t="str">
        <f>IF(V46="","",VLOOKUP(V46,所属・種目コード!$AQ$2:$AT$19,3,FALSE))</f>
        <v/>
      </c>
      <c r="BL46" s="497">
        <f t="shared" si="14"/>
        <v>0</v>
      </c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</row>
    <row r="47" spans="1:93" s="230" customFormat="1" ht="25.2" hidden="1" customHeight="1">
      <c r="A47" s="55"/>
      <c r="B47" s="55"/>
      <c r="C47" s="55"/>
      <c r="D47" s="55"/>
      <c r="E47" s="55"/>
      <c r="F47" s="55"/>
      <c r="G47" s="705" t="s">
        <v>8790</v>
      </c>
      <c r="H47" s="1123">
        <v>24</v>
      </c>
      <c r="I47" s="1123"/>
      <c r="J47" s="676"/>
      <c r="K47" s="684" t="str">
        <f>IF($J47="","",(VLOOKUP($J47,一般・大学競技者!$J$2:$Q$141,2,0)))</f>
        <v/>
      </c>
      <c r="L47" s="684" t="str">
        <f>IF($J47="","",(VLOOKUP($J47,一般・大学競技者!$J$2:$Q$141,5,0)))</f>
        <v/>
      </c>
      <c r="M47" s="684" t="str">
        <f>IF($J47="","",(VLOOKUP($J47,一般・大学競技者!$J$2:$Q$141,3,0)))</f>
        <v/>
      </c>
      <c r="N47" s="685" t="str">
        <f>IF($J47="","",(VLOOKUP($J47,一般・大学競技者!$J$2:$Q$141,6,0)))</f>
        <v/>
      </c>
      <c r="O47" s="678"/>
      <c r="P47" s="679"/>
      <c r="Q47" s="673"/>
      <c r="R47" s="678"/>
      <c r="S47" s="679"/>
      <c r="T47" s="673"/>
      <c r="U47" s="678"/>
      <c r="V47" s="679"/>
      <c r="W47" s="673"/>
      <c r="X47" s="480"/>
      <c r="Y47" s="480"/>
      <c r="Z47" s="480"/>
      <c r="AA47" s="480"/>
      <c r="AB47" s="480"/>
      <c r="AC47" s="241"/>
      <c r="AD47" s="241"/>
      <c r="AE47" s="312" t="s">
        <v>24</v>
      </c>
      <c r="AF47" s="244" t="s">
        <v>391</v>
      </c>
      <c r="AG47" s="533" t="s">
        <v>83</v>
      </c>
      <c r="AH47" s="533" t="s">
        <v>83</v>
      </c>
      <c r="AI47" s="533" t="s">
        <v>83</v>
      </c>
      <c r="AK47" s="229" t="str">
        <f t="shared" si="0"/>
        <v/>
      </c>
      <c r="AL47" s="229">
        <f>IF(AF47="","",VLOOKUP(AF47,所属・種目コード!T:U,2,FALSE))</f>
        <v>3</v>
      </c>
      <c r="AM47" s="246">
        <f t="shared" si="1"/>
        <v>0</v>
      </c>
      <c r="AN47" s="229" t="str">
        <f t="shared" si="2"/>
        <v/>
      </c>
      <c r="AO47" s="229" t="str">
        <f t="shared" si="3"/>
        <v/>
      </c>
      <c r="AP47" s="229" t="str">
        <f t="shared" si="5"/>
        <v xml:space="preserve">  </v>
      </c>
      <c r="AQ47" s="229" t="str">
        <f t="shared" si="6"/>
        <v/>
      </c>
      <c r="AR47" s="229" t="e">
        <f>IF(AE47="","",VLOOKUP(AE47,所属・種目コード!AN:AN,2,FALSE))</f>
        <v>#N/A</v>
      </c>
      <c r="AS47" s="229" t="str">
        <f>IF(N47="","",VLOOKUP(N47,所属・種目コード!$F$2:$H$160,3,FALSE))</f>
        <v/>
      </c>
      <c r="AT47" s="229" t="str">
        <f>IF(P47="","",VLOOKUP(P47,所属・種目コード!$AC$28:$AD$48,2,FALSE))</f>
        <v/>
      </c>
      <c r="AU47" s="229" t="str">
        <f>IF(O47="","",VLOOKUP(O47,所属・種目コード!$Y$2:$AA$8,3,FALSE))</f>
        <v/>
      </c>
      <c r="AV47" s="641">
        <f t="shared" si="7"/>
        <v>0</v>
      </c>
      <c r="AW47" s="568" t="str">
        <f t="shared" si="8"/>
        <v xml:space="preserve"> 0</v>
      </c>
      <c r="AX47" s="229" t="str">
        <f>IF(S47="","",VLOOKUP(S47,所属・種目コード!$AC$28:$AD$48,2,FALSE))</f>
        <v/>
      </c>
      <c r="AY47" s="229" t="str">
        <f>IF(R47="","",VLOOKUP(R47,所属・種目コード!$Y$2:$AA$8,3,FALSE))</f>
        <v/>
      </c>
      <c r="AZ47" s="641">
        <f t="shared" si="9"/>
        <v>0</v>
      </c>
      <c r="BA47" s="568" t="str">
        <f t="shared" si="4"/>
        <v/>
      </c>
      <c r="BB47" s="229" t="str">
        <f>IF(V47="","",VLOOKUP(V47,所属・種目コード!$AC$28:$AD$48,2,FALSE))</f>
        <v/>
      </c>
      <c r="BC47" s="229" t="str">
        <f>IF(U47="","",VLOOKUP(U47,所属・種目コード!$Y$2:$AA$8,3,FALSE))</f>
        <v/>
      </c>
      <c r="BD47" s="497">
        <f t="shared" si="10"/>
        <v>0</v>
      </c>
      <c r="BE47" s="229" t="str">
        <f t="shared" si="11"/>
        <v xml:space="preserve"> 0</v>
      </c>
      <c r="BG47" s="229" t="str">
        <f>IF(P47="","",VLOOKUP(P47,所属・種目コード!$AC$24:$AE$46,3,FALSE))</f>
        <v/>
      </c>
      <c r="BH47" s="497">
        <f t="shared" si="12"/>
        <v>0</v>
      </c>
      <c r="BI47" s="229" t="str">
        <f>IF(S47="","",VLOOKUP(S47,所属・種目コード!$AC$24:$AE$46,3,FALSE))</f>
        <v/>
      </c>
      <c r="BJ47" s="497">
        <f t="shared" si="13"/>
        <v>0</v>
      </c>
      <c r="BK47" s="229" t="str">
        <f>IF(V47="","",VLOOKUP(V47,所属・種目コード!$AQ$2:$AT$19,3,FALSE))</f>
        <v/>
      </c>
      <c r="BL47" s="497">
        <f t="shared" si="14"/>
        <v>0</v>
      </c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</row>
    <row r="48" spans="1:93" s="230" customFormat="1" ht="25.2" hidden="1" customHeight="1">
      <c r="A48" s="55"/>
      <c r="B48" s="55"/>
      <c r="C48" s="55"/>
      <c r="D48" s="55"/>
      <c r="E48" s="55"/>
      <c r="F48" s="55"/>
      <c r="G48" s="705" t="s">
        <v>8790</v>
      </c>
      <c r="H48" s="1123">
        <v>25</v>
      </c>
      <c r="I48" s="1123"/>
      <c r="J48" s="675"/>
      <c r="K48" s="684" t="str">
        <f>IF($J48="","",(VLOOKUP($J48,一般・大学競技者!$J$2:$Q$141,2,0)))</f>
        <v/>
      </c>
      <c r="L48" s="684" t="str">
        <f>IF($J48="","",(VLOOKUP($J48,一般・大学競技者!$J$2:$Q$141,5,0)))</f>
        <v/>
      </c>
      <c r="M48" s="684" t="str">
        <f>IF($J48="","",(VLOOKUP($J48,一般・大学競技者!$J$2:$Q$141,3,0)))</f>
        <v/>
      </c>
      <c r="N48" s="685" t="str">
        <f>IF($J48="","",(VLOOKUP($J48,一般・大学競技者!$J$2:$Q$141,6,0)))</f>
        <v/>
      </c>
      <c r="O48" s="678"/>
      <c r="P48" s="679"/>
      <c r="Q48" s="673"/>
      <c r="R48" s="678"/>
      <c r="S48" s="679"/>
      <c r="T48" s="673"/>
      <c r="U48" s="678"/>
      <c r="V48" s="679"/>
      <c r="W48" s="673"/>
      <c r="X48" s="480"/>
      <c r="Y48" s="480"/>
      <c r="Z48" s="480"/>
      <c r="AA48" s="480"/>
      <c r="AB48" s="480"/>
      <c r="AC48" s="241"/>
      <c r="AD48" s="241"/>
      <c r="AE48" s="312" t="s">
        <v>24</v>
      </c>
      <c r="AF48" s="244" t="s">
        <v>391</v>
      </c>
      <c r="AG48" s="533" t="s">
        <v>83</v>
      </c>
      <c r="AH48" s="533" t="s">
        <v>83</v>
      </c>
      <c r="AI48" s="533" t="s">
        <v>83</v>
      </c>
      <c r="AK48" s="229" t="str">
        <f t="shared" si="0"/>
        <v/>
      </c>
      <c r="AL48" s="229">
        <f>IF(AF48="","",VLOOKUP(AF48,所属・種目コード!T:U,2,FALSE))</f>
        <v>3</v>
      </c>
      <c r="AM48" s="246">
        <f t="shared" si="1"/>
        <v>0</v>
      </c>
      <c r="AN48" s="229" t="str">
        <f t="shared" si="2"/>
        <v/>
      </c>
      <c r="AO48" s="229" t="str">
        <f t="shared" si="3"/>
        <v/>
      </c>
      <c r="AP48" s="229" t="str">
        <f t="shared" si="5"/>
        <v xml:space="preserve">  </v>
      </c>
      <c r="AQ48" s="229" t="str">
        <f t="shared" si="6"/>
        <v/>
      </c>
      <c r="AR48" s="229" t="e">
        <f>IF(AE48="","",VLOOKUP(AE48,所属・種目コード!AN:AN,2,FALSE))</f>
        <v>#N/A</v>
      </c>
      <c r="AS48" s="229" t="str">
        <f>IF(N48="","",VLOOKUP(N48,所属・種目コード!$F$2:$H$160,3,FALSE))</f>
        <v/>
      </c>
      <c r="AT48" s="229" t="str">
        <f>IF(P48="","",VLOOKUP(P48,所属・種目コード!$AC$28:$AD$48,2,FALSE))</f>
        <v/>
      </c>
      <c r="AU48" s="229" t="str">
        <f>IF(O48="","",VLOOKUP(O48,所属・種目コード!$Y$2:$AA$8,3,FALSE))</f>
        <v/>
      </c>
      <c r="AV48" s="641">
        <f t="shared" si="7"/>
        <v>0</v>
      </c>
      <c r="AW48" s="568" t="str">
        <f t="shared" si="8"/>
        <v xml:space="preserve"> 0</v>
      </c>
      <c r="AX48" s="229" t="str">
        <f>IF(S48="","",VLOOKUP(S48,所属・種目コード!$AC$28:$AD$48,2,FALSE))</f>
        <v/>
      </c>
      <c r="AY48" s="229" t="str">
        <f>IF(R48="","",VLOOKUP(R48,所属・種目コード!$Y$2:$AA$8,3,FALSE))</f>
        <v/>
      </c>
      <c r="AZ48" s="641">
        <f t="shared" si="9"/>
        <v>0</v>
      </c>
      <c r="BA48" s="568" t="str">
        <f t="shared" si="4"/>
        <v/>
      </c>
      <c r="BB48" s="229" t="str">
        <f>IF(V48="","",VLOOKUP(V48,所属・種目コード!$AC$28:$AD$48,2,FALSE))</f>
        <v/>
      </c>
      <c r="BC48" s="229" t="str">
        <f>IF(U48="","",VLOOKUP(U48,所属・種目コード!$Y$2:$AA$8,3,FALSE))</f>
        <v/>
      </c>
      <c r="BD48" s="497">
        <f t="shared" si="10"/>
        <v>0</v>
      </c>
      <c r="BE48" s="229" t="str">
        <f t="shared" si="11"/>
        <v xml:space="preserve"> 0</v>
      </c>
      <c r="BG48" s="229" t="str">
        <f>IF(P48="","",VLOOKUP(P48,所属・種目コード!$AC$24:$AE$46,3,FALSE))</f>
        <v/>
      </c>
      <c r="BH48" s="497">
        <f t="shared" si="12"/>
        <v>0</v>
      </c>
      <c r="BI48" s="229" t="str">
        <f>IF(S48="","",VLOOKUP(S48,所属・種目コード!$AC$24:$AE$46,3,FALSE))</f>
        <v/>
      </c>
      <c r="BJ48" s="497">
        <f t="shared" si="13"/>
        <v>0</v>
      </c>
      <c r="BK48" s="229" t="str">
        <f>IF(V48="","",VLOOKUP(V48,所属・種目コード!$AQ$2:$AT$19,3,FALSE))</f>
        <v/>
      </c>
      <c r="BL48" s="497">
        <f t="shared" si="14"/>
        <v>0</v>
      </c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</row>
    <row r="49" spans="1:93" s="230" customFormat="1" ht="25.2" hidden="1" customHeight="1">
      <c r="A49" s="55"/>
      <c r="B49" s="55"/>
      <c r="C49" s="55"/>
      <c r="D49" s="55"/>
      <c r="E49" s="55"/>
      <c r="F49" s="55"/>
      <c r="G49" s="705" t="s">
        <v>8790</v>
      </c>
      <c r="H49" s="1123">
        <v>26</v>
      </c>
      <c r="I49" s="1123"/>
      <c r="J49" s="676"/>
      <c r="K49" s="684" t="str">
        <f>IF($J49="","",(VLOOKUP($J49,一般・大学競技者!$J$2:$Q$141,2,0)))</f>
        <v/>
      </c>
      <c r="L49" s="684" t="str">
        <f>IF($J49="","",(VLOOKUP($J49,一般・大学競技者!$J$2:$Q$141,5,0)))</f>
        <v/>
      </c>
      <c r="M49" s="684" t="str">
        <f>IF($J49="","",(VLOOKUP($J49,一般・大学競技者!$J$2:$Q$141,3,0)))</f>
        <v/>
      </c>
      <c r="N49" s="685" t="str">
        <f>IF($J49="","",(VLOOKUP($J49,一般・大学競技者!$J$2:$Q$141,6,0)))</f>
        <v/>
      </c>
      <c r="O49" s="678"/>
      <c r="P49" s="679"/>
      <c r="Q49" s="673"/>
      <c r="R49" s="678"/>
      <c r="S49" s="679"/>
      <c r="T49" s="673"/>
      <c r="U49" s="678"/>
      <c r="V49" s="679"/>
      <c r="W49" s="673"/>
      <c r="X49" s="480"/>
      <c r="Y49" s="480"/>
      <c r="Z49" s="480"/>
      <c r="AA49" s="480"/>
      <c r="AB49" s="480"/>
      <c r="AC49" s="241"/>
      <c r="AD49" s="241"/>
      <c r="AE49" s="312" t="s">
        <v>24</v>
      </c>
      <c r="AF49" s="244" t="s">
        <v>391</v>
      </c>
      <c r="AG49" s="533" t="s">
        <v>83</v>
      </c>
      <c r="AH49" s="533" t="s">
        <v>83</v>
      </c>
      <c r="AI49" s="533" t="s">
        <v>83</v>
      </c>
      <c r="AK49" s="229" t="str">
        <f t="shared" si="0"/>
        <v/>
      </c>
      <c r="AL49" s="229">
        <f>IF(AF49="","",VLOOKUP(AF49,所属・種目コード!T:U,2,FALSE))</f>
        <v>3</v>
      </c>
      <c r="AM49" s="246">
        <f t="shared" si="1"/>
        <v>0</v>
      </c>
      <c r="AN49" s="229" t="str">
        <f t="shared" si="2"/>
        <v/>
      </c>
      <c r="AO49" s="229" t="str">
        <f t="shared" si="3"/>
        <v/>
      </c>
      <c r="AP49" s="229" t="str">
        <f t="shared" si="5"/>
        <v xml:space="preserve">  </v>
      </c>
      <c r="AQ49" s="229" t="str">
        <f t="shared" si="6"/>
        <v/>
      </c>
      <c r="AR49" s="229" t="e">
        <f>IF(AE49="","",VLOOKUP(AE49,所属・種目コード!AN:AN,2,FALSE))</f>
        <v>#N/A</v>
      </c>
      <c r="AS49" s="229" t="str">
        <f>IF(N49="","",VLOOKUP(N49,所属・種目コード!$F$2:$H$160,3,FALSE))</f>
        <v/>
      </c>
      <c r="AT49" s="229" t="str">
        <f>IF(P49="","",VLOOKUP(P49,所属・種目コード!$AC$28:$AD$48,2,FALSE))</f>
        <v/>
      </c>
      <c r="AU49" s="229" t="str">
        <f>IF(O49="","",VLOOKUP(O49,所属・種目コード!$Y$2:$AA$8,3,FALSE))</f>
        <v/>
      </c>
      <c r="AV49" s="641">
        <f t="shared" si="7"/>
        <v>0</v>
      </c>
      <c r="AW49" s="568" t="str">
        <f t="shared" si="8"/>
        <v xml:space="preserve"> 0</v>
      </c>
      <c r="AX49" s="229" t="str">
        <f>IF(S49="","",VLOOKUP(S49,所属・種目コード!$AC$28:$AD$48,2,FALSE))</f>
        <v/>
      </c>
      <c r="AY49" s="229" t="str">
        <f>IF(R49="","",VLOOKUP(R49,所属・種目コード!$Y$2:$AA$8,3,FALSE))</f>
        <v/>
      </c>
      <c r="AZ49" s="641">
        <f t="shared" si="9"/>
        <v>0</v>
      </c>
      <c r="BA49" s="568" t="str">
        <f t="shared" si="4"/>
        <v/>
      </c>
      <c r="BB49" s="229" t="str">
        <f>IF(V49="","",VLOOKUP(V49,所属・種目コード!$AC$28:$AD$48,2,FALSE))</f>
        <v/>
      </c>
      <c r="BC49" s="229" t="str">
        <f>IF(U49="","",VLOOKUP(U49,所属・種目コード!$Y$2:$AA$8,3,FALSE))</f>
        <v/>
      </c>
      <c r="BD49" s="497">
        <f t="shared" si="10"/>
        <v>0</v>
      </c>
      <c r="BE49" s="229" t="str">
        <f t="shared" si="11"/>
        <v xml:space="preserve"> 0</v>
      </c>
      <c r="BG49" s="229" t="str">
        <f>IF(P49="","",VLOOKUP(P49,所属・種目コード!$AC$24:$AE$46,3,FALSE))</f>
        <v/>
      </c>
      <c r="BH49" s="497">
        <f t="shared" si="12"/>
        <v>0</v>
      </c>
      <c r="BI49" s="229" t="str">
        <f>IF(S49="","",VLOOKUP(S49,所属・種目コード!$AC$24:$AE$46,3,FALSE))</f>
        <v/>
      </c>
      <c r="BJ49" s="497">
        <f t="shared" si="13"/>
        <v>0</v>
      </c>
      <c r="BK49" s="229" t="str">
        <f>IF(V49="","",VLOOKUP(V49,所属・種目コード!$AQ$2:$AT$19,3,FALSE))</f>
        <v/>
      </c>
      <c r="BL49" s="497">
        <f t="shared" si="14"/>
        <v>0</v>
      </c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</row>
    <row r="50" spans="1:93" s="230" customFormat="1" ht="25.2" hidden="1" customHeight="1">
      <c r="A50" s="55"/>
      <c r="B50" s="55"/>
      <c r="C50" s="55"/>
      <c r="D50" s="55"/>
      <c r="E50" s="55"/>
      <c r="F50" s="55"/>
      <c r="G50" s="705" t="s">
        <v>8790</v>
      </c>
      <c r="H50" s="1123">
        <v>27</v>
      </c>
      <c r="I50" s="1123"/>
      <c r="J50" s="675"/>
      <c r="K50" s="684" t="str">
        <f>IF($J50="","",(VLOOKUP($J50,一般・大学競技者!$J$2:$Q$141,2,0)))</f>
        <v/>
      </c>
      <c r="L50" s="684" t="str">
        <f>IF($J50="","",(VLOOKUP($J50,一般・大学競技者!$J$2:$Q$141,5,0)))</f>
        <v/>
      </c>
      <c r="M50" s="684" t="str">
        <f>IF($J50="","",(VLOOKUP($J50,一般・大学競技者!$J$2:$Q$141,3,0)))</f>
        <v/>
      </c>
      <c r="N50" s="685" t="str">
        <f>IF($J50="","",(VLOOKUP($J50,一般・大学競技者!$J$2:$Q$141,6,0)))</f>
        <v/>
      </c>
      <c r="O50" s="678"/>
      <c r="P50" s="679"/>
      <c r="Q50" s="673"/>
      <c r="R50" s="678"/>
      <c r="S50" s="679"/>
      <c r="T50" s="673"/>
      <c r="U50" s="678"/>
      <c r="V50" s="679"/>
      <c r="W50" s="673"/>
      <c r="X50" s="480"/>
      <c r="Y50" s="480"/>
      <c r="Z50" s="480"/>
      <c r="AA50" s="480"/>
      <c r="AB50" s="480"/>
      <c r="AC50" s="241"/>
      <c r="AD50" s="241"/>
      <c r="AE50" s="312" t="s">
        <v>24</v>
      </c>
      <c r="AF50" s="244" t="s">
        <v>391</v>
      </c>
      <c r="AG50" s="533" t="s">
        <v>83</v>
      </c>
      <c r="AH50" s="533" t="s">
        <v>83</v>
      </c>
      <c r="AI50" s="533" t="s">
        <v>83</v>
      </c>
      <c r="AK50" s="229" t="str">
        <f t="shared" si="0"/>
        <v/>
      </c>
      <c r="AL50" s="229">
        <f>IF(AF50="","",VLOOKUP(AF50,所属・種目コード!T:U,2,FALSE))</f>
        <v>3</v>
      </c>
      <c r="AM50" s="246">
        <f t="shared" si="1"/>
        <v>0</v>
      </c>
      <c r="AN50" s="229" t="str">
        <f t="shared" si="2"/>
        <v/>
      </c>
      <c r="AO50" s="229" t="str">
        <f t="shared" si="3"/>
        <v/>
      </c>
      <c r="AP50" s="229" t="str">
        <f t="shared" si="5"/>
        <v xml:space="preserve">  </v>
      </c>
      <c r="AQ50" s="229" t="str">
        <f t="shared" si="6"/>
        <v/>
      </c>
      <c r="AR50" s="229" t="e">
        <f>IF(AE50="","",VLOOKUP(AE50,所属・種目コード!AN:AN,2,FALSE))</f>
        <v>#N/A</v>
      </c>
      <c r="AS50" s="229" t="str">
        <f>IF(N50="","",VLOOKUP(N50,所属・種目コード!$F$2:$H$160,3,FALSE))</f>
        <v/>
      </c>
      <c r="AT50" s="229" t="str">
        <f>IF(P50="","",VLOOKUP(P50,所属・種目コード!$AC$28:$AD$48,2,FALSE))</f>
        <v/>
      </c>
      <c r="AU50" s="229" t="str">
        <f>IF(O50="","",VLOOKUP(O50,所属・種目コード!$Y$2:$AA$8,3,FALSE))</f>
        <v/>
      </c>
      <c r="AV50" s="641">
        <f t="shared" si="7"/>
        <v>0</v>
      </c>
      <c r="AW50" s="568" t="str">
        <f t="shared" si="8"/>
        <v xml:space="preserve"> 0</v>
      </c>
      <c r="AX50" s="229" t="str">
        <f>IF(S50="","",VLOOKUP(S50,所属・種目コード!$AC$28:$AD$48,2,FALSE))</f>
        <v/>
      </c>
      <c r="AY50" s="229" t="str">
        <f>IF(R50="","",VLOOKUP(R50,所属・種目コード!$Y$2:$AA$8,3,FALSE))</f>
        <v/>
      </c>
      <c r="AZ50" s="641">
        <f t="shared" si="9"/>
        <v>0</v>
      </c>
      <c r="BA50" s="568" t="str">
        <f t="shared" si="4"/>
        <v/>
      </c>
      <c r="BB50" s="229" t="str">
        <f>IF(V50="","",VLOOKUP(V50,所属・種目コード!$AC$28:$AD$48,2,FALSE))</f>
        <v/>
      </c>
      <c r="BC50" s="229" t="str">
        <f>IF(U50="","",VLOOKUP(U50,所属・種目コード!$Y$2:$AA$8,3,FALSE))</f>
        <v/>
      </c>
      <c r="BD50" s="497">
        <f t="shared" si="10"/>
        <v>0</v>
      </c>
      <c r="BE50" s="229" t="str">
        <f t="shared" si="11"/>
        <v xml:space="preserve"> 0</v>
      </c>
      <c r="BG50" s="229" t="str">
        <f>IF(P50="","",VLOOKUP(P50,所属・種目コード!$AC$24:$AE$46,3,FALSE))</f>
        <v/>
      </c>
      <c r="BH50" s="497">
        <f t="shared" si="12"/>
        <v>0</v>
      </c>
      <c r="BI50" s="229" t="str">
        <f>IF(S50="","",VLOOKUP(S50,所属・種目コード!$AC$24:$AE$46,3,FALSE))</f>
        <v/>
      </c>
      <c r="BJ50" s="497">
        <f t="shared" si="13"/>
        <v>0</v>
      </c>
      <c r="BK50" s="229" t="str">
        <f>IF(V50="","",VLOOKUP(V50,所属・種目コード!$AQ$2:$AT$19,3,FALSE))</f>
        <v/>
      </c>
      <c r="BL50" s="497">
        <f t="shared" si="14"/>
        <v>0</v>
      </c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</row>
    <row r="51" spans="1:93" s="230" customFormat="1" ht="25.2" hidden="1" customHeight="1">
      <c r="A51" s="55"/>
      <c r="B51" s="55"/>
      <c r="C51" s="55"/>
      <c r="D51" s="55"/>
      <c r="E51" s="55"/>
      <c r="F51" s="55"/>
      <c r="G51" s="705" t="s">
        <v>8790</v>
      </c>
      <c r="H51" s="1123">
        <v>28</v>
      </c>
      <c r="I51" s="1123"/>
      <c r="J51" s="676"/>
      <c r="K51" s="684" t="str">
        <f>IF($J51="","",(VLOOKUP($J51,一般・大学競技者!$J$2:$Q$141,2,0)))</f>
        <v/>
      </c>
      <c r="L51" s="684" t="str">
        <f>IF($J51="","",(VLOOKUP($J51,一般・大学競技者!$J$2:$Q$141,5,0)))</f>
        <v/>
      </c>
      <c r="M51" s="684" t="str">
        <f>IF($J51="","",(VLOOKUP($J51,一般・大学競技者!$J$2:$Q$141,3,0)))</f>
        <v/>
      </c>
      <c r="N51" s="685" t="str">
        <f>IF($J51="","",(VLOOKUP($J51,一般・大学競技者!$J$2:$Q$141,6,0)))</f>
        <v/>
      </c>
      <c r="O51" s="678"/>
      <c r="P51" s="679"/>
      <c r="Q51" s="673"/>
      <c r="R51" s="678"/>
      <c r="S51" s="679"/>
      <c r="T51" s="673"/>
      <c r="U51" s="678"/>
      <c r="V51" s="679"/>
      <c r="W51" s="673"/>
      <c r="X51" s="480"/>
      <c r="Y51" s="480"/>
      <c r="Z51" s="480"/>
      <c r="AA51" s="480"/>
      <c r="AB51" s="480"/>
      <c r="AC51" s="241"/>
      <c r="AD51" s="241"/>
      <c r="AE51" s="312" t="s">
        <v>24</v>
      </c>
      <c r="AF51" s="244" t="s">
        <v>391</v>
      </c>
      <c r="AG51" s="533" t="s">
        <v>83</v>
      </c>
      <c r="AH51" s="533" t="s">
        <v>83</v>
      </c>
      <c r="AI51" s="533" t="s">
        <v>83</v>
      </c>
      <c r="AK51" s="229" t="str">
        <f t="shared" si="0"/>
        <v/>
      </c>
      <c r="AL51" s="229">
        <f>IF(AF51="","",VLOOKUP(AF51,所属・種目コード!T:U,2,FALSE))</f>
        <v>3</v>
      </c>
      <c r="AM51" s="246">
        <f t="shared" si="1"/>
        <v>0</v>
      </c>
      <c r="AN51" s="229" t="str">
        <f t="shared" si="2"/>
        <v/>
      </c>
      <c r="AO51" s="229" t="str">
        <f t="shared" si="3"/>
        <v/>
      </c>
      <c r="AP51" s="229" t="str">
        <f t="shared" si="5"/>
        <v xml:space="preserve">  </v>
      </c>
      <c r="AQ51" s="229" t="str">
        <f t="shared" si="6"/>
        <v/>
      </c>
      <c r="AR51" s="229" t="e">
        <f>IF(AE51="","",VLOOKUP(AE51,所属・種目コード!AN:AN,2,FALSE))</f>
        <v>#N/A</v>
      </c>
      <c r="AS51" s="229" t="str">
        <f>IF(N51="","",VLOOKUP(N51,所属・種目コード!$F$2:$H$160,3,FALSE))</f>
        <v/>
      </c>
      <c r="AT51" s="229" t="str">
        <f>IF(P51="","",VLOOKUP(P51,所属・種目コード!$AC$28:$AD$48,2,FALSE))</f>
        <v/>
      </c>
      <c r="AU51" s="229" t="str">
        <f>IF(O51="","",VLOOKUP(O51,所属・種目コード!$Y$2:$AA$8,3,FALSE))</f>
        <v/>
      </c>
      <c r="AV51" s="641">
        <f t="shared" si="7"/>
        <v>0</v>
      </c>
      <c r="AW51" s="568" t="str">
        <f t="shared" si="8"/>
        <v xml:space="preserve"> 0</v>
      </c>
      <c r="AX51" s="229" t="str">
        <f>IF(S51="","",VLOOKUP(S51,所属・種目コード!$AC$28:$AD$48,2,FALSE))</f>
        <v/>
      </c>
      <c r="AY51" s="229" t="str">
        <f>IF(R51="","",VLOOKUP(R51,所属・種目コード!$Y$2:$AA$8,3,FALSE))</f>
        <v/>
      </c>
      <c r="AZ51" s="641">
        <f t="shared" si="9"/>
        <v>0</v>
      </c>
      <c r="BA51" s="568" t="str">
        <f t="shared" si="4"/>
        <v/>
      </c>
      <c r="BB51" s="229" t="str">
        <f>IF(V51="","",VLOOKUP(V51,所属・種目コード!$AC$28:$AD$48,2,FALSE))</f>
        <v/>
      </c>
      <c r="BC51" s="229" t="str">
        <f>IF(U51="","",VLOOKUP(U51,所属・種目コード!$Y$2:$AA$8,3,FALSE))</f>
        <v/>
      </c>
      <c r="BD51" s="497">
        <f t="shared" si="10"/>
        <v>0</v>
      </c>
      <c r="BE51" s="229" t="str">
        <f t="shared" si="11"/>
        <v xml:space="preserve"> 0</v>
      </c>
      <c r="BG51" s="229" t="str">
        <f>IF(P51="","",VLOOKUP(P51,所属・種目コード!$AC$24:$AE$46,3,FALSE))</f>
        <v/>
      </c>
      <c r="BH51" s="497">
        <f t="shared" si="12"/>
        <v>0</v>
      </c>
      <c r="BI51" s="229" t="str">
        <f>IF(S51="","",VLOOKUP(S51,所属・種目コード!$AC$24:$AE$46,3,FALSE))</f>
        <v/>
      </c>
      <c r="BJ51" s="497">
        <f t="shared" si="13"/>
        <v>0</v>
      </c>
      <c r="BK51" s="229" t="str">
        <f>IF(V51="","",VLOOKUP(V51,所属・種目コード!$AQ$2:$AT$19,3,FALSE))</f>
        <v/>
      </c>
      <c r="BL51" s="497">
        <f t="shared" si="14"/>
        <v>0</v>
      </c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</row>
    <row r="52" spans="1:93" s="230" customFormat="1" ht="25.2" hidden="1" customHeight="1">
      <c r="A52" s="55"/>
      <c r="B52" s="55"/>
      <c r="C52" s="55"/>
      <c r="D52" s="55"/>
      <c r="E52" s="55"/>
      <c r="F52" s="55"/>
      <c r="G52" s="705" t="s">
        <v>8790</v>
      </c>
      <c r="H52" s="1123">
        <v>29</v>
      </c>
      <c r="I52" s="1123"/>
      <c r="J52" s="675"/>
      <c r="K52" s="684" t="str">
        <f>IF($J52="","",(VLOOKUP($J52,一般・大学競技者!$J$2:$Q$141,2,0)))</f>
        <v/>
      </c>
      <c r="L52" s="684" t="str">
        <f>IF($J52="","",(VLOOKUP($J52,一般・大学競技者!$J$2:$Q$141,5,0)))</f>
        <v/>
      </c>
      <c r="M52" s="684" t="str">
        <f>IF($J52="","",(VLOOKUP($J52,一般・大学競技者!$J$2:$Q$141,3,0)))</f>
        <v/>
      </c>
      <c r="N52" s="685" t="str">
        <f>IF($J52="","",(VLOOKUP($J52,一般・大学競技者!$J$2:$Q$141,6,0)))</f>
        <v/>
      </c>
      <c r="O52" s="678"/>
      <c r="P52" s="679"/>
      <c r="Q52" s="673"/>
      <c r="R52" s="678"/>
      <c r="S52" s="679"/>
      <c r="T52" s="673"/>
      <c r="U52" s="678"/>
      <c r="V52" s="679"/>
      <c r="W52" s="673"/>
      <c r="X52" s="480"/>
      <c r="Y52" s="480"/>
      <c r="Z52" s="480"/>
      <c r="AA52" s="480"/>
      <c r="AB52" s="480"/>
      <c r="AC52" s="241"/>
      <c r="AD52" s="241"/>
      <c r="AE52" s="312" t="s">
        <v>24</v>
      </c>
      <c r="AF52" s="244" t="s">
        <v>391</v>
      </c>
      <c r="AG52" s="533" t="s">
        <v>83</v>
      </c>
      <c r="AH52" s="533" t="s">
        <v>83</v>
      </c>
      <c r="AI52" s="533" t="s">
        <v>83</v>
      </c>
      <c r="AK52" s="229" t="str">
        <f t="shared" si="0"/>
        <v/>
      </c>
      <c r="AL52" s="229">
        <f>IF(AF52="","",VLOOKUP(AF52,所属・種目コード!T:U,2,FALSE))</f>
        <v>3</v>
      </c>
      <c r="AM52" s="246">
        <f t="shared" si="1"/>
        <v>0</v>
      </c>
      <c r="AN52" s="229" t="str">
        <f t="shared" si="2"/>
        <v/>
      </c>
      <c r="AO52" s="229" t="str">
        <f t="shared" si="3"/>
        <v/>
      </c>
      <c r="AP52" s="229" t="str">
        <f t="shared" si="5"/>
        <v xml:space="preserve">  </v>
      </c>
      <c r="AQ52" s="229" t="str">
        <f t="shared" si="6"/>
        <v/>
      </c>
      <c r="AR52" s="229" t="e">
        <f>IF(AE52="","",VLOOKUP(AE52,所属・種目コード!AN:AN,2,FALSE))</f>
        <v>#N/A</v>
      </c>
      <c r="AS52" s="229" t="str">
        <f>IF(N52="","",VLOOKUP(N52,所属・種目コード!$F$2:$H$160,3,FALSE))</f>
        <v/>
      </c>
      <c r="AT52" s="229" t="str">
        <f>IF(P52="","",VLOOKUP(P52,所属・種目コード!$AC$28:$AD$48,2,FALSE))</f>
        <v/>
      </c>
      <c r="AU52" s="229" t="str">
        <f>IF(O52="","",VLOOKUP(O52,所属・種目コード!$Y$2:$AA$8,3,FALSE))</f>
        <v/>
      </c>
      <c r="AV52" s="641">
        <f t="shared" si="7"/>
        <v>0</v>
      </c>
      <c r="AW52" s="568" t="str">
        <f t="shared" si="8"/>
        <v xml:space="preserve"> 0</v>
      </c>
      <c r="AX52" s="229" t="str">
        <f>IF(S52="","",VLOOKUP(S52,所属・種目コード!$AC$28:$AD$48,2,FALSE))</f>
        <v/>
      </c>
      <c r="AY52" s="229" t="str">
        <f>IF(R52="","",VLOOKUP(R52,所属・種目コード!$Y$2:$AA$8,3,FALSE))</f>
        <v/>
      </c>
      <c r="AZ52" s="641">
        <f t="shared" si="9"/>
        <v>0</v>
      </c>
      <c r="BA52" s="568" t="str">
        <f t="shared" si="4"/>
        <v/>
      </c>
      <c r="BB52" s="229" t="str">
        <f>IF(V52="","",VLOOKUP(V52,所属・種目コード!$AC$28:$AD$48,2,FALSE))</f>
        <v/>
      </c>
      <c r="BC52" s="229" t="str">
        <f>IF(U52="","",VLOOKUP(U52,所属・種目コード!$Y$2:$AA$8,3,FALSE))</f>
        <v/>
      </c>
      <c r="BD52" s="497">
        <f t="shared" si="10"/>
        <v>0</v>
      </c>
      <c r="BE52" s="229" t="str">
        <f t="shared" si="11"/>
        <v xml:space="preserve"> 0</v>
      </c>
      <c r="BG52" s="229" t="str">
        <f>IF(P52="","",VLOOKUP(P52,所属・種目コード!$AC$24:$AE$46,3,FALSE))</f>
        <v/>
      </c>
      <c r="BH52" s="497">
        <f t="shared" si="12"/>
        <v>0</v>
      </c>
      <c r="BI52" s="229" t="str">
        <f>IF(S52="","",VLOOKUP(S52,所属・種目コード!$AC$24:$AE$46,3,FALSE))</f>
        <v/>
      </c>
      <c r="BJ52" s="497">
        <f t="shared" si="13"/>
        <v>0</v>
      </c>
      <c r="BK52" s="229" t="str">
        <f>IF(V52="","",VLOOKUP(V52,所属・種目コード!$AQ$2:$AT$19,3,FALSE))</f>
        <v/>
      </c>
      <c r="BL52" s="497">
        <f t="shared" si="14"/>
        <v>0</v>
      </c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</row>
    <row r="53" spans="1:93" s="230" customFormat="1" ht="25.2" hidden="1" customHeight="1" thickBot="1">
      <c r="A53" s="55"/>
      <c r="B53" s="55"/>
      <c r="C53" s="55"/>
      <c r="D53" s="55"/>
      <c r="E53" s="55"/>
      <c r="F53" s="55"/>
      <c r="G53" s="706" t="s">
        <v>8790</v>
      </c>
      <c r="H53" s="1125">
        <v>30</v>
      </c>
      <c r="I53" s="1125"/>
      <c r="J53" s="677"/>
      <c r="K53" s="686" t="str">
        <f>IF($J53="","",(VLOOKUP($J53,一般・大学競技者!$J$2:$Q$141,2,0)))</f>
        <v/>
      </c>
      <c r="L53" s="686" t="str">
        <f>IF($J53="","",(VLOOKUP($J53,一般・大学競技者!$J$2:$Q$141,5,0)))</f>
        <v/>
      </c>
      <c r="M53" s="686" t="str">
        <f>IF($J53="","",(VLOOKUP($J53,一般・大学競技者!$J$2:$Q$141,3,0)))</f>
        <v/>
      </c>
      <c r="N53" s="687" t="str">
        <f>IF($J53="","",(VLOOKUP($J53,一般・大学競技者!$J$2:$Q$141,6,0)))</f>
        <v/>
      </c>
      <c r="O53" s="680"/>
      <c r="P53" s="681"/>
      <c r="Q53" s="674"/>
      <c r="R53" s="680"/>
      <c r="S53" s="681"/>
      <c r="T53" s="674"/>
      <c r="U53" s="680"/>
      <c r="V53" s="681"/>
      <c r="W53" s="674"/>
      <c r="X53" s="480"/>
      <c r="Y53" s="480"/>
      <c r="Z53" s="480"/>
      <c r="AA53" s="480"/>
      <c r="AB53" s="480"/>
      <c r="AC53" s="241"/>
      <c r="AD53" s="241"/>
      <c r="AE53" s="312" t="s">
        <v>24</v>
      </c>
      <c r="AF53" s="244" t="s">
        <v>391</v>
      </c>
      <c r="AG53" s="533" t="s">
        <v>83</v>
      </c>
      <c r="AH53" s="533" t="s">
        <v>83</v>
      </c>
      <c r="AI53" s="533" t="s">
        <v>83</v>
      </c>
      <c r="AK53" s="229" t="str">
        <f t="shared" si="0"/>
        <v/>
      </c>
      <c r="AL53" s="229">
        <f>IF(AF53="","",VLOOKUP(AF53,所属・種目コード!T:U,2,FALSE))</f>
        <v>3</v>
      </c>
      <c r="AM53" s="246">
        <f t="shared" si="1"/>
        <v>0</v>
      </c>
      <c r="AN53" s="229" t="str">
        <f t="shared" si="2"/>
        <v/>
      </c>
      <c r="AO53" s="229" t="str">
        <f t="shared" si="3"/>
        <v/>
      </c>
      <c r="AP53" s="229" t="str">
        <f t="shared" si="5"/>
        <v xml:space="preserve">  </v>
      </c>
      <c r="AQ53" s="229" t="str">
        <f t="shared" si="6"/>
        <v/>
      </c>
      <c r="AR53" s="229" t="e">
        <f>IF(AE53="","",VLOOKUP(AE53,所属・種目コード!AN:AN,2,FALSE))</f>
        <v>#N/A</v>
      </c>
      <c r="AS53" s="229" t="str">
        <f>IF(N53="","",VLOOKUP(N53,所属・種目コード!$F$2:$H$160,3,FALSE))</f>
        <v/>
      </c>
      <c r="AT53" s="229" t="str">
        <f>IF(P53="","",VLOOKUP(P53,所属・種目コード!$AC$28:$AD$48,2,FALSE))</f>
        <v/>
      </c>
      <c r="AU53" s="229" t="str">
        <f>IF(O53="","",VLOOKUP(O53,所属・種目コード!$Y$2:$AA$8,3,FALSE))</f>
        <v/>
      </c>
      <c r="AV53" s="641">
        <f t="shared" si="7"/>
        <v>0</v>
      </c>
      <c r="AW53" s="568" t="str">
        <f t="shared" si="8"/>
        <v xml:space="preserve"> 0</v>
      </c>
      <c r="AX53" s="229" t="str">
        <f>IF(S53="","",VLOOKUP(S53,所属・種目コード!$AC$28:$AD$48,2,FALSE))</f>
        <v/>
      </c>
      <c r="AY53" s="229" t="str">
        <f>IF(R53="","",VLOOKUP(R53,所属・種目コード!$Y$2:$AA$8,3,FALSE))</f>
        <v/>
      </c>
      <c r="AZ53" s="641">
        <f t="shared" si="9"/>
        <v>0</v>
      </c>
      <c r="BA53" s="568" t="str">
        <f t="shared" si="4"/>
        <v/>
      </c>
      <c r="BB53" s="229" t="str">
        <f>IF(V53="","",VLOOKUP(V53,所属・種目コード!$AC$28:$AD$48,2,FALSE))</f>
        <v/>
      </c>
      <c r="BC53" s="229" t="str">
        <f>IF(U53="","",VLOOKUP(U53,所属・種目コード!$Y$2:$AA$8,3,FALSE))</f>
        <v/>
      </c>
      <c r="BD53" s="497">
        <f t="shared" si="10"/>
        <v>0</v>
      </c>
      <c r="BE53" s="229" t="str">
        <f t="shared" si="11"/>
        <v xml:space="preserve"> 0</v>
      </c>
      <c r="BG53" s="229" t="str">
        <f>IF(P53="","",VLOOKUP(P53,所属・種目コード!$AC$24:$AE$46,3,FALSE))</f>
        <v/>
      </c>
      <c r="BH53" s="497">
        <f t="shared" si="12"/>
        <v>0</v>
      </c>
      <c r="BI53" s="229" t="str">
        <f>IF(S53="","",VLOOKUP(S53,所属・種目コード!$AC$24:$AE$46,3,FALSE))</f>
        <v/>
      </c>
      <c r="BJ53" s="497">
        <f t="shared" si="13"/>
        <v>0</v>
      </c>
      <c r="BK53" s="229" t="str">
        <f>IF(V53="","",VLOOKUP(V53,所属・種目コード!$AQ$2:$AT$19,3,FALSE))</f>
        <v/>
      </c>
      <c r="BL53" s="497">
        <f t="shared" si="14"/>
        <v>0</v>
      </c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</row>
    <row r="54" spans="1:93" s="230" customFormat="1" ht="21" customHeight="1">
      <c r="A54" s="55"/>
      <c r="B54" s="55"/>
      <c r="C54" s="55"/>
      <c r="D54" s="55"/>
      <c r="E54" s="55"/>
      <c r="F54" s="55"/>
      <c r="G54" s="55"/>
      <c r="H54" s="300"/>
      <c r="I54" s="300"/>
      <c r="J54" s="300"/>
      <c r="K54" s="300"/>
      <c r="L54" s="300"/>
      <c r="M54" s="300"/>
      <c r="N54" s="300"/>
      <c r="O54" s="499"/>
      <c r="P54" s="524"/>
      <c r="Q54" s="55"/>
      <c r="R54" s="301"/>
      <c r="S54" s="301"/>
      <c r="T54" s="301"/>
      <c r="U54" s="301"/>
      <c r="V54" s="301"/>
      <c r="W54" s="302"/>
      <c r="X54" s="302"/>
      <c r="Y54" s="302"/>
      <c r="Z54" s="302"/>
      <c r="AA54" s="480"/>
      <c r="AB54" s="302"/>
      <c r="AC54" s="241"/>
      <c r="AD54" s="241"/>
      <c r="AE54" s="497"/>
      <c r="AF54" s="303"/>
      <c r="AG54" s="304"/>
      <c r="AH54" s="534"/>
      <c r="AI54" s="229"/>
      <c r="AK54" s="229"/>
      <c r="AL54" s="305"/>
      <c r="AM54" s="229"/>
      <c r="AN54" s="246"/>
      <c r="AO54" s="229"/>
      <c r="AP54" s="229"/>
      <c r="AQ54" s="229"/>
      <c r="AR54" s="229"/>
      <c r="AS54" s="229"/>
      <c r="AT54" s="229"/>
      <c r="AU54" s="229"/>
      <c r="AV54" s="229"/>
      <c r="AW54" s="229"/>
      <c r="AX54" s="229"/>
      <c r="AY54" s="229"/>
      <c r="AZ54" s="229"/>
      <c r="BA54" s="229"/>
      <c r="BD54" s="229"/>
      <c r="BE54" s="229"/>
      <c r="BG54" s="229"/>
      <c r="BH54" s="229"/>
      <c r="BI54" s="229"/>
      <c r="BJ54" s="229"/>
      <c r="BK54" s="229"/>
      <c r="BL54" s="229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</row>
    <row r="55" spans="1:93" s="230" customFormat="1" ht="26.4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457"/>
      <c r="M55" s="306"/>
      <c r="N55" s="307"/>
      <c r="O55" s="515"/>
      <c r="P55" s="525"/>
      <c r="Q55" s="308"/>
      <c r="R55" s="515"/>
      <c r="S55" s="302" t="s">
        <v>8868</v>
      </c>
      <c r="T55" s="308"/>
      <c r="U55" s="518"/>
      <c r="V55" s="308"/>
      <c r="W55" s="302"/>
      <c r="X55" s="302"/>
      <c r="Y55" s="302"/>
      <c r="Z55" s="302"/>
      <c r="AA55" s="480"/>
      <c r="AB55" s="302"/>
      <c r="AC55" s="241"/>
      <c r="AD55" s="241"/>
      <c r="AE55" s="497"/>
      <c r="AF55" s="303"/>
      <c r="AG55" s="304"/>
      <c r="AH55" s="534"/>
      <c r="AI55" s="229"/>
      <c r="AK55" s="229"/>
      <c r="AL55" s="305"/>
      <c r="AM55" s="229"/>
      <c r="AN55" s="30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D55" s="229"/>
      <c r="BE55" s="229"/>
      <c r="BG55" s="229"/>
      <c r="BH55" s="229"/>
      <c r="BI55" s="229"/>
      <c r="BJ55" s="229"/>
      <c r="BK55" s="229"/>
      <c r="BL55" s="229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</row>
    <row r="56" spans="1:93" s="230" customFormat="1" ht="18" customHeight="1" thickBot="1">
      <c r="A56" s="55"/>
      <c r="B56" s="55"/>
      <c r="C56" s="55"/>
      <c r="D56" s="55"/>
      <c r="E56" s="55"/>
      <c r="F56" s="55"/>
      <c r="G56" s="297"/>
      <c r="H56" s="297"/>
      <c r="I56" s="297"/>
      <c r="J56" s="297"/>
      <c r="K56" s="55"/>
      <c r="L56" s="457"/>
      <c r="M56" s="306"/>
      <c r="N56" s="307"/>
      <c r="O56" s="515"/>
      <c r="P56" s="525"/>
      <c r="Q56" s="308"/>
      <c r="R56" s="515"/>
      <c r="S56" s="302"/>
      <c r="T56" s="308"/>
      <c r="U56" s="518"/>
      <c r="V56" s="308"/>
      <c r="W56" s="302"/>
      <c r="X56" s="302"/>
      <c r="Y56" s="302"/>
      <c r="Z56" s="302"/>
      <c r="AA56" s="480"/>
      <c r="AB56" s="302"/>
      <c r="AC56" s="241"/>
      <c r="AD56" s="241"/>
      <c r="AE56" s="1138" t="s">
        <v>8953</v>
      </c>
      <c r="AF56" s="1138"/>
      <c r="AG56" s="1122" t="s">
        <v>8955</v>
      </c>
      <c r="AH56" s="1122"/>
      <c r="AI56" s="1122"/>
      <c r="AK56" s="1203" t="s">
        <v>83</v>
      </c>
      <c r="AL56" s="1203"/>
      <c r="AM56" s="1203"/>
      <c r="AN56" s="1203"/>
      <c r="AO56" s="506" t="s">
        <v>8949</v>
      </c>
      <c r="AP56" s="520" t="s">
        <v>8948</v>
      </c>
      <c r="AQ56" s="507" t="s">
        <v>8951</v>
      </c>
      <c r="AR56" s="507"/>
      <c r="AS56" s="1202" t="s">
        <v>8948</v>
      </c>
      <c r="AT56" s="1202"/>
      <c r="AU56" s="1202"/>
      <c r="AV56" s="1202"/>
      <c r="AW56" s="1202"/>
      <c r="AX56" s="1202"/>
      <c r="AY56" s="1202"/>
      <c r="AZ56" s="1202"/>
      <c r="BA56" s="1202"/>
      <c r="BB56" s="1202"/>
      <c r="BC56" s="1202"/>
      <c r="BD56" s="1202"/>
      <c r="BE56" s="1202"/>
      <c r="BF56" s="1"/>
      <c r="BG56" s="1201" t="s">
        <v>8947</v>
      </c>
      <c r="BH56" s="1201"/>
      <c r="BI56" s="1201"/>
      <c r="BJ56" s="1201"/>
      <c r="BK56" s="1201"/>
      <c r="BL56" s="506"/>
      <c r="BN56" s="55"/>
      <c r="BO56" s="55"/>
      <c r="BP56" s="55"/>
      <c r="BQ56" s="55"/>
      <c r="BR56" s="55"/>
      <c r="BS56" s="882" t="s">
        <v>10107</v>
      </c>
      <c r="BT56" s="883" t="s">
        <v>10108</v>
      </c>
      <c r="BU56" s="884" t="s">
        <v>10109</v>
      </c>
      <c r="BV56" s="888" t="s">
        <v>10110</v>
      </c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</row>
    <row r="57" spans="1:93" s="230" customFormat="1" ht="18" customHeight="1" thickBot="1">
      <c r="A57" s="55"/>
      <c r="B57" s="55"/>
      <c r="C57" s="55"/>
      <c r="D57" s="55"/>
      <c r="E57" s="55"/>
      <c r="F57" s="55"/>
      <c r="G57" s="743" t="s">
        <v>8671</v>
      </c>
      <c r="H57" s="1199" t="s">
        <v>8642</v>
      </c>
      <c r="I57" s="1200"/>
      <c r="J57" s="1003" t="s">
        <v>8643</v>
      </c>
      <c r="K57" s="1003" t="s">
        <v>8649</v>
      </c>
      <c r="L57" s="1003" t="s">
        <v>20</v>
      </c>
      <c r="M57" s="1002" t="s">
        <v>25</v>
      </c>
      <c r="N57" s="962" t="s">
        <v>8740</v>
      </c>
      <c r="O57" s="963" t="s">
        <v>9950</v>
      </c>
      <c r="P57" s="964" t="s">
        <v>9951</v>
      </c>
      <c r="Q57" s="965" t="s">
        <v>9952</v>
      </c>
      <c r="R57" s="966" t="s">
        <v>9953</v>
      </c>
      <c r="S57" s="967" t="s">
        <v>9954</v>
      </c>
      <c r="T57" s="966" t="s">
        <v>9955</v>
      </c>
      <c r="U57" s="471" t="s">
        <v>9225</v>
      </c>
      <c r="V57" s="471" t="s">
        <v>9226</v>
      </c>
      <c r="W57" s="513" t="s">
        <v>9227</v>
      </c>
      <c r="X57" s="459"/>
      <c r="Y57" s="459"/>
      <c r="Z57" s="459"/>
      <c r="AA57" s="480"/>
      <c r="AB57" s="459"/>
      <c r="AC57" s="241"/>
      <c r="AD57" s="241"/>
      <c r="AE57" s="1138"/>
      <c r="AF57" s="1138"/>
      <c r="AG57" s="1205" t="s">
        <v>8954</v>
      </c>
      <c r="AH57" s="1205"/>
      <c r="AI57" s="1205"/>
      <c r="AK57" s="527" t="s">
        <v>8654</v>
      </c>
      <c r="AL57" s="527" t="s">
        <v>45</v>
      </c>
      <c r="AM57" s="527" t="s">
        <v>380</v>
      </c>
      <c r="AN57" s="527" t="s">
        <v>20</v>
      </c>
      <c r="AO57" s="509" t="s">
        <v>8862</v>
      </c>
      <c r="AP57" s="528" t="s">
        <v>8863</v>
      </c>
      <c r="AQ57" s="527" t="s">
        <v>8901</v>
      </c>
      <c r="AR57" s="527" t="s">
        <v>4</v>
      </c>
      <c r="AS57" s="508" t="s">
        <v>39</v>
      </c>
      <c r="AT57" s="508" t="s">
        <v>33</v>
      </c>
      <c r="AU57" s="508" t="s">
        <v>22</v>
      </c>
      <c r="AV57" s="508" t="s">
        <v>8898</v>
      </c>
      <c r="AW57" s="508" t="s">
        <v>35</v>
      </c>
      <c r="AX57" s="508" t="s">
        <v>34</v>
      </c>
      <c r="AY57" s="508" t="s">
        <v>22</v>
      </c>
      <c r="AZ57" s="508" t="s">
        <v>8899</v>
      </c>
      <c r="BA57" s="508" t="s">
        <v>36</v>
      </c>
      <c r="BB57" s="508" t="s">
        <v>37</v>
      </c>
      <c r="BC57" s="508" t="s">
        <v>22</v>
      </c>
      <c r="BD57" s="508" t="s">
        <v>8900</v>
      </c>
      <c r="BE57" s="508" t="s">
        <v>38</v>
      </c>
      <c r="BF57" s="229"/>
      <c r="BG57" s="509" t="s">
        <v>33</v>
      </c>
      <c r="BH57" s="509" t="s">
        <v>21</v>
      </c>
      <c r="BI57" s="509" t="s">
        <v>34</v>
      </c>
      <c r="BJ57" s="509" t="s">
        <v>21</v>
      </c>
      <c r="BK57" s="509" t="s">
        <v>8952</v>
      </c>
      <c r="BL57" s="509" t="s">
        <v>8900</v>
      </c>
      <c r="BN57" s="55"/>
      <c r="BO57" s="55"/>
      <c r="BP57" s="55"/>
      <c r="BQ57" s="55"/>
      <c r="BR57" s="55"/>
      <c r="BS57" s="885" t="s">
        <v>9963</v>
      </c>
      <c r="BT57" s="889" t="s">
        <v>10004</v>
      </c>
      <c r="BU57" s="891" t="s">
        <v>10016</v>
      </c>
      <c r="BV57" s="893" t="s">
        <v>10028</v>
      </c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</row>
    <row r="58" spans="1:93" s="230" customFormat="1" ht="25.05" customHeight="1" thickTop="1">
      <c r="A58" s="55"/>
      <c r="B58" s="55"/>
      <c r="C58" s="55"/>
      <c r="D58" s="55"/>
      <c r="E58" s="1209" t="s">
        <v>8739</v>
      </c>
      <c r="F58" s="702"/>
      <c r="G58" s="736" t="s">
        <v>8739</v>
      </c>
      <c r="H58" s="1179">
        <v>1</v>
      </c>
      <c r="I58" s="1179"/>
      <c r="J58" s="675"/>
      <c r="K58" s="684" t="str">
        <f>IF($J58="","",(VLOOKUP($J58,一般・大学競技者!$B$1:$H$679,2,0)))</f>
        <v/>
      </c>
      <c r="L58" s="684" t="str">
        <f>IF($J58="","",(VLOOKUP($J58,一般・大学競技者!$B$1:$H$679,5,0)))</f>
        <v/>
      </c>
      <c r="M58" s="684" t="str">
        <f>IF($J58="","",(VLOOKUP($J58,一般・大学競技者!$B$1:$J$679,3,0)))</f>
        <v/>
      </c>
      <c r="N58" s="685" t="str">
        <f>IF($J58="","",(VLOOKUP($J58,一般・大学競技者!$B$1:$J$679,6,0)))</f>
        <v/>
      </c>
      <c r="O58" s="678"/>
      <c r="P58" s="682"/>
      <c r="Q58" s="673"/>
      <c r="R58" s="751"/>
      <c r="S58" s="682"/>
      <c r="T58" s="673"/>
      <c r="U58" s="678"/>
      <c r="V58" s="682"/>
      <c r="W58" s="673"/>
      <c r="X58" s="241"/>
      <c r="Y58" s="241"/>
      <c r="Z58" s="241"/>
      <c r="AA58" s="480"/>
      <c r="AB58" s="241"/>
      <c r="AC58" s="241"/>
      <c r="AD58" s="241"/>
      <c r="AE58" s="310" t="s">
        <v>23</v>
      </c>
      <c r="AF58" s="244" t="s">
        <v>46</v>
      </c>
      <c r="AG58" s="533" t="s">
        <v>83</v>
      </c>
      <c r="AH58" s="533" t="s">
        <v>83</v>
      </c>
      <c r="AI58" s="533" t="s">
        <v>83</v>
      </c>
      <c r="AK58" s="229" t="str">
        <f t="shared" ref="AK58:AK87" si="15">N58</f>
        <v/>
      </c>
      <c r="AL58" s="229">
        <f>IF(AF58="","",VLOOKUP(AF58,所属・種目コード!T:U,2,FALSE))</f>
        <v>3</v>
      </c>
      <c r="AM58" s="246">
        <f t="shared" ref="AM58:AM87" si="16">J58</f>
        <v>0</v>
      </c>
      <c r="AN58" s="229" t="str">
        <f t="shared" ref="AN58:AN87" si="17">L58</f>
        <v/>
      </c>
      <c r="AO58" s="229" t="str">
        <f t="shared" ref="AO58:AO87" si="18">K58</f>
        <v/>
      </c>
      <c r="AP58" s="229" t="str">
        <f>CONCATENATE(K58," ",L58," ")</f>
        <v xml:space="preserve">  </v>
      </c>
      <c r="AQ58" s="229" t="str">
        <f t="shared" ref="AQ58:AQ87" si="19">M58</f>
        <v/>
      </c>
      <c r="AR58" s="229">
        <f>IF(AE58="","",VLOOKUP(AE58,所属・種目コード!$W$1:$X$2,2,FALSE))</f>
        <v>1</v>
      </c>
      <c r="AS58" s="229" t="str">
        <f>IF(N58="","",VLOOKUP(N58,所属・種目コード!$F$2:$H$160,3,FALSE))</f>
        <v/>
      </c>
      <c r="AT58" s="229" t="str">
        <f>IF(P58="","",VLOOKUP(P58,所属・種目コード!$AC$2:$AD$26,2,FALSE))</f>
        <v/>
      </c>
      <c r="AU58" s="229" t="str">
        <f>IF(O58="","",VLOOKUP(O58,所属・種目コード!$Y$2:$AA$8,3,FALSE))</f>
        <v/>
      </c>
      <c r="AV58" s="497">
        <f t="shared" ref="AV58:AV87" si="20">Q58</f>
        <v>0</v>
      </c>
      <c r="AW58" s="229" t="str">
        <f t="shared" ref="AW58:AW87" si="21">CONCATENATE(AT58,AU58," ",AV58)</f>
        <v xml:space="preserve"> 0</v>
      </c>
      <c r="AX58" s="229" t="str">
        <f>IF(S58="","",VLOOKUP(S58,所属・種目コード!$AC$2:$AD$26,2,FALSE))</f>
        <v/>
      </c>
      <c r="AY58" s="229" t="str">
        <f>IF(R58="","",VLOOKUP(R58,所属・種目コード!$Y$2:$AA$8,3,FALSE))</f>
        <v/>
      </c>
      <c r="AZ58" s="497">
        <f t="shared" ref="AZ58:AZ87" si="22">T58</f>
        <v>0</v>
      </c>
      <c r="BA58" s="229" t="str">
        <f t="shared" ref="BA58:BA87" si="23">IF(S58="","",CONCATENATE(AX58,AY58," ",T58))</f>
        <v/>
      </c>
      <c r="BB58" s="229" t="str">
        <f>IF(V58="","",VLOOKUP(V58,所属・種目コード!$AC$2:$AD$26,2,FALSE))</f>
        <v/>
      </c>
      <c r="BC58" s="229" t="str">
        <f>IF(U58="","",VLOOKUP(U58,所属・種目コード!$Y$2:$AA$8,3,FALSE))</f>
        <v/>
      </c>
      <c r="BD58" s="497">
        <f t="shared" ref="BD58:BD87" si="24">W58</f>
        <v>0</v>
      </c>
      <c r="BE58" s="229" t="str">
        <f t="shared" ref="BE58:BE87" si="25">CONCATENATE(BB58,BC58," ",BD58)</f>
        <v xml:space="preserve"> 0</v>
      </c>
      <c r="BG58" s="229" t="str">
        <f>IF(P58="","",VLOOKUP(P58,所属・種目コード!$AJ$2:$AN$34,4,FALSE))</f>
        <v/>
      </c>
      <c r="BH58" s="497">
        <f t="shared" ref="BH58" si="26">Q58</f>
        <v>0</v>
      </c>
      <c r="BI58" s="229" t="str">
        <f>IF(S58="","",VLOOKUP(S58,所属・種目コード!$AJ$2:$AN$34,4,FALSE))</f>
        <v/>
      </c>
      <c r="BJ58" s="497">
        <f t="shared" ref="BJ58:BJ87" si="27">T58</f>
        <v>0</v>
      </c>
      <c r="BK58" s="229" t="str">
        <f>IF(V58="","",VLOOKUP(V58,所属・種目コード!$AJ$2:$AN$34,4,FALSE))</f>
        <v/>
      </c>
      <c r="BL58" s="497">
        <f t="shared" ref="BL58" si="28">W58</f>
        <v>0</v>
      </c>
      <c r="BN58" s="55"/>
      <c r="BO58" s="55"/>
      <c r="BP58" s="55"/>
      <c r="BQ58" s="55"/>
      <c r="BR58" s="55"/>
      <c r="BS58" s="885" t="s">
        <v>9966</v>
      </c>
      <c r="BT58" s="889" t="s">
        <v>10007</v>
      </c>
      <c r="BU58" s="891" t="s">
        <v>10019</v>
      </c>
      <c r="BV58" s="894" t="s">
        <v>10031</v>
      </c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</row>
    <row r="59" spans="1:93" s="230" customFormat="1" ht="25.05" customHeight="1">
      <c r="A59" s="344"/>
      <c r="B59" s="344"/>
      <c r="C59" s="344"/>
      <c r="D59" s="344"/>
      <c r="E59" s="1210"/>
      <c r="F59" s="702"/>
      <c r="G59" s="736" t="s">
        <v>8739</v>
      </c>
      <c r="H59" s="1179">
        <v>2</v>
      </c>
      <c r="I59" s="1179"/>
      <c r="J59" s="676"/>
      <c r="K59" s="684" t="str">
        <f>IF($J59="","",(VLOOKUP($J59,一般・大学競技者!$B$1:$H$679,2,0)))</f>
        <v/>
      </c>
      <c r="L59" s="684" t="str">
        <f>IF($J59="","",(VLOOKUP($J59,一般・大学競技者!$B$1:$H$679,5,0)))</f>
        <v/>
      </c>
      <c r="M59" s="684" t="str">
        <f>IF($J59="","",(VLOOKUP($J59,一般・大学競技者!$B$1:$J$679,3,0)))</f>
        <v/>
      </c>
      <c r="N59" s="685" t="str">
        <f>IF($J59="","",(VLOOKUP($J59,一般・大学競技者!$B$1:$J$679,6,0)))</f>
        <v/>
      </c>
      <c r="O59" s="678"/>
      <c r="P59" s="682"/>
      <c r="Q59" s="673"/>
      <c r="R59" s="678"/>
      <c r="S59" s="682"/>
      <c r="T59" s="673"/>
      <c r="U59" s="678"/>
      <c r="V59" s="682"/>
      <c r="W59" s="673"/>
      <c r="X59" s="241"/>
      <c r="Y59" s="241"/>
      <c r="Z59" s="241"/>
      <c r="AA59" s="480"/>
      <c r="AB59" s="241"/>
      <c r="AC59" s="241"/>
      <c r="AD59" s="241"/>
      <c r="AE59" s="312" t="s">
        <v>23</v>
      </c>
      <c r="AF59" s="244" t="s">
        <v>46</v>
      </c>
      <c r="AG59" s="533" t="s">
        <v>83</v>
      </c>
      <c r="AH59" s="533" t="s">
        <v>83</v>
      </c>
      <c r="AI59" s="533" t="s">
        <v>83</v>
      </c>
      <c r="AK59" s="229" t="str">
        <f t="shared" si="15"/>
        <v/>
      </c>
      <c r="AL59" s="229">
        <f>IF(AF59="","",VLOOKUP(AF59,所属・種目コード!T:U,2,FALSE))</f>
        <v>3</v>
      </c>
      <c r="AM59" s="246">
        <f t="shared" si="16"/>
        <v>0</v>
      </c>
      <c r="AN59" s="229" t="str">
        <f t="shared" si="17"/>
        <v/>
      </c>
      <c r="AO59" s="229" t="str">
        <f t="shared" si="18"/>
        <v/>
      </c>
      <c r="AP59" s="229" t="str">
        <f t="shared" ref="AP59:AP87" si="29">CONCATENATE(K59," ",L59," ")</f>
        <v xml:space="preserve">  </v>
      </c>
      <c r="AQ59" s="229" t="str">
        <f t="shared" si="19"/>
        <v/>
      </c>
      <c r="AR59" s="229">
        <f>IF(AE59="","",VLOOKUP(AE59,所属・種目コード!$W$1:$X$2,2,FALSE))</f>
        <v>1</v>
      </c>
      <c r="AS59" s="229" t="str">
        <f>IF(N59="","",VLOOKUP(N59,所属・種目コード!$F$2:$H$160,3,FALSE))</f>
        <v/>
      </c>
      <c r="AT59" s="229" t="str">
        <f>IF(P59="","",VLOOKUP(P59,所属・種目コード!$AC$2:$AD$26,2,FALSE))</f>
        <v/>
      </c>
      <c r="AU59" s="229" t="str">
        <f>IF(O59="","",VLOOKUP(O59,所属・種目コード!$Y$2:$AA$8,3,FALSE))</f>
        <v/>
      </c>
      <c r="AV59" s="497">
        <f t="shared" si="20"/>
        <v>0</v>
      </c>
      <c r="AW59" s="229" t="str">
        <f t="shared" si="21"/>
        <v xml:space="preserve"> 0</v>
      </c>
      <c r="AX59" s="229" t="str">
        <f>IF(S59="","",VLOOKUP(S59,所属・種目コード!$AC$2:$AD$26,2,FALSE))</f>
        <v/>
      </c>
      <c r="AY59" s="229" t="str">
        <f>IF(R59="","",VLOOKUP(R59,所属・種目コード!$Y$2:$AA$8,3,FALSE))</f>
        <v/>
      </c>
      <c r="AZ59" s="497">
        <f t="shared" si="22"/>
        <v>0</v>
      </c>
      <c r="BA59" s="229" t="str">
        <f t="shared" si="23"/>
        <v/>
      </c>
      <c r="BB59" s="229" t="str">
        <f>IF(V59="","",VLOOKUP(V59,所属・種目コード!$AC$2:$AD$26,2,FALSE))</f>
        <v/>
      </c>
      <c r="BC59" s="229" t="str">
        <f>IF(U59="","",VLOOKUP(U59,所属・種目コード!$Y$2:$AA$8,3,FALSE))</f>
        <v/>
      </c>
      <c r="BD59" s="497">
        <f t="shared" si="24"/>
        <v>0</v>
      </c>
      <c r="BE59" s="229" t="str">
        <f t="shared" si="25"/>
        <v xml:space="preserve"> 0</v>
      </c>
      <c r="BG59" s="229" t="str">
        <f>IF(P59="","",VLOOKUP(P59,所属・種目コード!$AJ$2:$AN$34,4,FALSE))</f>
        <v/>
      </c>
      <c r="BH59" s="497">
        <f t="shared" ref="BH59:BH87" si="30">Q59</f>
        <v>0</v>
      </c>
      <c r="BI59" s="229" t="str">
        <f>IF(S59="","",VLOOKUP(S59,所属・種目コード!$AJ$2:$AN$34,4,FALSE))</f>
        <v/>
      </c>
      <c r="BJ59" s="497">
        <f t="shared" si="27"/>
        <v>0</v>
      </c>
      <c r="BK59" s="229" t="str">
        <f>IF(V59="","",VLOOKUP(V59,所属・種目コード!$AJ$2:$AN$34,4,FALSE))</f>
        <v/>
      </c>
      <c r="BL59" s="497">
        <f t="shared" ref="BL59:BL87" si="31">W59</f>
        <v>0</v>
      </c>
      <c r="BN59" s="55"/>
      <c r="BO59" s="55"/>
      <c r="BP59" s="55"/>
      <c r="BQ59" s="55"/>
      <c r="BR59" s="55"/>
      <c r="BS59" s="885" t="s">
        <v>9968</v>
      </c>
      <c r="BT59" s="889" t="s">
        <v>10009</v>
      </c>
      <c r="BU59" s="891" t="s">
        <v>10021</v>
      </c>
      <c r="BV59" s="894" t="s">
        <v>10033</v>
      </c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</row>
    <row r="60" spans="1:93" s="230" customFormat="1" ht="25.05" customHeight="1" thickBot="1">
      <c r="A60" s="344"/>
      <c r="B60" s="344"/>
      <c r="C60" s="344"/>
      <c r="D60" s="344"/>
      <c r="E60" s="1211"/>
      <c r="F60" s="702"/>
      <c r="G60" s="736" t="s">
        <v>8739</v>
      </c>
      <c r="H60" s="1179">
        <v>3</v>
      </c>
      <c r="I60" s="1179"/>
      <c r="J60" s="676"/>
      <c r="K60" s="684" t="str">
        <f>IF($J60="","",(VLOOKUP($J60,一般・大学競技者!$B$1:$H$679,2,0)))</f>
        <v/>
      </c>
      <c r="L60" s="684" t="str">
        <f>IF($J60="","",(VLOOKUP($J60,一般・大学競技者!$B$1:$H$679,5,0)))</f>
        <v/>
      </c>
      <c r="M60" s="684" t="str">
        <f>IF($J60="","",(VLOOKUP($J60,一般・大学競技者!$B$1:$J$679,3,0)))</f>
        <v/>
      </c>
      <c r="N60" s="685" t="str">
        <f>IF($J60="","",(VLOOKUP($J60,一般・大学競技者!$B$1:$J$679,6,0)))</f>
        <v/>
      </c>
      <c r="O60" s="678"/>
      <c r="P60" s="682"/>
      <c r="Q60" s="673"/>
      <c r="R60" s="678"/>
      <c r="S60" s="682"/>
      <c r="T60" s="673"/>
      <c r="U60" s="678"/>
      <c r="V60" s="682"/>
      <c r="W60" s="673"/>
      <c r="X60" s="241"/>
      <c r="Y60" s="241"/>
      <c r="Z60" s="241"/>
      <c r="AA60" s="480"/>
      <c r="AB60" s="241"/>
      <c r="AC60" s="241"/>
      <c r="AD60" s="241"/>
      <c r="AE60" s="312" t="s">
        <v>23</v>
      </c>
      <c r="AF60" s="244" t="s">
        <v>46</v>
      </c>
      <c r="AG60" s="533" t="s">
        <v>83</v>
      </c>
      <c r="AH60" s="533" t="s">
        <v>83</v>
      </c>
      <c r="AI60" s="533" t="s">
        <v>83</v>
      </c>
      <c r="AK60" s="229" t="str">
        <f t="shared" si="15"/>
        <v/>
      </c>
      <c r="AL60" s="229">
        <f>IF(AF60="","",VLOOKUP(AF60,所属・種目コード!T:U,2,FALSE))</f>
        <v>3</v>
      </c>
      <c r="AM60" s="246">
        <f t="shared" si="16"/>
        <v>0</v>
      </c>
      <c r="AN60" s="229" t="str">
        <f t="shared" si="17"/>
        <v/>
      </c>
      <c r="AO60" s="229" t="str">
        <f t="shared" si="18"/>
        <v/>
      </c>
      <c r="AP60" s="229" t="str">
        <f t="shared" si="29"/>
        <v xml:space="preserve">  </v>
      </c>
      <c r="AQ60" s="229" t="str">
        <f t="shared" si="19"/>
        <v/>
      </c>
      <c r="AR60" s="229">
        <f>IF(AE60="","",VLOOKUP(AE60,所属・種目コード!$W$1:$X$2,2,FALSE))</f>
        <v>1</v>
      </c>
      <c r="AS60" s="229" t="str">
        <f>IF(N60="","",VLOOKUP(N60,所属・種目コード!$F$2:$H$160,3,FALSE))</f>
        <v/>
      </c>
      <c r="AT60" s="229" t="str">
        <f>IF(P60="","",VLOOKUP(P60,所属・種目コード!$AC$2:$AD$26,2,FALSE))</f>
        <v/>
      </c>
      <c r="AU60" s="229" t="str">
        <f>IF(O60="","",VLOOKUP(O60,所属・種目コード!$Y$2:$AA$8,3,FALSE))</f>
        <v/>
      </c>
      <c r="AV60" s="497">
        <f t="shared" si="20"/>
        <v>0</v>
      </c>
      <c r="AW60" s="229" t="str">
        <f t="shared" si="21"/>
        <v xml:space="preserve"> 0</v>
      </c>
      <c r="AX60" s="229" t="str">
        <f>IF(S60="","",VLOOKUP(S60,所属・種目コード!$AC$2:$AD$26,2,FALSE))</f>
        <v/>
      </c>
      <c r="AY60" s="229" t="str">
        <f>IF(R60="","",VLOOKUP(R60,所属・種目コード!$Y$2:$AA$8,3,FALSE))</f>
        <v/>
      </c>
      <c r="AZ60" s="497">
        <f t="shared" si="22"/>
        <v>0</v>
      </c>
      <c r="BA60" s="229" t="str">
        <f t="shared" si="23"/>
        <v/>
      </c>
      <c r="BB60" s="229" t="str">
        <f>IF(V60="","",VLOOKUP(V60,所属・種目コード!$AC$2:$AD$26,2,FALSE))</f>
        <v/>
      </c>
      <c r="BC60" s="229" t="str">
        <f>IF(U60="","",VLOOKUP(U60,所属・種目コード!$Y$2:$AA$8,3,FALSE))</f>
        <v/>
      </c>
      <c r="BD60" s="497">
        <f t="shared" si="24"/>
        <v>0</v>
      </c>
      <c r="BE60" s="229" t="str">
        <f t="shared" si="25"/>
        <v xml:space="preserve"> 0</v>
      </c>
      <c r="BG60" s="229" t="str">
        <f>IF(P60="","",VLOOKUP(P60,所属・種目コード!$AJ$2:$AN$34,4,FALSE))</f>
        <v/>
      </c>
      <c r="BH60" s="497">
        <f t="shared" si="30"/>
        <v>0</v>
      </c>
      <c r="BI60" s="229" t="str">
        <f>IF(S60="","",VLOOKUP(S60,所属・種目コード!$AJ$2:$AN$34,4,FALSE))</f>
        <v/>
      </c>
      <c r="BJ60" s="497">
        <f t="shared" si="27"/>
        <v>0</v>
      </c>
      <c r="BK60" s="229" t="str">
        <f>IF(V60="","",VLOOKUP(V60,所属・種目コード!$AJ$2:$AN$34,4,FALSE))</f>
        <v/>
      </c>
      <c r="BL60" s="497">
        <f t="shared" si="31"/>
        <v>0</v>
      </c>
      <c r="BN60" s="55"/>
      <c r="BO60" s="55"/>
      <c r="BP60" s="55"/>
      <c r="BQ60" s="55"/>
      <c r="BR60" s="55"/>
      <c r="BS60" s="885" t="s">
        <v>9970</v>
      </c>
      <c r="BT60" s="889" t="s">
        <v>10011</v>
      </c>
      <c r="BU60" s="891" t="s">
        <v>10023</v>
      </c>
      <c r="BV60" s="894" t="s">
        <v>10035</v>
      </c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</row>
    <row r="61" spans="1:93" s="230" customFormat="1" ht="25.05" customHeight="1">
      <c r="A61" s="55"/>
      <c r="B61" s="55"/>
      <c r="C61" s="55"/>
      <c r="D61" s="55"/>
      <c r="E61" s="55"/>
      <c r="F61" s="55"/>
      <c r="G61" s="736" t="s">
        <v>8739</v>
      </c>
      <c r="H61" s="1179">
        <v>4</v>
      </c>
      <c r="I61" s="1179"/>
      <c r="J61" s="676"/>
      <c r="K61" s="684" t="str">
        <f>IF($J61="","",(VLOOKUP($J61,一般・大学競技者!$B$1:$H$679,2,0)))</f>
        <v/>
      </c>
      <c r="L61" s="684" t="str">
        <f>IF($J61="","",(VLOOKUP($J61,一般・大学競技者!$B$1:$H$679,5,0)))</f>
        <v/>
      </c>
      <c r="M61" s="684" t="str">
        <f>IF($J61="","",(VLOOKUP($J61,一般・大学競技者!$B$1:$J$679,3,0)))</f>
        <v/>
      </c>
      <c r="N61" s="685" t="str">
        <f>IF($J61="","",(VLOOKUP($J61,一般・大学競技者!$B$1:$J$679,6,0)))</f>
        <v/>
      </c>
      <c r="O61" s="678"/>
      <c r="P61" s="682"/>
      <c r="Q61" s="673"/>
      <c r="R61" s="678"/>
      <c r="S61" s="682"/>
      <c r="T61" s="673"/>
      <c r="U61" s="678"/>
      <c r="V61" s="682"/>
      <c r="W61" s="673"/>
      <c r="X61" s="241"/>
      <c r="Y61" s="241"/>
      <c r="Z61" s="241"/>
      <c r="AA61" s="480"/>
      <c r="AB61" s="241"/>
      <c r="AC61" s="241"/>
      <c r="AD61" s="241"/>
      <c r="AE61" s="312" t="s">
        <v>23</v>
      </c>
      <c r="AF61" s="244" t="s">
        <v>46</v>
      </c>
      <c r="AG61" s="533" t="s">
        <v>83</v>
      </c>
      <c r="AH61" s="533" t="s">
        <v>83</v>
      </c>
      <c r="AI61" s="533" t="s">
        <v>83</v>
      </c>
      <c r="AK61" s="229" t="str">
        <f t="shared" si="15"/>
        <v/>
      </c>
      <c r="AL61" s="229">
        <f>IF(AF61="","",VLOOKUP(AF61,所属・種目コード!T:U,2,FALSE))</f>
        <v>3</v>
      </c>
      <c r="AM61" s="246">
        <f t="shared" si="16"/>
        <v>0</v>
      </c>
      <c r="AN61" s="229" t="str">
        <f t="shared" si="17"/>
        <v/>
      </c>
      <c r="AO61" s="229" t="str">
        <f t="shared" si="18"/>
        <v/>
      </c>
      <c r="AP61" s="229" t="str">
        <f t="shared" si="29"/>
        <v xml:space="preserve">  </v>
      </c>
      <c r="AQ61" s="229" t="str">
        <f t="shared" si="19"/>
        <v/>
      </c>
      <c r="AR61" s="229">
        <f>IF(AE61="","",VLOOKUP(AE61,所属・種目コード!$W$1:$X$2,2,FALSE))</f>
        <v>1</v>
      </c>
      <c r="AS61" s="229" t="str">
        <f>IF(N61="","",VLOOKUP(N61,所属・種目コード!$F$2:$H$160,3,FALSE))</f>
        <v/>
      </c>
      <c r="AT61" s="229" t="str">
        <f>IF(P61="","",VLOOKUP(P61,所属・種目コード!$AC$2:$AD$26,2,FALSE))</f>
        <v/>
      </c>
      <c r="AU61" s="229" t="str">
        <f>IF(O61="","",VLOOKUP(O61,所属・種目コード!$Y$2:$AA$8,3,FALSE))</f>
        <v/>
      </c>
      <c r="AV61" s="497">
        <f t="shared" si="20"/>
        <v>0</v>
      </c>
      <c r="AW61" s="229" t="str">
        <f t="shared" si="21"/>
        <v xml:space="preserve"> 0</v>
      </c>
      <c r="AX61" s="229" t="str">
        <f>IF(S61="","",VLOOKUP(S61,所属・種目コード!$AC$2:$AD$26,2,FALSE))</f>
        <v/>
      </c>
      <c r="AY61" s="229" t="str">
        <f>IF(R61="","",VLOOKUP(R61,所属・種目コード!$Y$2:$AA$8,3,FALSE))</f>
        <v/>
      </c>
      <c r="AZ61" s="497">
        <f t="shared" si="22"/>
        <v>0</v>
      </c>
      <c r="BA61" s="229" t="str">
        <f t="shared" si="23"/>
        <v/>
      </c>
      <c r="BB61" s="229" t="str">
        <f>IF(V61="","",VLOOKUP(V61,所属・種目コード!$AC$2:$AD$26,2,FALSE))</f>
        <v/>
      </c>
      <c r="BC61" s="229" t="str">
        <f>IF(U61="","",VLOOKUP(U61,所属・種目コード!$Y$2:$AA$8,3,FALSE))</f>
        <v/>
      </c>
      <c r="BD61" s="497">
        <f t="shared" si="24"/>
        <v>0</v>
      </c>
      <c r="BE61" s="229" t="str">
        <f t="shared" si="25"/>
        <v xml:space="preserve"> 0</v>
      </c>
      <c r="BG61" s="229" t="str">
        <f>IF(P61="","",VLOOKUP(P61,所属・種目コード!$AJ$2:$AN$34,4,FALSE))</f>
        <v/>
      </c>
      <c r="BH61" s="497">
        <f t="shared" si="30"/>
        <v>0</v>
      </c>
      <c r="BI61" s="229" t="str">
        <f>IF(S61="","",VLOOKUP(S61,所属・種目コード!$AJ$2:$AN$34,4,FALSE))</f>
        <v/>
      </c>
      <c r="BJ61" s="497">
        <f t="shared" si="27"/>
        <v>0</v>
      </c>
      <c r="BK61" s="229" t="str">
        <f>IF(V61="","",VLOOKUP(V61,所属・種目コード!$AJ$2:$AN$34,4,FALSE))</f>
        <v/>
      </c>
      <c r="BL61" s="497">
        <f t="shared" si="31"/>
        <v>0</v>
      </c>
      <c r="BN61" s="55"/>
      <c r="BO61" s="55"/>
      <c r="BP61" s="55"/>
      <c r="BQ61" s="55"/>
      <c r="BR61" s="55"/>
      <c r="BS61" s="885" t="s">
        <v>9972</v>
      </c>
      <c r="BT61" s="890" t="s">
        <v>10013</v>
      </c>
      <c r="BU61" s="892" t="s">
        <v>10025</v>
      </c>
      <c r="BV61" s="895" t="s">
        <v>10037</v>
      </c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</row>
    <row r="62" spans="1:93" s="230" customFormat="1" ht="25.05" customHeight="1" thickBot="1">
      <c r="A62" s="55"/>
      <c r="B62" s="55"/>
      <c r="C62" s="55"/>
      <c r="D62" s="55"/>
      <c r="E62" s="55"/>
      <c r="F62" s="55"/>
      <c r="G62" s="914" t="s">
        <v>8739</v>
      </c>
      <c r="H62" s="1194">
        <v>5</v>
      </c>
      <c r="I62" s="1194"/>
      <c r="J62" s="915"/>
      <c r="K62" s="898" t="str">
        <f>IF($J62="","",(VLOOKUP($J62,一般・大学競技者!$B$1:$H$679,2,0)))</f>
        <v/>
      </c>
      <c r="L62" s="898" t="str">
        <f>IF($J62="","",(VLOOKUP($J62,一般・大学競技者!$B$1:$H$679,5,0)))</f>
        <v/>
      </c>
      <c r="M62" s="898" t="str">
        <f>IF($J62="","",(VLOOKUP($J62,一般・大学競技者!$B$1:$J$679,3,0)))</f>
        <v/>
      </c>
      <c r="N62" s="899" t="str">
        <f>IF($J62="","",(VLOOKUP($J62,一般・大学競技者!$B$1:$J$679,6,0)))</f>
        <v/>
      </c>
      <c r="O62" s="900"/>
      <c r="P62" s="682"/>
      <c r="Q62" s="902"/>
      <c r="R62" s="900"/>
      <c r="S62" s="682"/>
      <c r="T62" s="902"/>
      <c r="U62" s="900"/>
      <c r="V62" s="682"/>
      <c r="W62" s="902"/>
      <c r="X62" s="480"/>
      <c r="Y62" s="480"/>
      <c r="Z62" s="480"/>
      <c r="AA62" s="480"/>
      <c r="AB62" s="480"/>
      <c r="AC62" s="241"/>
      <c r="AD62" s="241"/>
      <c r="AE62" s="312" t="s">
        <v>23</v>
      </c>
      <c r="AF62" s="244" t="s">
        <v>46</v>
      </c>
      <c r="AG62" s="533" t="s">
        <v>83</v>
      </c>
      <c r="AH62" s="533" t="s">
        <v>83</v>
      </c>
      <c r="AI62" s="533" t="s">
        <v>83</v>
      </c>
      <c r="AK62" s="229" t="str">
        <f t="shared" si="15"/>
        <v/>
      </c>
      <c r="AL62" s="229">
        <f>IF(AF62="","",VLOOKUP(AF62,所属・種目コード!T:U,2,FALSE))</f>
        <v>3</v>
      </c>
      <c r="AM62" s="246">
        <f t="shared" si="16"/>
        <v>0</v>
      </c>
      <c r="AN62" s="229" t="str">
        <f t="shared" si="17"/>
        <v/>
      </c>
      <c r="AO62" s="229" t="str">
        <f t="shared" si="18"/>
        <v/>
      </c>
      <c r="AP62" s="229" t="str">
        <f t="shared" si="29"/>
        <v xml:space="preserve">  </v>
      </c>
      <c r="AQ62" s="229" t="str">
        <f t="shared" si="19"/>
        <v/>
      </c>
      <c r="AR62" s="229">
        <f>IF(AE62="","",VLOOKUP(AE62,所属・種目コード!$W$1:$X$2,2,FALSE))</f>
        <v>1</v>
      </c>
      <c r="AS62" s="229" t="str">
        <f>IF(N62="","",VLOOKUP(N62,所属・種目コード!$F$2:$H$160,3,FALSE))</f>
        <v/>
      </c>
      <c r="AT62" s="229" t="str">
        <f>IF(P62="","",VLOOKUP(P62,所属・種目コード!$AC$2:$AD$26,2,FALSE))</f>
        <v/>
      </c>
      <c r="AU62" s="229" t="str">
        <f>IF(O62="","",VLOOKUP(O62,所属・種目コード!$Y$2:$AA$8,3,FALSE))</f>
        <v/>
      </c>
      <c r="AV62" s="497">
        <f t="shared" si="20"/>
        <v>0</v>
      </c>
      <c r="AW62" s="229" t="str">
        <f t="shared" si="21"/>
        <v xml:space="preserve"> 0</v>
      </c>
      <c r="AX62" s="229" t="str">
        <f>IF(S62="","",VLOOKUP(S62,所属・種目コード!$AC$2:$AD$26,2,FALSE))</f>
        <v/>
      </c>
      <c r="AY62" s="229" t="str">
        <f>IF(R62="","",VLOOKUP(R62,所属・種目コード!$Y$2:$AA$8,3,FALSE))</f>
        <v/>
      </c>
      <c r="AZ62" s="497">
        <f t="shared" si="22"/>
        <v>0</v>
      </c>
      <c r="BA62" s="229" t="str">
        <f t="shared" si="23"/>
        <v/>
      </c>
      <c r="BB62" s="229" t="str">
        <f>IF(V62="","",VLOOKUP(V62,所属・種目コード!$AC$2:$AD$26,2,FALSE))</f>
        <v/>
      </c>
      <c r="BC62" s="229" t="str">
        <f>IF(U62="","",VLOOKUP(U62,所属・種目コード!$Y$2:$AA$8,3,FALSE))</f>
        <v/>
      </c>
      <c r="BD62" s="497">
        <f t="shared" si="24"/>
        <v>0</v>
      </c>
      <c r="BE62" s="229" t="str">
        <f t="shared" si="25"/>
        <v xml:space="preserve"> 0</v>
      </c>
      <c r="BG62" s="229" t="str">
        <f>IF(P62="","",VLOOKUP(P62,所属・種目コード!$AJ$2:$AN$34,4,FALSE))</f>
        <v/>
      </c>
      <c r="BH62" s="497">
        <f t="shared" si="30"/>
        <v>0</v>
      </c>
      <c r="BI62" s="229" t="str">
        <f>IF(S62="","",VLOOKUP(S62,所属・種目コード!$AJ$2:$AN$34,4,FALSE))</f>
        <v/>
      </c>
      <c r="BJ62" s="497">
        <f t="shared" si="27"/>
        <v>0</v>
      </c>
      <c r="BK62" s="229" t="str">
        <f>IF(V62="","",VLOOKUP(V62,所属・種目コード!$AJ$2:$AN$34,4,FALSE))</f>
        <v/>
      </c>
      <c r="BL62" s="497">
        <f t="shared" si="31"/>
        <v>0</v>
      </c>
      <c r="BN62" s="55"/>
      <c r="BO62" s="55"/>
      <c r="BP62" s="55"/>
      <c r="BQ62" s="55"/>
      <c r="BR62" s="55"/>
      <c r="BS62" s="885" t="s">
        <v>9974</v>
      </c>
      <c r="BT62" s="880"/>
      <c r="BU62" s="880"/>
      <c r="BV62" s="880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</row>
    <row r="63" spans="1:93" s="230" customFormat="1" ht="25.05" customHeight="1">
      <c r="A63" s="55"/>
      <c r="B63" s="55"/>
      <c r="C63" s="55"/>
      <c r="D63" s="55"/>
      <c r="E63" s="55"/>
      <c r="F63" s="55"/>
      <c r="G63" s="917" t="s">
        <v>8739</v>
      </c>
      <c r="H63" s="1212">
        <v>6</v>
      </c>
      <c r="I63" s="1212"/>
      <c r="J63" s="903"/>
      <c r="K63" s="904" t="str">
        <f>IF($J63="","",(VLOOKUP($J63,一般・大学競技者!$B$1:$H$679,2,0)))</f>
        <v/>
      </c>
      <c r="L63" s="904" t="str">
        <f>IF($J63="","",(VLOOKUP($J63,一般・大学競技者!$B$1:$H$679,5,0)))</f>
        <v/>
      </c>
      <c r="M63" s="904" t="str">
        <f>IF($J63="","",(VLOOKUP($J63,一般・大学競技者!$B$1:$J$679,3,0)))</f>
        <v/>
      </c>
      <c r="N63" s="905" t="str">
        <f>IF($J63="","",(VLOOKUP($J63,一般・大学競技者!$B$1:$J$679,6,0)))</f>
        <v/>
      </c>
      <c r="O63" s="906"/>
      <c r="P63" s="918"/>
      <c r="Q63" s="908"/>
      <c r="R63" s="906"/>
      <c r="S63" s="918"/>
      <c r="T63" s="908"/>
      <c r="U63" s="906"/>
      <c r="V63" s="918"/>
      <c r="W63" s="908"/>
      <c r="X63" s="480"/>
      <c r="Y63" s="480"/>
      <c r="Z63" s="480"/>
      <c r="AA63" s="480"/>
      <c r="AB63" s="480"/>
      <c r="AC63" s="241"/>
      <c r="AD63" s="241"/>
      <c r="AE63" s="312" t="s">
        <v>23</v>
      </c>
      <c r="AF63" s="244" t="s">
        <v>46</v>
      </c>
      <c r="AG63" s="533" t="s">
        <v>83</v>
      </c>
      <c r="AH63" s="533" t="s">
        <v>83</v>
      </c>
      <c r="AI63" s="533" t="s">
        <v>83</v>
      </c>
      <c r="AK63" s="229" t="str">
        <f t="shared" si="15"/>
        <v/>
      </c>
      <c r="AL63" s="229">
        <f>IF(AF63="","",VLOOKUP(AF63,所属・種目コード!T:U,2,FALSE))</f>
        <v>3</v>
      </c>
      <c r="AM63" s="246">
        <f t="shared" si="16"/>
        <v>0</v>
      </c>
      <c r="AN63" s="229" t="str">
        <f t="shared" si="17"/>
        <v/>
      </c>
      <c r="AO63" s="229" t="str">
        <f t="shared" si="18"/>
        <v/>
      </c>
      <c r="AP63" s="229" t="str">
        <f t="shared" si="29"/>
        <v xml:space="preserve">  </v>
      </c>
      <c r="AQ63" s="229" t="str">
        <f t="shared" si="19"/>
        <v/>
      </c>
      <c r="AR63" s="229">
        <f>IF(AE63="","",VLOOKUP(AE63,所属・種目コード!$W$1:$X$2,2,FALSE))</f>
        <v>1</v>
      </c>
      <c r="AS63" s="229" t="str">
        <f>IF(N63="","",VLOOKUP(N63,所属・種目コード!$F$2:$H$160,3,FALSE))</f>
        <v/>
      </c>
      <c r="AT63" s="229" t="str">
        <f>IF(P63="","",VLOOKUP(P63,所属・種目コード!$AC$2:$AD$26,2,FALSE))</f>
        <v/>
      </c>
      <c r="AU63" s="229" t="str">
        <f>IF(O63="","",VLOOKUP(O63,所属・種目コード!$Y$2:$AA$8,3,FALSE))</f>
        <v/>
      </c>
      <c r="AV63" s="497">
        <f t="shared" si="20"/>
        <v>0</v>
      </c>
      <c r="AW63" s="229" t="str">
        <f t="shared" si="21"/>
        <v xml:space="preserve"> 0</v>
      </c>
      <c r="AX63" s="229" t="str">
        <f>IF(S63="","",VLOOKUP(S63,所属・種目コード!$AC$2:$AD$26,2,FALSE))</f>
        <v/>
      </c>
      <c r="AY63" s="229" t="str">
        <f>IF(R63="","",VLOOKUP(R63,所属・種目コード!$Y$2:$AA$8,3,FALSE))</f>
        <v/>
      </c>
      <c r="AZ63" s="497">
        <f t="shared" si="22"/>
        <v>0</v>
      </c>
      <c r="BA63" s="229" t="str">
        <f t="shared" si="23"/>
        <v/>
      </c>
      <c r="BB63" s="229" t="str">
        <f>IF(V63="","",VLOOKUP(V63,所属・種目コード!$AC$2:$AD$26,2,FALSE))</f>
        <v/>
      </c>
      <c r="BC63" s="229" t="str">
        <f>IF(U63="","",VLOOKUP(U63,所属・種目コード!$Y$2:$AA$8,3,FALSE))</f>
        <v/>
      </c>
      <c r="BD63" s="497">
        <f t="shared" si="24"/>
        <v>0</v>
      </c>
      <c r="BE63" s="229" t="str">
        <f t="shared" si="25"/>
        <v xml:space="preserve"> 0</v>
      </c>
      <c r="BG63" s="229" t="str">
        <f>IF(P63="","",VLOOKUP(P63,所属・種目コード!$AJ$2:$AN$34,4,FALSE))</f>
        <v/>
      </c>
      <c r="BH63" s="497">
        <f t="shared" si="30"/>
        <v>0</v>
      </c>
      <c r="BI63" s="229" t="str">
        <f>IF(S63="","",VLOOKUP(S63,所属・種目コード!$AJ$2:$AN$34,4,FALSE))</f>
        <v/>
      </c>
      <c r="BJ63" s="497">
        <f t="shared" si="27"/>
        <v>0</v>
      </c>
      <c r="BK63" s="229" t="str">
        <f>IF(V63="","",VLOOKUP(V63,所属・種目コード!$AJ$2:$AN$34,4,FALSE))</f>
        <v/>
      </c>
      <c r="BL63" s="497">
        <f t="shared" si="31"/>
        <v>0</v>
      </c>
      <c r="BN63" s="55"/>
      <c r="BO63" s="55"/>
      <c r="BP63" s="55"/>
      <c r="BQ63" s="55"/>
      <c r="BR63" s="55"/>
      <c r="BS63" s="885" t="s">
        <v>9977</v>
      </c>
      <c r="BT63" s="880"/>
      <c r="BU63" s="880"/>
      <c r="BV63" s="880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</row>
    <row r="64" spans="1:93" s="230" customFormat="1" ht="25.05" customHeight="1">
      <c r="A64" s="55"/>
      <c r="B64" s="55"/>
      <c r="C64" s="55"/>
      <c r="D64" s="55"/>
      <c r="E64" s="55"/>
      <c r="F64" s="55"/>
      <c r="G64" s="736" t="s">
        <v>8739</v>
      </c>
      <c r="H64" s="1179">
        <v>7</v>
      </c>
      <c r="I64" s="1179"/>
      <c r="J64" s="676"/>
      <c r="K64" s="684" t="str">
        <f>IF($J64="","",(VLOOKUP($J64,一般・大学競技者!$B$1:$H$679,2,0)))</f>
        <v/>
      </c>
      <c r="L64" s="684" t="str">
        <f>IF($J64="","",(VLOOKUP($J64,一般・大学競技者!$B$1:$H$679,5,0)))</f>
        <v/>
      </c>
      <c r="M64" s="684" t="str">
        <f>IF($J64="","",(VLOOKUP($J64,一般・大学競技者!$B$1:$J$679,3,0)))</f>
        <v/>
      </c>
      <c r="N64" s="685" t="str">
        <f>IF($J64="","",(VLOOKUP($J64,一般・大学競技者!$B$1:$J$679,6,0)))</f>
        <v/>
      </c>
      <c r="O64" s="678"/>
      <c r="P64" s="682"/>
      <c r="Q64" s="673"/>
      <c r="R64" s="678"/>
      <c r="S64" s="682"/>
      <c r="T64" s="673"/>
      <c r="U64" s="678"/>
      <c r="V64" s="682"/>
      <c r="W64" s="673"/>
      <c r="X64" s="480"/>
      <c r="Y64" s="480"/>
      <c r="Z64" s="480"/>
      <c r="AA64" s="480"/>
      <c r="AB64" s="480"/>
      <c r="AC64" s="241"/>
      <c r="AD64" s="241"/>
      <c r="AE64" s="312" t="s">
        <v>23</v>
      </c>
      <c r="AF64" s="244" t="s">
        <v>46</v>
      </c>
      <c r="AG64" s="533" t="s">
        <v>83</v>
      </c>
      <c r="AH64" s="533" t="s">
        <v>83</v>
      </c>
      <c r="AI64" s="533" t="s">
        <v>83</v>
      </c>
      <c r="AK64" s="229" t="str">
        <f t="shared" si="15"/>
        <v/>
      </c>
      <c r="AL64" s="229">
        <f>IF(AF64="","",VLOOKUP(AF64,所属・種目コード!T:U,2,FALSE))</f>
        <v>3</v>
      </c>
      <c r="AM64" s="246">
        <f t="shared" si="16"/>
        <v>0</v>
      </c>
      <c r="AN64" s="229" t="str">
        <f t="shared" si="17"/>
        <v/>
      </c>
      <c r="AO64" s="229" t="str">
        <f t="shared" si="18"/>
        <v/>
      </c>
      <c r="AP64" s="229" t="str">
        <f t="shared" si="29"/>
        <v xml:space="preserve">  </v>
      </c>
      <c r="AQ64" s="229" t="str">
        <f t="shared" si="19"/>
        <v/>
      </c>
      <c r="AR64" s="229">
        <f>IF(AE64="","",VLOOKUP(AE64,所属・種目コード!$W$1:$X$2,2,FALSE))</f>
        <v>1</v>
      </c>
      <c r="AS64" s="229" t="str">
        <f>IF(N64="","",VLOOKUP(N64,所属・種目コード!$F$2:$H$160,3,FALSE))</f>
        <v/>
      </c>
      <c r="AT64" s="229" t="str">
        <f>IF(P64="","",VLOOKUP(P64,所属・種目コード!$AC$2:$AD$26,2,FALSE))</f>
        <v/>
      </c>
      <c r="AU64" s="229" t="str">
        <f>IF(O64="","",VLOOKUP(O64,所属・種目コード!$Y$2:$AA$8,3,FALSE))</f>
        <v/>
      </c>
      <c r="AV64" s="497">
        <f t="shared" si="20"/>
        <v>0</v>
      </c>
      <c r="AW64" s="229" t="str">
        <f t="shared" si="21"/>
        <v xml:space="preserve"> 0</v>
      </c>
      <c r="AX64" s="229" t="str">
        <f>IF(S64="","",VLOOKUP(S64,所属・種目コード!$AC$2:$AD$26,2,FALSE))</f>
        <v/>
      </c>
      <c r="AY64" s="229" t="str">
        <f>IF(R64="","",VLOOKUP(R64,所属・種目コード!$Y$2:$AA$8,3,FALSE))</f>
        <v/>
      </c>
      <c r="AZ64" s="497">
        <f t="shared" si="22"/>
        <v>0</v>
      </c>
      <c r="BA64" s="229" t="str">
        <f t="shared" si="23"/>
        <v/>
      </c>
      <c r="BB64" s="229" t="str">
        <f>IF(V64="","",VLOOKUP(V64,所属・種目コード!$AC$2:$AD$26,2,FALSE))</f>
        <v/>
      </c>
      <c r="BC64" s="229" t="str">
        <f>IF(U64="","",VLOOKUP(U64,所属・種目コード!$Y$2:$AA$8,3,FALSE))</f>
        <v/>
      </c>
      <c r="BD64" s="497">
        <f t="shared" si="24"/>
        <v>0</v>
      </c>
      <c r="BE64" s="229" t="str">
        <f t="shared" si="25"/>
        <v xml:space="preserve"> 0</v>
      </c>
      <c r="BG64" s="229" t="str">
        <f>IF(P64="","",VLOOKUP(P64,所属・種目コード!$AJ$2:$AN$34,4,FALSE))</f>
        <v/>
      </c>
      <c r="BH64" s="497">
        <f t="shared" si="30"/>
        <v>0</v>
      </c>
      <c r="BI64" s="229" t="str">
        <f>IF(S64="","",VLOOKUP(S64,所属・種目コード!$AJ$2:$AN$34,4,FALSE))</f>
        <v/>
      </c>
      <c r="BJ64" s="497">
        <f t="shared" si="27"/>
        <v>0</v>
      </c>
      <c r="BK64" s="229" t="str">
        <f>IF(V64="","",VLOOKUP(V64,所属・種目コード!$AJ$2:$AN$34,4,FALSE))</f>
        <v/>
      </c>
      <c r="BL64" s="497">
        <f t="shared" si="31"/>
        <v>0</v>
      </c>
      <c r="BN64" s="55"/>
      <c r="BO64" s="55"/>
      <c r="BP64" s="55"/>
      <c r="BQ64" s="55"/>
      <c r="BR64" s="55"/>
      <c r="BS64" s="885" t="s">
        <v>9979</v>
      </c>
      <c r="BT64" s="880"/>
      <c r="BU64" s="880"/>
      <c r="BV64" s="880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</row>
    <row r="65" spans="1:93" s="230" customFormat="1" ht="25.05" customHeight="1">
      <c r="A65" s="55"/>
      <c r="B65" s="55"/>
      <c r="C65" s="55"/>
      <c r="D65" s="55"/>
      <c r="E65" s="55"/>
      <c r="F65" s="55"/>
      <c r="G65" s="736" t="s">
        <v>8739</v>
      </c>
      <c r="H65" s="1179">
        <v>8</v>
      </c>
      <c r="I65" s="1179"/>
      <c r="J65" s="676"/>
      <c r="K65" s="684" t="str">
        <f>IF($J65="","",(VLOOKUP($J65,一般・大学競技者!$B$1:$H$679,2,0)))</f>
        <v/>
      </c>
      <c r="L65" s="684" t="str">
        <f>IF($J65="","",(VLOOKUP($J65,一般・大学競技者!$B$1:$H$679,5,0)))</f>
        <v/>
      </c>
      <c r="M65" s="684" t="str">
        <f>IF($J65="","",(VLOOKUP($J65,一般・大学競技者!$B$1:$J$679,3,0)))</f>
        <v/>
      </c>
      <c r="N65" s="685" t="str">
        <f>IF($J65="","",(VLOOKUP($J65,一般・大学競技者!$B$1:$J$679,6,0)))</f>
        <v/>
      </c>
      <c r="O65" s="678"/>
      <c r="P65" s="682"/>
      <c r="Q65" s="673"/>
      <c r="R65" s="678"/>
      <c r="S65" s="682"/>
      <c r="T65" s="673"/>
      <c r="U65" s="678"/>
      <c r="V65" s="682"/>
      <c r="W65" s="673"/>
      <c r="X65" s="480"/>
      <c r="Y65" s="480"/>
      <c r="Z65" s="480"/>
      <c r="AA65" s="480"/>
      <c r="AB65" s="480"/>
      <c r="AC65" s="241"/>
      <c r="AD65" s="241"/>
      <c r="AE65" s="312" t="s">
        <v>23</v>
      </c>
      <c r="AF65" s="244" t="s">
        <v>46</v>
      </c>
      <c r="AG65" s="533" t="s">
        <v>83</v>
      </c>
      <c r="AH65" s="533" t="s">
        <v>83</v>
      </c>
      <c r="AI65" s="533" t="s">
        <v>83</v>
      </c>
      <c r="AK65" s="229" t="str">
        <f t="shared" si="15"/>
        <v/>
      </c>
      <c r="AL65" s="229">
        <f>IF(AF65="","",VLOOKUP(AF65,所属・種目コード!T:U,2,FALSE))</f>
        <v>3</v>
      </c>
      <c r="AM65" s="246">
        <f t="shared" si="16"/>
        <v>0</v>
      </c>
      <c r="AN65" s="229" t="str">
        <f t="shared" si="17"/>
        <v/>
      </c>
      <c r="AO65" s="229" t="str">
        <f t="shared" si="18"/>
        <v/>
      </c>
      <c r="AP65" s="229" t="str">
        <f t="shared" si="29"/>
        <v xml:space="preserve">  </v>
      </c>
      <c r="AQ65" s="229" t="str">
        <f t="shared" si="19"/>
        <v/>
      </c>
      <c r="AR65" s="229">
        <f>IF(AE65="","",VLOOKUP(AE65,所属・種目コード!$W$1:$X$2,2,FALSE))</f>
        <v>1</v>
      </c>
      <c r="AS65" s="229" t="str">
        <f>IF(N65="","",VLOOKUP(N65,所属・種目コード!$F$2:$H$160,3,FALSE))</f>
        <v/>
      </c>
      <c r="AT65" s="229" t="str">
        <f>IF(P65="","",VLOOKUP(P65,所属・種目コード!$AC$2:$AD$26,2,FALSE))</f>
        <v/>
      </c>
      <c r="AU65" s="229" t="str">
        <f>IF(O65="","",VLOOKUP(O65,所属・種目コード!$Y$2:$AA$8,3,FALSE))</f>
        <v/>
      </c>
      <c r="AV65" s="497">
        <f t="shared" si="20"/>
        <v>0</v>
      </c>
      <c r="AW65" s="229" t="str">
        <f t="shared" si="21"/>
        <v xml:space="preserve"> 0</v>
      </c>
      <c r="AX65" s="229" t="str">
        <f>IF(S65="","",VLOOKUP(S65,所属・種目コード!$AC$2:$AD$26,2,FALSE))</f>
        <v/>
      </c>
      <c r="AY65" s="229" t="str">
        <f>IF(R65="","",VLOOKUP(R65,所属・種目コード!$Y$2:$AA$8,3,FALSE))</f>
        <v/>
      </c>
      <c r="AZ65" s="497">
        <f t="shared" si="22"/>
        <v>0</v>
      </c>
      <c r="BA65" s="229" t="str">
        <f t="shared" si="23"/>
        <v/>
      </c>
      <c r="BB65" s="229" t="str">
        <f>IF(V65="","",VLOOKUP(V65,所属・種目コード!$AC$2:$AD$26,2,FALSE))</f>
        <v/>
      </c>
      <c r="BC65" s="229" t="str">
        <f>IF(U65="","",VLOOKUP(U65,所属・種目コード!$Y$2:$AA$8,3,FALSE))</f>
        <v/>
      </c>
      <c r="BD65" s="497">
        <f t="shared" si="24"/>
        <v>0</v>
      </c>
      <c r="BE65" s="229" t="str">
        <f t="shared" si="25"/>
        <v xml:space="preserve"> 0</v>
      </c>
      <c r="BG65" s="229" t="str">
        <f>IF(P65="","",VLOOKUP(P65,所属・種目コード!$AJ$2:$AN$34,4,FALSE))</f>
        <v/>
      </c>
      <c r="BH65" s="497">
        <f t="shared" si="30"/>
        <v>0</v>
      </c>
      <c r="BI65" s="229" t="str">
        <f>IF(S65="","",VLOOKUP(S65,所属・種目コード!$AJ$2:$AN$34,4,FALSE))</f>
        <v/>
      </c>
      <c r="BJ65" s="497">
        <f t="shared" si="27"/>
        <v>0</v>
      </c>
      <c r="BK65" s="229" t="str">
        <f>IF(V65="","",VLOOKUP(V65,所属・種目コード!$AJ$2:$AN$34,4,FALSE))</f>
        <v/>
      </c>
      <c r="BL65" s="497">
        <f t="shared" si="31"/>
        <v>0</v>
      </c>
      <c r="BN65" s="55"/>
      <c r="BO65" s="55"/>
      <c r="BP65" s="55"/>
      <c r="BQ65" s="55"/>
      <c r="BR65" s="55"/>
      <c r="BS65" s="886" t="s">
        <v>9980</v>
      </c>
      <c r="BT65" s="880"/>
      <c r="BU65" s="880"/>
      <c r="BV65" s="880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</row>
    <row r="66" spans="1:93" s="230" customFormat="1" ht="25.05" customHeight="1">
      <c r="A66" s="55"/>
      <c r="B66" s="55"/>
      <c r="C66" s="55"/>
      <c r="D66" s="55"/>
      <c r="E66" s="55"/>
      <c r="F66" s="55"/>
      <c r="G66" s="736" t="s">
        <v>8739</v>
      </c>
      <c r="H66" s="1179">
        <v>9</v>
      </c>
      <c r="I66" s="1179"/>
      <c r="J66" s="676"/>
      <c r="K66" s="684" t="str">
        <f>IF($J66="","",(VLOOKUP($J66,一般・大学競技者!$B$1:$H$679,2,0)))</f>
        <v/>
      </c>
      <c r="L66" s="684" t="str">
        <f>IF($J66="","",(VLOOKUP($J66,一般・大学競技者!$B$1:$H$679,5,0)))</f>
        <v/>
      </c>
      <c r="M66" s="684" t="str">
        <f>IF($J66="","",(VLOOKUP($J66,一般・大学競技者!$B$1:$J$679,3,0)))</f>
        <v/>
      </c>
      <c r="N66" s="685" t="str">
        <f>IF($J66="","",(VLOOKUP($J66,一般・大学競技者!$B$1:$J$679,6,0)))</f>
        <v/>
      </c>
      <c r="O66" s="678"/>
      <c r="P66" s="682"/>
      <c r="Q66" s="673"/>
      <c r="R66" s="678"/>
      <c r="S66" s="682"/>
      <c r="T66" s="673"/>
      <c r="U66" s="678"/>
      <c r="V66" s="682"/>
      <c r="W66" s="673"/>
      <c r="X66" s="480"/>
      <c r="Y66" s="480"/>
      <c r="Z66" s="480"/>
      <c r="AA66" s="220"/>
      <c r="AB66" s="480"/>
      <c r="AC66" s="241"/>
      <c r="AD66" s="241"/>
      <c r="AE66" s="312" t="s">
        <v>23</v>
      </c>
      <c r="AF66" s="244" t="s">
        <v>46</v>
      </c>
      <c r="AG66" s="533" t="s">
        <v>83</v>
      </c>
      <c r="AH66" s="533" t="s">
        <v>83</v>
      </c>
      <c r="AI66" s="533" t="s">
        <v>83</v>
      </c>
      <c r="AK66" s="229" t="str">
        <f t="shared" si="15"/>
        <v/>
      </c>
      <c r="AL66" s="229">
        <f>IF(AF66="","",VLOOKUP(AF66,所属・種目コード!T:U,2,FALSE))</f>
        <v>3</v>
      </c>
      <c r="AM66" s="246">
        <f t="shared" si="16"/>
        <v>0</v>
      </c>
      <c r="AN66" s="229" t="str">
        <f t="shared" si="17"/>
        <v/>
      </c>
      <c r="AO66" s="229" t="str">
        <f t="shared" si="18"/>
        <v/>
      </c>
      <c r="AP66" s="229" t="str">
        <f t="shared" si="29"/>
        <v xml:space="preserve">  </v>
      </c>
      <c r="AQ66" s="229" t="str">
        <f t="shared" si="19"/>
        <v/>
      </c>
      <c r="AR66" s="229">
        <f>IF(AE66="","",VLOOKUP(AE66,所属・種目コード!$W$1:$X$2,2,FALSE))</f>
        <v>1</v>
      </c>
      <c r="AS66" s="229" t="str">
        <f>IF(N66="","",VLOOKUP(N66,所属・種目コード!$F$2:$H$160,3,FALSE))</f>
        <v/>
      </c>
      <c r="AT66" s="229" t="str">
        <f>IF(P66="","",VLOOKUP(P66,所属・種目コード!$AC$2:$AD$26,2,FALSE))</f>
        <v/>
      </c>
      <c r="AU66" s="229" t="str">
        <f>IF(O66="","",VLOOKUP(O66,所属・種目コード!$Y$2:$AA$8,3,FALSE))</f>
        <v/>
      </c>
      <c r="AV66" s="497">
        <f t="shared" si="20"/>
        <v>0</v>
      </c>
      <c r="AW66" s="229" t="str">
        <f t="shared" si="21"/>
        <v xml:space="preserve"> 0</v>
      </c>
      <c r="AX66" s="229" t="str">
        <f>IF(S66="","",VLOOKUP(S66,所属・種目コード!$AC$2:$AD$26,2,FALSE))</f>
        <v/>
      </c>
      <c r="AY66" s="229" t="str">
        <f>IF(R66="","",VLOOKUP(R66,所属・種目コード!$Y$2:$AA$8,3,FALSE))</f>
        <v/>
      </c>
      <c r="AZ66" s="497">
        <f t="shared" si="22"/>
        <v>0</v>
      </c>
      <c r="BA66" s="229" t="str">
        <f t="shared" si="23"/>
        <v/>
      </c>
      <c r="BB66" s="229" t="str">
        <f>IF(V66="","",VLOOKUP(V66,所属・種目コード!$AC$2:$AD$26,2,FALSE))</f>
        <v/>
      </c>
      <c r="BC66" s="229" t="str">
        <f>IF(U66="","",VLOOKUP(U66,所属・種目コード!$Y$2:$AA$8,3,FALSE))</f>
        <v/>
      </c>
      <c r="BD66" s="497">
        <f t="shared" si="24"/>
        <v>0</v>
      </c>
      <c r="BE66" s="229" t="str">
        <f t="shared" si="25"/>
        <v xml:space="preserve"> 0</v>
      </c>
      <c r="BG66" s="229" t="str">
        <f>IF(P66="","",VLOOKUP(P66,所属・種目コード!$AJ$2:$AN$34,4,FALSE))</f>
        <v/>
      </c>
      <c r="BH66" s="497">
        <f t="shared" si="30"/>
        <v>0</v>
      </c>
      <c r="BI66" s="229" t="str">
        <f>IF(S66="","",VLOOKUP(S66,所属・種目コード!$AJ$2:$AN$34,4,FALSE))</f>
        <v/>
      </c>
      <c r="BJ66" s="497">
        <f t="shared" si="27"/>
        <v>0</v>
      </c>
      <c r="BK66" s="229" t="str">
        <f>IF(V66="","",VLOOKUP(V66,所属・種目コード!$AJ$2:$AN$34,4,FALSE))</f>
        <v/>
      </c>
      <c r="BL66" s="497">
        <f t="shared" si="31"/>
        <v>0</v>
      </c>
      <c r="BN66" s="55"/>
      <c r="BO66" s="55"/>
      <c r="BP66" s="55"/>
      <c r="BQ66" s="55"/>
      <c r="BR66" s="55"/>
      <c r="BS66" s="886" t="s">
        <v>9983</v>
      </c>
      <c r="BT66" s="880"/>
      <c r="BU66" s="880"/>
      <c r="BV66" s="880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</row>
    <row r="67" spans="1:93" s="230" customFormat="1" ht="25.05" customHeight="1" thickBot="1">
      <c r="A67" s="55"/>
      <c r="B67" s="55"/>
      <c r="C67" s="55"/>
      <c r="D67" s="55"/>
      <c r="E67" s="55"/>
      <c r="F67" s="55"/>
      <c r="G67" s="737" t="s">
        <v>8739</v>
      </c>
      <c r="H67" s="1180">
        <v>10</v>
      </c>
      <c r="I67" s="1180"/>
      <c r="J67" s="677"/>
      <c r="K67" s="686" t="str">
        <f>IF($J67="","",(VLOOKUP($J67,一般・大学競技者!$B$1:$H$679,2,0)))</f>
        <v/>
      </c>
      <c r="L67" s="686" t="str">
        <f>IF($J67="","",(VLOOKUP($J67,一般・大学競技者!$B$1:$H$679,5,0)))</f>
        <v/>
      </c>
      <c r="M67" s="686" t="str">
        <f>IF($J67="","",(VLOOKUP($J67,一般・大学競技者!$B$1:$J$679,3,0)))</f>
        <v/>
      </c>
      <c r="N67" s="687" t="str">
        <f>IF($J67="","",(VLOOKUP($J67,一般・大学競技者!$B$1:$J$679,6,0)))</f>
        <v/>
      </c>
      <c r="O67" s="680"/>
      <c r="P67" s="683"/>
      <c r="Q67" s="674"/>
      <c r="R67" s="680"/>
      <c r="S67" s="683"/>
      <c r="T67" s="674"/>
      <c r="U67" s="680"/>
      <c r="V67" s="683"/>
      <c r="W67" s="674"/>
      <c r="X67" s="480"/>
      <c r="Y67" s="480"/>
      <c r="Z67" s="480"/>
      <c r="AA67" s="220"/>
      <c r="AB67" s="480"/>
      <c r="AC67" s="241"/>
      <c r="AD67" s="241"/>
      <c r="AE67" s="312" t="s">
        <v>23</v>
      </c>
      <c r="AF67" s="244" t="s">
        <v>46</v>
      </c>
      <c r="AG67" s="533" t="s">
        <v>83</v>
      </c>
      <c r="AH67" s="533" t="s">
        <v>83</v>
      </c>
      <c r="AI67" s="533" t="s">
        <v>83</v>
      </c>
      <c r="AK67" s="229" t="str">
        <f t="shared" si="15"/>
        <v/>
      </c>
      <c r="AL67" s="229">
        <f>IF(AF67="","",VLOOKUP(AF67,所属・種目コード!T:U,2,FALSE))</f>
        <v>3</v>
      </c>
      <c r="AM67" s="246">
        <f t="shared" si="16"/>
        <v>0</v>
      </c>
      <c r="AN67" s="229" t="str">
        <f t="shared" si="17"/>
        <v/>
      </c>
      <c r="AO67" s="229" t="str">
        <f t="shared" si="18"/>
        <v/>
      </c>
      <c r="AP67" s="229" t="str">
        <f t="shared" si="29"/>
        <v xml:space="preserve">  </v>
      </c>
      <c r="AQ67" s="229" t="str">
        <f t="shared" si="19"/>
        <v/>
      </c>
      <c r="AR67" s="229">
        <f>IF(AE67="","",VLOOKUP(AE67,所属・種目コード!$W$1:$X$2,2,FALSE))</f>
        <v>1</v>
      </c>
      <c r="AS67" s="229" t="str">
        <f>IF(N67="","",VLOOKUP(N67,所属・種目コード!$F$2:$H$160,3,FALSE))</f>
        <v/>
      </c>
      <c r="AT67" s="229" t="str">
        <f>IF(P67="","",VLOOKUP(P67,所属・種目コード!$AC$2:$AD$26,2,FALSE))</f>
        <v/>
      </c>
      <c r="AU67" s="229" t="str">
        <f>IF(O67="","",VLOOKUP(O67,所属・種目コード!$Y$2:$AA$8,3,FALSE))</f>
        <v/>
      </c>
      <c r="AV67" s="497">
        <f t="shared" si="20"/>
        <v>0</v>
      </c>
      <c r="AW67" s="229" t="str">
        <f t="shared" si="21"/>
        <v xml:space="preserve"> 0</v>
      </c>
      <c r="AX67" s="229" t="str">
        <f>IF(S67="","",VLOOKUP(S67,所属・種目コード!$AC$2:$AD$26,2,FALSE))</f>
        <v/>
      </c>
      <c r="AY67" s="229" t="str">
        <f>IF(R67="","",VLOOKUP(R67,所属・種目コード!$Y$2:$AA$8,3,FALSE))</f>
        <v/>
      </c>
      <c r="AZ67" s="497">
        <f t="shared" si="22"/>
        <v>0</v>
      </c>
      <c r="BA67" s="229" t="str">
        <f t="shared" si="23"/>
        <v/>
      </c>
      <c r="BB67" s="229" t="str">
        <f>IF(V67="","",VLOOKUP(V67,所属・種目コード!$AC$2:$AD$26,2,FALSE))</f>
        <v/>
      </c>
      <c r="BC67" s="229" t="str">
        <f>IF(U67="","",VLOOKUP(U67,所属・種目コード!$Y$2:$AA$8,3,FALSE))</f>
        <v/>
      </c>
      <c r="BD67" s="497">
        <f t="shared" si="24"/>
        <v>0</v>
      </c>
      <c r="BE67" s="229" t="str">
        <f t="shared" si="25"/>
        <v xml:space="preserve"> 0</v>
      </c>
      <c r="BG67" s="229" t="str">
        <f>IF(P67="","",VLOOKUP(P67,所属・種目コード!$AJ$2:$AN$34,4,FALSE))</f>
        <v/>
      </c>
      <c r="BH67" s="497">
        <f t="shared" si="30"/>
        <v>0</v>
      </c>
      <c r="BI67" s="229" t="str">
        <f>IF(S67="","",VLOOKUP(S67,所属・種目コード!$AJ$2:$AN$34,4,FALSE))</f>
        <v/>
      </c>
      <c r="BJ67" s="497">
        <f t="shared" si="27"/>
        <v>0</v>
      </c>
      <c r="BK67" s="229" t="str">
        <f>IF(V67="","",VLOOKUP(V67,所属・種目コード!$AJ$2:$AN$34,4,FALSE))</f>
        <v/>
      </c>
      <c r="BL67" s="497">
        <f t="shared" si="31"/>
        <v>0</v>
      </c>
      <c r="BN67" s="55"/>
      <c r="BO67" s="55"/>
      <c r="BP67" s="55"/>
      <c r="BQ67" s="55"/>
      <c r="BR67" s="55"/>
      <c r="BS67" s="885" t="s">
        <v>9984</v>
      </c>
      <c r="BT67" s="880"/>
      <c r="BU67" s="880"/>
      <c r="BV67" s="880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</row>
    <row r="68" spans="1:93" s="230" customFormat="1" ht="25.05" customHeight="1">
      <c r="A68" s="55"/>
      <c r="B68" s="55"/>
      <c r="C68" s="55"/>
      <c r="D68" s="55"/>
      <c r="E68" s="55"/>
      <c r="F68" s="55"/>
      <c r="G68" s="916" t="s">
        <v>8739</v>
      </c>
      <c r="H68" s="1181">
        <v>11</v>
      </c>
      <c r="I68" s="1181"/>
      <c r="J68" s="675"/>
      <c r="K68" s="684" t="str">
        <f>IF($J68="","",(VLOOKUP($J68,一般・大学競技者!$B$1:$H$679,2,0)))</f>
        <v/>
      </c>
      <c r="L68" s="684" t="str">
        <f>IF($J68="","",(VLOOKUP($J68,一般・大学競技者!$B$1:$H$679,5,0)))</f>
        <v/>
      </c>
      <c r="M68" s="684" t="str">
        <f>IF($J68="","",(VLOOKUP($J68,一般・大学競技者!$B$1:$J$679,3,0)))</f>
        <v/>
      </c>
      <c r="N68" s="685" t="str">
        <f>IF($J68="","",(VLOOKUP($J68,一般・大学競技者!$B$1:$J$679,6,0)))</f>
        <v/>
      </c>
      <c r="O68" s="751"/>
      <c r="P68" s="901"/>
      <c r="Q68" s="754"/>
      <c r="R68" s="751"/>
      <c r="S68" s="901"/>
      <c r="T68" s="754"/>
      <c r="U68" s="751"/>
      <c r="V68" s="901"/>
      <c r="W68" s="754"/>
      <c r="X68" s="480"/>
      <c r="Y68" s="480"/>
      <c r="Z68" s="480"/>
      <c r="AA68" s="220"/>
      <c r="AB68" s="480"/>
      <c r="AC68" s="241"/>
      <c r="AD68" s="241"/>
      <c r="AE68" s="312" t="s">
        <v>23</v>
      </c>
      <c r="AF68" s="244" t="s">
        <v>46</v>
      </c>
      <c r="AG68" s="533" t="s">
        <v>83</v>
      </c>
      <c r="AH68" s="533" t="s">
        <v>83</v>
      </c>
      <c r="AI68" s="533" t="s">
        <v>83</v>
      </c>
      <c r="AK68" s="229" t="str">
        <f t="shared" si="15"/>
        <v/>
      </c>
      <c r="AL68" s="229">
        <f>IF(AF68="","",VLOOKUP(AF68,所属・種目コード!T:U,2,FALSE))</f>
        <v>3</v>
      </c>
      <c r="AM68" s="246">
        <f t="shared" si="16"/>
        <v>0</v>
      </c>
      <c r="AN68" s="229" t="str">
        <f t="shared" si="17"/>
        <v/>
      </c>
      <c r="AO68" s="229" t="str">
        <f t="shared" si="18"/>
        <v/>
      </c>
      <c r="AP68" s="229" t="str">
        <f t="shared" si="29"/>
        <v xml:space="preserve">  </v>
      </c>
      <c r="AQ68" s="229" t="str">
        <f t="shared" si="19"/>
        <v/>
      </c>
      <c r="AR68" s="229">
        <f>IF(AE68="","",VLOOKUP(AE68,所属・種目コード!$W$1:$X$2,2,FALSE))</f>
        <v>1</v>
      </c>
      <c r="AS68" s="229" t="str">
        <f>IF(N68="","",VLOOKUP(N68,所属・種目コード!$F$2:$H$160,3,FALSE))</f>
        <v/>
      </c>
      <c r="AT68" s="229" t="str">
        <f>IF(P68="","",VLOOKUP(P68,所属・種目コード!$AC$2:$AD$26,2,FALSE))</f>
        <v/>
      </c>
      <c r="AU68" s="229" t="str">
        <f>IF(O68="","",VLOOKUP(O68,所属・種目コード!$Y$2:$AA$8,3,FALSE))</f>
        <v/>
      </c>
      <c r="AV68" s="497">
        <f t="shared" si="20"/>
        <v>0</v>
      </c>
      <c r="AW68" s="229" t="str">
        <f t="shared" si="21"/>
        <v xml:space="preserve"> 0</v>
      </c>
      <c r="AX68" s="229" t="str">
        <f>IF(S68="","",VLOOKUP(S68,所属・種目コード!$AC$2:$AD$26,2,FALSE))</f>
        <v/>
      </c>
      <c r="AY68" s="229" t="str">
        <f>IF(R68="","",VLOOKUP(R68,所属・種目コード!$Y$2:$AA$8,3,FALSE))</f>
        <v/>
      </c>
      <c r="AZ68" s="497">
        <f t="shared" si="22"/>
        <v>0</v>
      </c>
      <c r="BA68" s="229" t="str">
        <f t="shared" si="23"/>
        <v/>
      </c>
      <c r="BB68" s="229" t="str">
        <f>IF(V68="","",VLOOKUP(V68,所属・種目コード!$AC$2:$AD$26,2,FALSE))</f>
        <v/>
      </c>
      <c r="BC68" s="229" t="str">
        <f>IF(U68="","",VLOOKUP(U68,所属・種目コード!$Y$2:$AA$8,3,FALSE))</f>
        <v/>
      </c>
      <c r="BD68" s="497">
        <f t="shared" si="24"/>
        <v>0</v>
      </c>
      <c r="BE68" s="229" t="str">
        <f t="shared" si="25"/>
        <v xml:space="preserve"> 0</v>
      </c>
      <c r="BG68" s="229" t="str">
        <f>IF(P68="","",VLOOKUP(P68,所属・種目コード!$AJ$2:$AN$34,4,FALSE))</f>
        <v/>
      </c>
      <c r="BH68" s="497">
        <f t="shared" si="30"/>
        <v>0</v>
      </c>
      <c r="BI68" s="229" t="str">
        <f>IF(S68="","",VLOOKUP(S68,所属・種目コード!$AJ$2:$AN$34,4,FALSE))</f>
        <v/>
      </c>
      <c r="BJ68" s="497">
        <f t="shared" si="27"/>
        <v>0</v>
      </c>
      <c r="BK68" s="229" t="str">
        <f>IF(V68="","",VLOOKUP(V68,所属・種目コード!$AJ$2:$AN$34,4,FALSE))</f>
        <v/>
      </c>
      <c r="BL68" s="497">
        <f t="shared" si="31"/>
        <v>0</v>
      </c>
      <c r="BN68" s="55"/>
      <c r="BO68" s="55"/>
      <c r="BP68" s="55"/>
      <c r="BQ68" s="55"/>
      <c r="BR68" s="55"/>
      <c r="BS68" s="885" t="s">
        <v>9986</v>
      </c>
      <c r="BT68" s="880"/>
      <c r="BU68" s="880"/>
      <c r="BV68" s="880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</row>
    <row r="69" spans="1:93" s="230" customFormat="1" ht="25.05" customHeight="1">
      <c r="A69" s="55"/>
      <c r="B69" s="55"/>
      <c r="C69" s="55"/>
      <c r="D69" s="55"/>
      <c r="E69" s="55"/>
      <c r="F69" s="55"/>
      <c r="G69" s="736" t="s">
        <v>8739</v>
      </c>
      <c r="H69" s="1179">
        <v>12</v>
      </c>
      <c r="I69" s="1179"/>
      <c r="J69" s="676"/>
      <c r="K69" s="684" t="str">
        <f>IF($J69="","",(VLOOKUP($J69,一般・大学競技者!$B$1:$H$679,2,0)))</f>
        <v/>
      </c>
      <c r="L69" s="684" t="str">
        <f>IF($J69="","",(VLOOKUP($J69,一般・大学競技者!$B$1:$H$679,5,0)))</f>
        <v/>
      </c>
      <c r="M69" s="684" t="str">
        <f>IF($J69="","",(VLOOKUP($J69,一般・大学競技者!$B$1:$J$679,3,0)))</f>
        <v/>
      </c>
      <c r="N69" s="685" t="str">
        <f>IF($J69="","",(VLOOKUP($J69,一般・大学競技者!$B$1:$J$679,6,0)))</f>
        <v/>
      </c>
      <c r="O69" s="678"/>
      <c r="P69" s="682"/>
      <c r="Q69" s="673"/>
      <c r="R69" s="678"/>
      <c r="S69" s="682"/>
      <c r="T69" s="673"/>
      <c r="U69" s="678"/>
      <c r="V69" s="682"/>
      <c r="W69" s="673"/>
      <c r="X69" s="480"/>
      <c r="Y69" s="480"/>
      <c r="Z69" s="480"/>
      <c r="AA69" s="220"/>
      <c r="AB69" s="480"/>
      <c r="AC69" s="241"/>
      <c r="AD69" s="241"/>
      <c r="AE69" s="312" t="s">
        <v>23</v>
      </c>
      <c r="AF69" s="244" t="s">
        <v>46</v>
      </c>
      <c r="AG69" s="533" t="s">
        <v>83</v>
      </c>
      <c r="AH69" s="533" t="s">
        <v>83</v>
      </c>
      <c r="AI69" s="533" t="s">
        <v>83</v>
      </c>
      <c r="AK69" s="229" t="str">
        <f t="shared" si="15"/>
        <v/>
      </c>
      <c r="AL69" s="229">
        <f>IF(AF69="","",VLOOKUP(AF69,所属・種目コード!T:U,2,FALSE))</f>
        <v>3</v>
      </c>
      <c r="AM69" s="246">
        <f t="shared" si="16"/>
        <v>0</v>
      </c>
      <c r="AN69" s="229" t="str">
        <f t="shared" si="17"/>
        <v/>
      </c>
      <c r="AO69" s="229" t="str">
        <f t="shared" si="18"/>
        <v/>
      </c>
      <c r="AP69" s="229" t="str">
        <f t="shared" si="29"/>
        <v xml:space="preserve">  </v>
      </c>
      <c r="AQ69" s="229" t="str">
        <f t="shared" si="19"/>
        <v/>
      </c>
      <c r="AR69" s="229">
        <f>IF(AE69="","",VLOOKUP(AE69,所属・種目コード!$W$1:$X$2,2,FALSE))</f>
        <v>1</v>
      </c>
      <c r="AS69" s="229" t="str">
        <f>IF(N69="","",VLOOKUP(N69,所属・種目コード!$F$2:$H$160,3,FALSE))</f>
        <v/>
      </c>
      <c r="AT69" s="229" t="str">
        <f>IF(P69="","",VLOOKUP(P69,所属・種目コード!$AC$2:$AD$26,2,FALSE))</f>
        <v/>
      </c>
      <c r="AU69" s="229" t="str">
        <f>IF(O69="","",VLOOKUP(O69,所属・種目コード!$Y$2:$AA$8,3,FALSE))</f>
        <v/>
      </c>
      <c r="AV69" s="497">
        <f t="shared" si="20"/>
        <v>0</v>
      </c>
      <c r="AW69" s="229" t="str">
        <f t="shared" si="21"/>
        <v xml:space="preserve"> 0</v>
      </c>
      <c r="AX69" s="229" t="str">
        <f>IF(S69="","",VLOOKUP(S69,所属・種目コード!$AC$2:$AD$26,2,FALSE))</f>
        <v/>
      </c>
      <c r="AY69" s="229" t="str">
        <f>IF(R69="","",VLOOKUP(R69,所属・種目コード!$Y$2:$AA$8,3,FALSE))</f>
        <v/>
      </c>
      <c r="AZ69" s="497">
        <f t="shared" si="22"/>
        <v>0</v>
      </c>
      <c r="BA69" s="229" t="str">
        <f t="shared" si="23"/>
        <v/>
      </c>
      <c r="BB69" s="229" t="str">
        <f>IF(V69="","",VLOOKUP(V69,所属・種目コード!$AC$2:$AD$26,2,FALSE))</f>
        <v/>
      </c>
      <c r="BC69" s="229" t="str">
        <f>IF(U69="","",VLOOKUP(U69,所属・種目コード!$Y$2:$AA$8,3,FALSE))</f>
        <v/>
      </c>
      <c r="BD69" s="497">
        <f t="shared" si="24"/>
        <v>0</v>
      </c>
      <c r="BE69" s="229" t="str">
        <f t="shared" si="25"/>
        <v xml:space="preserve"> 0</v>
      </c>
      <c r="BG69" s="229" t="str">
        <f>IF(P69="","",VLOOKUP(P69,所属・種目コード!$AJ$2:$AN$34,4,FALSE))</f>
        <v/>
      </c>
      <c r="BH69" s="497">
        <f t="shared" si="30"/>
        <v>0</v>
      </c>
      <c r="BI69" s="229" t="str">
        <f>IF(S69="","",VLOOKUP(S69,所属・種目コード!$AJ$2:$AN$34,4,FALSE))</f>
        <v/>
      </c>
      <c r="BJ69" s="497">
        <f t="shared" si="27"/>
        <v>0</v>
      </c>
      <c r="BK69" s="229" t="str">
        <f>IF(V69="","",VLOOKUP(V69,所属・種目コード!$AJ$2:$AN$34,4,FALSE))</f>
        <v/>
      </c>
      <c r="BL69" s="497">
        <f t="shared" si="31"/>
        <v>0</v>
      </c>
      <c r="BN69" s="55"/>
      <c r="BO69" s="55"/>
      <c r="BP69" s="55"/>
      <c r="BQ69" s="55"/>
      <c r="BR69" s="55"/>
      <c r="BS69" s="885" t="s">
        <v>9988</v>
      </c>
      <c r="BT69" s="880"/>
      <c r="BU69" s="880"/>
      <c r="BV69" s="880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</row>
    <row r="70" spans="1:93" s="230" customFormat="1" ht="25.05" customHeight="1">
      <c r="A70" s="55"/>
      <c r="B70" s="55"/>
      <c r="C70" s="55"/>
      <c r="D70" s="55"/>
      <c r="E70" s="55"/>
      <c r="F70" s="55"/>
      <c r="G70" s="736" t="s">
        <v>8739</v>
      </c>
      <c r="H70" s="1179">
        <v>13</v>
      </c>
      <c r="I70" s="1179"/>
      <c r="J70" s="676"/>
      <c r="K70" s="684" t="str">
        <f>IF($J70="","",(VLOOKUP($J70,一般・大学競技者!$B$1:$H$679,2,0)))</f>
        <v/>
      </c>
      <c r="L70" s="684" t="str">
        <f>IF($J70="","",(VLOOKUP($J70,一般・大学競技者!$B$1:$H$679,5,0)))</f>
        <v/>
      </c>
      <c r="M70" s="684" t="str">
        <f>IF($J70="","",(VLOOKUP($J70,一般・大学競技者!$B$1:$J$679,3,0)))</f>
        <v/>
      </c>
      <c r="N70" s="685" t="str">
        <f>IF($J70="","",(VLOOKUP($J70,一般・大学競技者!$B$1:$J$679,6,0)))</f>
        <v/>
      </c>
      <c r="O70" s="678"/>
      <c r="P70" s="682"/>
      <c r="Q70" s="673"/>
      <c r="R70" s="678"/>
      <c r="S70" s="682"/>
      <c r="T70" s="673"/>
      <c r="U70" s="678"/>
      <c r="V70" s="682"/>
      <c r="W70" s="673"/>
      <c r="X70" s="480"/>
      <c r="Y70" s="480"/>
      <c r="Z70" s="480"/>
      <c r="AA70" s="220"/>
      <c r="AB70" s="480"/>
      <c r="AC70" s="241"/>
      <c r="AD70" s="241"/>
      <c r="AE70" s="312" t="s">
        <v>23</v>
      </c>
      <c r="AF70" s="244" t="s">
        <v>46</v>
      </c>
      <c r="AG70" s="533" t="s">
        <v>83</v>
      </c>
      <c r="AH70" s="533" t="s">
        <v>83</v>
      </c>
      <c r="AI70" s="533" t="s">
        <v>83</v>
      </c>
      <c r="AK70" s="229" t="str">
        <f t="shared" si="15"/>
        <v/>
      </c>
      <c r="AL70" s="229">
        <f>IF(AF70="","",VLOOKUP(AF70,所属・種目コード!T:U,2,FALSE))</f>
        <v>3</v>
      </c>
      <c r="AM70" s="246">
        <f t="shared" si="16"/>
        <v>0</v>
      </c>
      <c r="AN70" s="229" t="str">
        <f t="shared" si="17"/>
        <v/>
      </c>
      <c r="AO70" s="229" t="str">
        <f t="shared" si="18"/>
        <v/>
      </c>
      <c r="AP70" s="229" t="str">
        <f t="shared" si="29"/>
        <v xml:space="preserve">  </v>
      </c>
      <c r="AQ70" s="229" t="str">
        <f t="shared" si="19"/>
        <v/>
      </c>
      <c r="AR70" s="229">
        <f>IF(AE70="","",VLOOKUP(AE70,所属・種目コード!$W$1:$X$2,2,FALSE))</f>
        <v>1</v>
      </c>
      <c r="AS70" s="229" t="str">
        <f>IF(N70="","",VLOOKUP(N70,所属・種目コード!$F$2:$H$160,3,FALSE))</f>
        <v/>
      </c>
      <c r="AT70" s="229" t="str">
        <f>IF(P70="","",VLOOKUP(P70,所属・種目コード!$AC$2:$AD$26,2,FALSE))</f>
        <v/>
      </c>
      <c r="AU70" s="229" t="str">
        <f>IF(O70="","",VLOOKUP(O70,所属・種目コード!$Y$2:$AA$8,3,FALSE))</f>
        <v/>
      </c>
      <c r="AV70" s="497">
        <f t="shared" si="20"/>
        <v>0</v>
      </c>
      <c r="AW70" s="229" t="str">
        <f t="shared" si="21"/>
        <v xml:space="preserve"> 0</v>
      </c>
      <c r="AX70" s="229" t="str">
        <f>IF(S70="","",VLOOKUP(S70,所属・種目コード!$AC$2:$AD$26,2,FALSE))</f>
        <v/>
      </c>
      <c r="AY70" s="229" t="str">
        <f>IF(R70="","",VLOOKUP(R70,所属・種目コード!$Y$2:$AA$8,3,FALSE))</f>
        <v/>
      </c>
      <c r="AZ70" s="497">
        <f t="shared" si="22"/>
        <v>0</v>
      </c>
      <c r="BA70" s="229" t="str">
        <f t="shared" si="23"/>
        <v/>
      </c>
      <c r="BB70" s="229" t="str">
        <f>IF(V70="","",VLOOKUP(V70,所属・種目コード!$AC$2:$AD$26,2,FALSE))</f>
        <v/>
      </c>
      <c r="BC70" s="229" t="str">
        <f>IF(U70="","",VLOOKUP(U70,所属・種目コード!$Y$2:$AA$8,3,FALSE))</f>
        <v/>
      </c>
      <c r="BD70" s="497">
        <f t="shared" si="24"/>
        <v>0</v>
      </c>
      <c r="BE70" s="229" t="str">
        <f t="shared" si="25"/>
        <v xml:space="preserve"> 0</v>
      </c>
      <c r="BG70" s="229" t="str">
        <f>IF(P70="","",VLOOKUP(P70,所属・種目コード!$AJ$2:$AN$34,4,FALSE))</f>
        <v/>
      </c>
      <c r="BH70" s="497">
        <f t="shared" si="30"/>
        <v>0</v>
      </c>
      <c r="BI70" s="229" t="str">
        <f>IF(S70="","",VLOOKUP(S70,所属・種目コード!$AJ$2:$AN$34,4,FALSE))</f>
        <v/>
      </c>
      <c r="BJ70" s="497">
        <f t="shared" si="27"/>
        <v>0</v>
      </c>
      <c r="BK70" s="229" t="str">
        <f>IF(V70="","",VLOOKUP(V70,所属・種目コード!$AJ$2:$AN$34,4,FALSE))</f>
        <v/>
      </c>
      <c r="BL70" s="497">
        <f t="shared" si="31"/>
        <v>0</v>
      </c>
      <c r="BN70" s="55"/>
      <c r="BO70" s="55"/>
      <c r="BP70" s="55"/>
      <c r="BQ70" s="55"/>
      <c r="BR70" s="55"/>
      <c r="BS70" s="885" t="s">
        <v>9990</v>
      </c>
      <c r="BT70" s="880"/>
      <c r="BU70" s="880"/>
      <c r="BV70" s="880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</row>
    <row r="71" spans="1:93" s="230" customFormat="1" ht="25.05" customHeight="1">
      <c r="A71" s="55"/>
      <c r="B71" s="55"/>
      <c r="C71" s="55"/>
      <c r="D71" s="55"/>
      <c r="E71" s="55"/>
      <c r="F71" s="55"/>
      <c r="G71" s="736" t="s">
        <v>8739</v>
      </c>
      <c r="H71" s="1179">
        <v>14</v>
      </c>
      <c r="I71" s="1179"/>
      <c r="J71" s="676"/>
      <c r="K71" s="684" t="str">
        <f>IF($J71="","",(VLOOKUP($J71,一般・大学競技者!$B$1:$H$679,2,0)))</f>
        <v/>
      </c>
      <c r="L71" s="684" t="str">
        <f>IF($J71="","",(VLOOKUP($J71,一般・大学競技者!$B$1:$H$679,5,0)))</f>
        <v/>
      </c>
      <c r="M71" s="684" t="str">
        <f>IF($J71="","",(VLOOKUP($J71,一般・大学競技者!$B$1:$J$679,3,0)))</f>
        <v/>
      </c>
      <c r="N71" s="685" t="str">
        <f>IF($J71="","",(VLOOKUP($J71,一般・大学競技者!$B$1:$J$679,6,0)))</f>
        <v/>
      </c>
      <c r="O71" s="678"/>
      <c r="P71" s="682"/>
      <c r="Q71" s="673"/>
      <c r="R71" s="678"/>
      <c r="S71" s="682"/>
      <c r="T71" s="673"/>
      <c r="U71" s="678"/>
      <c r="V71" s="682"/>
      <c r="W71" s="673"/>
      <c r="X71" s="480"/>
      <c r="Y71" s="480"/>
      <c r="Z71" s="480"/>
      <c r="AA71" s="220"/>
      <c r="AB71" s="480"/>
      <c r="AC71" s="241"/>
      <c r="AD71" s="241"/>
      <c r="AE71" s="312" t="s">
        <v>23</v>
      </c>
      <c r="AF71" s="244" t="s">
        <v>46</v>
      </c>
      <c r="AG71" s="533" t="s">
        <v>83</v>
      </c>
      <c r="AH71" s="533" t="s">
        <v>83</v>
      </c>
      <c r="AI71" s="533" t="s">
        <v>83</v>
      </c>
      <c r="AK71" s="229" t="str">
        <f t="shared" si="15"/>
        <v/>
      </c>
      <c r="AL71" s="229">
        <f>IF(AF71="","",VLOOKUP(AF71,所属・種目コード!T:U,2,FALSE))</f>
        <v>3</v>
      </c>
      <c r="AM71" s="246">
        <f t="shared" si="16"/>
        <v>0</v>
      </c>
      <c r="AN71" s="229" t="str">
        <f t="shared" si="17"/>
        <v/>
      </c>
      <c r="AO71" s="229" t="str">
        <f t="shared" si="18"/>
        <v/>
      </c>
      <c r="AP71" s="229" t="str">
        <f t="shared" si="29"/>
        <v xml:space="preserve">  </v>
      </c>
      <c r="AQ71" s="229" t="str">
        <f t="shared" si="19"/>
        <v/>
      </c>
      <c r="AR71" s="229">
        <f>IF(AE71="","",VLOOKUP(AE71,所属・種目コード!$W$1:$X$2,2,FALSE))</f>
        <v>1</v>
      </c>
      <c r="AS71" s="229" t="str">
        <f>IF(N71="","",VLOOKUP(N71,所属・種目コード!$F$2:$H$160,3,FALSE))</f>
        <v/>
      </c>
      <c r="AT71" s="229" t="str">
        <f>IF(P71="","",VLOOKUP(P71,所属・種目コード!$AC$2:$AD$26,2,FALSE))</f>
        <v/>
      </c>
      <c r="AU71" s="229" t="str">
        <f>IF(O71="","",VLOOKUP(O71,所属・種目コード!$Y$2:$AA$8,3,FALSE))</f>
        <v/>
      </c>
      <c r="AV71" s="497">
        <f t="shared" si="20"/>
        <v>0</v>
      </c>
      <c r="AW71" s="229" t="str">
        <f t="shared" si="21"/>
        <v xml:space="preserve"> 0</v>
      </c>
      <c r="AX71" s="229" t="str">
        <f>IF(S71="","",VLOOKUP(S71,所属・種目コード!$AC$2:$AD$26,2,FALSE))</f>
        <v/>
      </c>
      <c r="AY71" s="229" t="str">
        <f>IF(R71="","",VLOOKUP(R71,所属・種目コード!$Y$2:$AA$8,3,FALSE))</f>
        <v/>
      </c>
      <c r="AZ71" s="497">
        <f t="shared" si="22"/>
        <v>0</v>
      </c>
      <c r="BA71" s="229" t="str">
        <f t="shared" si="23"/>
        <v/>
      </c>
      <c r="BB71" s="229" t="str">
        <f>IF(V71="","",VLOOKUP(V71,所属・種目コード!$AC$2:$AD$26,2,FALSE))</f>
        <v/>
      </c>
      <c r="BC71" s="229" t="str">
        <f>IF(U71="","",VLOOKUP(U71,所属・種目コード!$Y$2:$AA$8,3,FALSE))</f>
        <v/>
      </c>
      <c r="BD71" s="497">
        <f t="shared" si="24"/>
        <v>0</v>
      </c>
      <c r="BE71" s="229" t="str">
        <f t="shared" si="25"/>
        <v xml:space="preserve"> 0</v>
      </c>
      <c r="BG71" s="229" t="str">
        <f>IF(P71="","",VLOOKUP(P71,所属・種目コード!$AJ$2:$AN$34,4,FALSE))</f>
        <v/>
      </c>
      <c r="BH71" s="497">
        <f t="shared" si="30"/>
        <v>0</v>
      </c>
      <c r="BI71" s="229" t="str">
        <f>IF(S71="","",VLOOKUP(S71,所属・種目コード!$AJ$2:$AN$34,4,FALSE))</f>
        <v/>
      </c>
      <c r="BJ71" s="497">
        <f t="shared" si="27"/>
        <v>0</v>
      </c>
      <c r="BK71" s="229" t="str">
        <f>IF(V71="","",VLOOKUP(V71,所属・種目コード!$AJ$2:$AN$34,4,FALSE))</f>
        <v/>
      </c>
      <c r="BL71" s="497">
        <f t="shared" si="31"/>
        <v>0</v>
      </c>
      <c r="BN71" s="55"/>
      <c r="BO71" s="55"/>
      <c r="BP71" s="55"/>
      <c r="BQ71" s="55"/>
      <c r="BR71" s="55"/>
      <c r="BS71" s="885" t="s">
        <v>9992</v>
      </c>
      <c r="BT71" s="880"/>
      <c r="BU71" s="880"/>
      <c r="BV71" s="880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</row>
    <row r="72" spans="1:93" s="230" customFormat="1" ht="25.05" customHeight="1" thickBot="1">
      <c r="A72" s="55"/>
      <c r="B72" s="55"/>
      <c r="C72" s="55"/>
      <c r="D72" s="55"/>
      <c r="E72" s="55"/>
      <c r="F72" s="55"/>
      <c r="G72" s="914" t="s">
        <v>8739</v>
      </c>
      <c r="H72" s="1194">
        <v>15</v>
      </c>
      <c r="I72" s="1194"/>
      <c r="J72" s="915"/>
      <c r="K72" s="898" t="str">
        <f>IF($J72="","",(VLOOKUP($J72,一般・大学競技者!$B$1:$H$679,2,0)))</f>
        <v/>
      </c>
      <c r="L72" s="898" t="str">
        <f>IF($J72="","",(VLOOKUP($J72,一般・大学競技者!$B$1:$H$679,5,0)))</f>
        <v/>
      </c>
      <c r="M72" s="898" t="str">
        <f>IF($J72="","",(VLOOKUP($J72,一般・大学競技者!$B$1:$J$679,3,0)))</f>
        <v/>
      </c>
      <c r="N72" s="899" t="str">
        <f>IF($J72="","",(VLOOKUP($J72,一般・大学競技者!$B$1:$J$679,6,0)))</f>
        <v/>
      </c>
      <c r="O72" s="900"/>
      <c r="P72" s="682"/>
      <c r="Q72" s="902"/>
      <c r="R72" s="900"/>
      <c r="S72" s="682"/>
      <c r="T72" s="902"/>
      <c r="U72" s="900"/>
      <c r="V72" s="682"/>
      <c r="W72" s="902"/>
      <c r="X72" s="480"/>
      <c r="Y72" s="480"/>
      <c r="Z72" s="480"/>
      <c r="AA72" s="218"/>
      <c r="AB72" s="480"/>
      <c r="AC72" s="241"/>
      <c r="AD72" s="241"/>
      <c r="AE72" s="312" t="s">
        <v>23</v>
      </c>
      <c r="AF72" s="244" t="s">
        <v>46</v>
      </c>
      <c r="AG72" s="533" t="s">
        <v>83</v>
      </c>
      <c r="AH72" s="533" t="s">
        <v>83</v>
      </c>
      <c r="AI72" s="533" t="s">
        <v>83</v>
      </c>
      <c r="AK72" s="229" t="str">
        <f t="shared" si="15"/>
        <v/>
      </c>
      <c r="AL72" s="229">
        <f>IF(AF72="","",VLOOKUP(AF72,所属・種目コード!T:U,2,FALSE))</f>
        <v>3</v>
      </c>
      <c r="AM72" s="246">
        <f t="shared" si="16"/>
        <v>0</v>
      </c>
      <c r="AN72" s="229" t="str">
        <f t="shared" si="17"/>
        <v/>
      </c>
      <c r="AO72" s="229" t="str">
        <f t="shared" si="18"/>
        <v/>
      </c>
      <c r="AP72" s="229" t="str">
        <f t="shared" si="29"/>
        <v xml:space="preserve">  </v>
      </c>
      <c r="AQ72" s="229" t="str">
        <f t="shared" si="19"/>
        <v/>
      </c>
      <c r="AR72" s="229">
        <f>IF(AE72="","",VLOOKUP(AE72,所属・種目コード!$W$1:$X$2,2,FALSE))</f>
        <v>1</v>
      </c>
      <c r="AS72" s="229" t="str">
        <f>IF(N72="","",VLOOKUP(N72,所属・種目コード!$F$2:$H$160,3,FALSE))</f>
        <v/>
      </c>
      <c r="AT72" s="229" t="str">
        <f>IF(P72="","",VLOOKUP(P72,所属・種目コード!$AC$2:$AD$26,2,FALSE))</f>
        <v/>
      </c>
      <c r="AU72" s="229" t="str">
        <f>IF(O72="","",VLOOKUP(O72,所属・種目コード!$Y$2:$AA$8,3,FALSE))</f>
        <v/>
      </c>
      <c r="AV72" s="497">
        <f t="shared" si="20"/>
        <v>0</v>
      </c>
      <c r="AW72" s="229" t="str">
        <f t="shared" si="21"/>
        <v xml:space="preserve"> 0</v>
      </c>
      <c r="AX72" s="229" t="str">
        <f>IF(S72="","",VLOOKUP(S72,所属・種目コード!$AC$2:$AD$26,2,FALSE))</f>
        <v/>
      </c>
      <c r="AY72" s="229" t="str">
        <f>IF(R72="","",VLOOKUP(R72,所属・種目コード!$Y$2:$AA$8,3,FALSE))</f>
        <v/>
      </c>
      <c r="AZ72" s="497">
        <f t="shared" si="22"/>
        <v>0</v>
      </c>
      <c r="BA72" s="229" t="str">
        <f t="shared" si="23"/>
        <v/>
      </c>
      <c r="BB72" s="229" t="str">
        <f>IF(V72="","",VLOOKUP(V72,所属・種目コード!$AC$2:$AD$26,2,FALSE))</f>
        <v/>
      </c>
      <c r="BC72" s="229" t="str">
        <f>IF(U72="","",VLOOKUP(U72,所属・種目コード!$Y$2:$AA$8,3,FALSE))</f>
        <v/>
      </c>
      <c r="BD72" s="497">
        <f t="shared" si="24"/>
        <v>0</v>
      </c>
      <c r="BE72" s="229" t="str">
        <f t="shared" si="25"/>
        <v xml:space="preserve"> 0</v>
      </c>
      <c r="BG72" s="229" t="str">
        <f>IF(P72="","",VLOOKUP(P72,所属・種目コード!$AJ$2:$AN$34,4,FALSE))</f>
        <v/>
      </c>
      <c r="BH72" s="497">
        <f t="shared" si="30"/>
        <v>0</v>
      </c>
      <c r="BI72" s="229" t="str">
        <f>IF(S72="","",VLOOKUP(S72,所属・種目コード!$AJ$2:$AN$34,4,FALSE))</f>
        <v/>
      </c>
      <c r="BJ72" s="497">
        <f t="shared" si="27"/>
        <v>0</v>
      </c>
      <c r="BK72" s="229" t="str">
        <f>IF(V72="","",VLOOKUP(V72,所属・種目コード!$AJ$2:$AN$34,4,FALSE))</f>
        <v/>
      </c>
      <c r="BL72" s="497">
        <f t="shared" si="31"/>
        <v>0</v>
      </c>
      <c r="BN72" s="55"/>
      <c r="BO72" s="55"/>
      <c r="BP72" s="55"/>
      <c r="BQ72" s="55"/>
      <c r="BR72" s="55"/>
      <c r="BS72" s="885" t="s">
        <v>9994</v>
      </c>
      <c r="BT72" s="880"/>
      <c r="BU72" s="880"/>
      <c r="BV72" s="880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</row>
    <row r="73" spans="1:93" s="230" customFormat="1" ht="25.05" customHeight="1">
      <c r="A73" s="55"/>
      <c r="B73" s="55"/>
      <c r="C73" s="55"/>
      <c r="D73" s="55"/>
      <c r="E73" s="55"/>
      <c r="F73" s="55"/>
      <c r="G73" s="917" t="s">
        <v>8739</v>
      </c>
      <c r="H73" s="1212">
        <v>16</v>
      </c>
      <c r="I73" s="1212"/>
      <c r="J73" s="903"/>
      <c r="K73" s="904" t="str">
        <f>IF($J73="","",(VLOOKUP($J73,一般・大学競技者!$B$1:$H$679,2,0)))</f>
        <v/>
      </c>
      <c r="L73" s="904" t="str">
        <f>IF($J73="","",(VLOOKUP($J73,一般・大学競技者!$B$1:$H$679,5,0)))</f>
        <v/>
      </c>
      <c r="M73" s="904" t="str">
        <f>IF($J73="","",(VLOOKUP($J73,一般・大学競技者!$B$1:$J$679,3,0)))</f>
        <v/>
      </c>
      <c r="N73" s="905" t="str">
        <f>IF($J73="","",(VLOOKUP($J73,一般・大学競技者!$B$1:$J$679,6,0)))</f>
        <v/>
      </c>
      <c r="O73" s="906"/>
      <c r="P73" s="918"/>
      <c r="Q73" s="908"/>
      <c r="R73" s="906"/>
      <c r="S73" s="918"/>
      <c r="T73" s="908"/>
      <c r="U73" s="906"/>
      <c r="V73" s="918"/>
      <c r="W73" s="908"/>
      <c r="X73" s="480"/>
      <c r="Y73" s="480"/>
      <c r="Z73" s="480"/>
      <c r="AA73" s="220"/>
      <c r="AB73" s="480"/>
      <c r="AC73" s="241"/>
      <c r="AD73" s="241"/>
      <c r="AE73" s="312" t="s">
        <v>23</v>
      </c>
      <c r="AF73" s="244" t="s">
        <v>46</v>
      </c>
      <c r="AG73" s="533" t="s">
        <v>83</v>
      </c>
      <c r="AH73" s="533" t="s">
        <v>83</v>
      </c>
      <c r="AI73" s="533" t="s">
        <v>83</v>
      </c>
      <c r="AK73" s="229" t="str">
        <f t="shared" si="15"/>
        <v/>
      </c>
      <c r="AL73" s="229">
        <f>IF(AF73="","",VLOOKUP(AF73,所属・種目コード!T:U,2,FALSE))</f>
        <v>3</v>
      </c>
      <c r="AM73" s="246">
        <f t="shared" si="16"/>
        <v>0</v>
      </c>
      <c r="AN73" s="229" t="str">
        <f t="shared" si="17"/>
        <v/>
      </c>
      <c r="AO73" s="229" t="str">
        <f t="shared" si="18"/>
        <v/>
      </c>
      <c r="AP73" s="229" t="str">
        <f t="shared" si="29"/>
        <v xml:space="preserve">  </v>
      </c>
      <c r="AQ73" s="229" t="str">
        <f t="shared" si="19"/>
        <v/>
      </c>
      <c r="AR73" s="229">
        <f>IF(AE73="","",VLOOKUP(AE73,所属・種目コード!$W$1:$X$2,2,FALSE))</f>
        <v>1</v>
      </c>
      <c r="AS73" s="229" t="str">
        <f>IF(N73="","",VLOOKUP(N73,所属・種目コード!$F$2:$H$160,3,FALSE))</f>
        <v/>
      </c>
      <c r="AT73" s="229" t="str">
        <f>IF(P73="","",VLOOKUP(P73,所属・種目コード!$AC$2:$AD$26,2,FALSE))</f>
        <v/>
      </c>
      <c r="AU73" s="229" t="str">
        <f>IF(O73="","",VLOOKUP(O73,所属・種目コード!$Y$2:$AA$8,3,FALSE))</f>
        <v/>
      </c>
      <c r="AV73" s="497">
        <f t="shared" si="20"/>
        <v>0</v>
      </c>
      <c r="AW73" s="229" t="str">
        <f t="shared" si="21"/>
        <v xml:space="preserve"> 0</v>
      </c>
      <c r="AX73" s="229" t="str">
        <f>IF(S73="","",VLOOKUP(S73,所属・種目コード!$AC$2:$AD$26,2,FALSE))</f>
        <v/>
      </c>
      <c r="AY73" s="229" t="str">
        <f>IF(R73="","",VLOOKUP(R73,所属・種目コード!$Y$2:$AA$8,3,FALSE))</f>
        <v/>
      </c>
      <c r="AZ73" s="497">
        <f t="shared" si="22"/>
        <v>0</v>
      </c>
      <c r="BA73" s="229" t="str">
        <f t="shared" si="23"/>
        <v/>
      </c>
      <c r="BB73" s="229" t="str">
        <f>IF(V73="","",VLOOKUP(V73,所属・種目コード!$AC$2:$AD$26,2,FALSE))</f>
        <v/>
      </c>
      <c r="BC73" s="229" t="str">
        <f>IF(U73="","",VLOOKUP(U73,所属・種目コード!$Y$2:$AA$8,3,FALSE))</f>
        <v/>
      </c>
      <c r="BD73" s="497">
        <f t="shared" si="24"/>
        <v>0</v>
      </c>
      <c r="BE73" s="229" t="str">
        <f t="shared" si="25"/>
        <v xml:space="preserve"> 0</v>
      </c>
      <c r="BG73" s="229" t="str">
        <f>IF(P73="","",VLOOKUP(P73,所属・種目コード!$AJ$2:$AN$34,4,FALSE))</f>
        <v/>
      </c>
      <c r="BH73" s="497">
        <f t="shared" si="30"/>
        <v>0</v>
      </c>
      <c r="BI73" s="229" t="str">
        <f>IF(S73="","",VLOOKUP(S73,所属・種目コード!$AJ$2:$AN$34,4,FALSE))</f>
        <v/>
      </c>
      <c r="BJ73" s="497">
        <f t="shared" si="27"/>
        <v>0</v>
      </c>
      <c r="BK73" s="229" t="str">
        <f>IF(V73="","",VLOOKUP(V73,所属・種目コード!$AJ$2:$AN$34,4,FALSE))</f>
        <v/>
      </c>
      <c r="BL73" s="497">
        <f t="shared" si="31"/>
        <v>0</v>
      </c>
      <c r="BN73" s="55"/>
      <c r="BO73" s="55"/>
      <c r="BP73" s="55"/>
      <c r="BQ73" s="55"/>
      <c r="BR73" s="55"/>
      <c r="BS73" s="885" t="s">
        <v>9995</v>
      </c>
      <c r="BT73" s="880"/>
      <c r="BU73" s="880"/>
      <c r="BV73" s="880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</row>
    <row r="74" spans="1:93" s="230" customFormat="1" ht="25.05" customHeight="1">
      <c r="A74" s="55"/>
      <c r="B74" s="55"/>
      <c r="C74" s="55"/>
      <c r="D74" s="55"/>
      <c r="E74" s="55"/>
      <c r="F74" s="55"/>
      <c r="G74" s="736" t="s">
        <v>8739</v>
      </c>
      <c r="H74" s="1179">
        <v>17</v>
      </c>
      <c r="I74" s="1179"/>
      <c r="J74" s="676"/>
      <c r="K74" s="684" t="str">
        <f>IF($J74="","",(VLOOKUP($J74,一般・大学競技者!$B$1:$H$679,2,0)))</f>
        <v/>
      </c>
      <c r="L74" s="684" t="str">
        <f>IF($J74="","",(VLOOKUP($J74,一般・大学競技者!$B$1:$H$679,5,0)))</f>
        <v/>
      </c>
      <c r="M74" s="684" t="str">
        <f>IF($J74="","",(VLOOKUP($J74,一般・大学競技者!$B$1:$J$679,3,0)))</f>
        <v/>
      </c>
      <c r="N74" s="685" t="str">
        <f>IF($J74="","",(VLOOKUP($J74,一般・大学競技者!$B$1:$J$679,6,0)))</f>
        <v/>
      </c>
      <c r="O74" s="678"/>
      <c r="P74" s="682"/>
      <c r="Q74" s="673"/>
      <c r="R74" s="678"/>
      <c r="S74" s="682"/>
      <c r="T74" s="673"/>
      <c r="U74" s="678"/>
      <c r="V74" s="682"/>
      <c r="W74" s="673"/>
      <c r="X74" s="480"/>
      <c r="Y74" s="480"/>
      <c r="Z74" s="480"/>
      <c r="AA74" s="220"/>
      <c r="AB74" s="480"/>
      <c r="AC74" s="241"/>
      <c r="AD74" s="241"/>
      <c r="AE74" s="312" t="s">
        <v>23</v>
      </c>
      <c r="AF74" s="244" t="s">
        <v>46</v>
      </c>
      <c r="AG74" s="533" t="s">
        <v>83</v>
      </c>
      <c r="AH74" s="533" t="s">
        <v>83</v>
      </c>
      <c r="AI74" s="533" t="s">
        <v>83</v>
      </c>
      <c r="AK74" s="229" t="str">
        <f t="shared" si="15"/>
        <v/>
      </c>
      <c r="AL74" s="229">
        <f>IF(AF74="","",VLOOKUP(AF74,所属・種目コード!T:U,2,FALSE))</f>
        <v>3</v>
      </c>
      <c r="AM74" s="246">
        <f t="shared" si="16"/>
        <v>0</v>
      </c>
      <c r="AN74" s="229" t="str">
        <f t="shared" si="17"/>
        <v/>
      </c>
      <c r="AO74" s="229" t="str">
        <f t="shared" si="18"/>
        <v/>
      </c>
      <c r="AP74" s="229" t="str">
        <f t="shared" si="29"/>
        <v xml:space="preserve">  </v>
      </c>
      <c r="AQ74" s="229" t="str">
        <f t="shared" si="19"/>
        <v/>
      </c>
      <c r="AR74" s="229">
        <f>IF(AE74="","",VLOOKUP(AE74,所属・種目コード!$W$1:$X$2,2,FALSE))</f>
        <v>1</v>
      </c>
      <c r="AS74" s="229" t="str">
        <f>IF(N74="","",VLOOKUP(N74,所属・種目コード!$F$2:$H$160,3,FALSE))</f>
        <v/>
      </c>
      <c r="AT74" s="229" t="str">
        <f>IF(P74="","",VLOOKUP(P74,所属・種目コード!$AC$2:$AD$26,2,FALSE))</f>
        <v/>
      </c>
      <c r="AU74" s="229" t="str">
        <f>IF(O74="","",VLOOKUP(O74,所属・種目コード!$Y$2:$AA$8,3,FALSE))</f>
        <v/>
      </c>
      <c r="AV74" s="497">
        <f t="shared" si="20"/>
        <v>0</v>
      </c>
      <c r="AW74" s="229" t="str">
        <f t="shared" si="21"/>
        <v xml:space="preserve"> 0</v>
      </c>
      <c r="AX74" s="229" t="str">
        <f>IF(S74="","",VLOOKUP(S74,所属・種目コード!$AC$2:$AD$26,2,FALSE))</f>
        <v/>
      </c>
      <c r="AY74" s="229" t="str">
        <f>IF(R74="","",VLOOKUP(R74,所属・種目コード!$Y$2:$AA$8,3,FALSE))</f>
        <v/>
      </c>
      <c r="AZ74" s="497">
        <f t="shared" si="22"/>
        <v>0</v>
      </c>
      <c r="BA74" s="229" t="str">
        <f t="shared" si="23"/>
        <v/>
      </c>
      <c r="BB74" s="229" t="str">
        <f>IF(V74="","",VLOOKUP(V74,所属・種目コード!$AC$2:$AD$26,2,FALSE))</f>
        <v/>
      </c>
      <c r="BC74" s="229" t="str">
        <f>IF(U74="","",VLOOKUP(U74,所属・種目コード!$Y$2:$AA$8,3,FALSE))</f>
        <v/>
      </c>
      <c r="BD74" s="497">
        <f t="shared" si="24"/>
        <v>0</v>
      </c>
      <c r="BE74" s="229" t="str">
        <f t="shared" si="25"/>
        <v xml:space="preserve"> 0</v>
      </c>
      <c r="BG74" s="229" t="str">
        <f>IF(P74="","",VLOOKUP(P74,所属・種目コード!$AJ$2:$AN$34,4,FALSE))</f>
        <v/>
      </c>
      <c r="BH74" s="497">
        <f t="shared" si="30"/>
        <v>0</v>
      </c>
      <c r="BI74" s="229" t="str">
        <f>IF(S74="","",VLOOKUP(S74,所属・種目コード!$AJ$2:$AN$34,4,FALSE))</f>
        <v/>
      </c>
      <c r="BJ74" s="497">
        <f t="shared" si="27"/>
        <v>0</v>
      </c>
      <c r="BK74" s="229" t="str">
        <f>IF(V74="","",VLOOKUP(V74,所属・種目コード!$AJ$2:$AN$34,4,FALSE))</f>
        <v/>
      </c>
      <c r="BL74" s="497">
        <f t="shared" si="31"/>
        <v>0</v>
      </c>
      <c r="BN74" s="55"/>
      <c r="BO74" s="55"/>
      <c r="BP74" s="55"/>
      <c r="BQ74" s="55"/>
      <c r="BR74" s="55"/>
      <c r="BS74" s="887" t="s">
        <v>9996</v>
      </c>
      <c r="BT74" s="880"/>
      <c r="BU74" s="880"/>
      <c r="BV74" s="880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</row>
    <row r="75" spans="1:93" s="230" customFormat="1" ht="25.05" customHeight="1">
      <c r="A75" s="55"/>
      <c r="B75" s="55"/>
      <c r="C75" s="55"/>
      <c r="D75" s="55"/>
      <c r="E75" s="55"/>
      <c r="F75" s="55"/>
      <c r="G75" s="736" t="s">
        <v>8739</v>
      </c>
      <c r="H75" s="1179">
        <v>18</v>
      </c>
      <c r="I75" s="1179"/>
      <c r="J75" s="676"/>
      <c r="K75" s="684" t="str">
        <f>IF($J75="","",(VLOOKUP($J75,一般・大学競技者!$B$1:$H$679,2,0)))</f>
        <v/>
      </c>
      <c r="L75" s="684" t="str">
        <f>IF($J75="","",(VLOOKUP($J75,一般・大学競技者!$B$1:$H$679,5,0)))</f>
        <v/>
      </c>
      <c r="M75" s="684" t="str">
        <f>IF($J75="","",(VLOOKUP($J75,一般・大学競技者!$B$1:$J$679,3,0)))</f>
        <v/>
      </c>
      <c r="N75" s="685" t="str">
        <f>IF($J75="","",(VLOOKUP($J75,一般・大学競技者!$B$1:$J$679,6,0)))</f>
        <v/>
      </c>
      <c r="O75" s="678"/>
      <c r="P75" s="682"/>
      <c r="Q75" s="673"/>
      <c r="R75" s="678"/>
      <c r="S75" s="682"/>
      <c r="T75" s="673"/>
      <c r="U75" s="678"/>
      <c r="V75" s="682"/>
      <c r="W75" s="673"/>
      <c r="X75" s="480"/>
      <c r="Y75" s="480"/>
      <c r="Z75" s="480"/>
      <c r="AA75" s="220"/>
      <c r="AB75" s="480"/>
      <c r="AC75" s="241"/>
      <c r="AD75" s="241"/>
      <c r="AE75" s="312" t="s">
        <v>23</v>
      </c>
      <c r="AF75" s="244" t="s">
        <v>46</v>
      </c>
      <c r="AG75" s="533" t="s">
        <v>83</v>
      </c>
      <c r="AH75" s="533" t="s">
        <v>83</v>
      </c>
      <c r="AI75" s="533" t="s">
        <v>83</v>
      </c>
      <c r="AK75" s="229" t="str">
        <f t="shared" si="15"/>
        <v/>
      </c>
      <c r="AL75" s="229">
        <f>IF(AF75="","",VLOOKUP(AF75,所属・種目コード!T:U,2,FALSE))</f>
        <v>3</v>
      </c>
      <c r="AM75" s="246">
        <f t="shared" si="16"/>
        <v>0</v>
      </c>
      <c r="AN75" s="229" t="str">
        <f t="shared" si="17"/>
        <v/>
      </c>
      <c r="AO75" s="229" t="str">
        <f t="shared" si="18"/>
        <v/>
      </c>
      <c r="AP75" s="229" t="str">
        <f t="shared" si="29"/>
        <v xml:space="preserve">  </v>
      </c>
      <c r="AQ75" s="229" t="str">
        <f t="shared" si="19"/>
        <v/>
      </c>
      <c r="AR75" s="229">
        <f>IF(AE75="","",VLOOKUP(AE75,所属・種目コード!$W$1:$X$2,2,FALSE))</f>
        <v>1</v>
      </c>
      <c r="AS75" s="229" t="str">
        <f>IF(N75="","",VLOOKUP(N75,所属・種目コード!$F$2:$H$160,3,FALSE))</f>
        <v/>
      </c>
      <c r="AT75" s="229" t="str">
        <f>IF(P75="","",VLOOKUP(P75,所属・種目コード!$AC$2:$AD$26,2,FALSE))</f>
        <v/>
      </c>
      <c r="AU75" s="229" t="str">
        <f>IF(O75="","",VLOOKUP(O75,所属・種目コード!$Y$2:$AA$8,3,FALSE))</f>
        <v/>
      </c>
      <c r="AV75" s="497">
        <f t="shared" si="20"/>
        <v>0</v>
      </c>
      <c r="AW75" s="229" t="str">
        <f t="shared" si="21"/>
        <v xml:space="preserve"> 0</v>
      </c>
      <c r="AX75" s="229" t="str">
        <f>IF(S75="","",VLOOKUP(S75,所属・種目コード!$AC$2:$AD$26,2,FALSE))</f>
        <v/>
      </c>
      <c r="AY75" s="229" t="str">
        <f>IF(R75="","",VLOOKUP(R75,所属・種目コード!$Y$2:$AA$8,3,FALSE))</f>
        <v/>
      </c>
      <c r="AZ75" s="497">
        <f t="shared" si="22"/>
        <v>0</v>
      </c>
      <c r="BA75" s="229" t="str">
        <f t="shared" si="23"/>
        <v/>
      </c>
      <c r="BB75" s="229" t="str">
        <f>IF(V75="","",VLOOKUP(V75,所属・種目コード!$AC$2:$AD$26,2,FALSE))</f>
        <v/>
      </c>
      <c r="BC75" s="229" t="str">
        <f>IF(U75="","",VLOOKUP(U75,所属・種目コード!$Y$2:$AA$8,3,FALSE))</f>
        <v/>
      </c>
      <c r="BD75" s="497">
        <f t="shared" si="24"/>
        <v>0</v>
      </c>
      <c r="BE75" s="229" t="str">
        <f t="shared" si="25"/>
        <v xml:space="preserve"> 0</v>
      </c>
      <c r="BG75" s="229" t="str">
        <f>IF(P75="","",VLOOKUP(P75,所属・種目コード!$AJ$2:$AN$34,4,FALSE))</f>
        <v/>
      </c>
      <c r="BH75" s="497">
        <f t="shared" si="30"/>
        <v>0</v>
      </c>
      <c r="BI75" s="229" t="str">
        <f>IF(S75="","",VLOOKUP(S75,所属・種目コード!$AJ$2:$AN$34,4,FALSE))</f>
        <v/>
      </c>
      <c r="BJ75" s="497">
        <f t="shared" si="27"/>
        <v>0</v>
      </c>
      <c r="BK75" s="229" t="str">
        <f>IF(V75="","",VLOOKUP(V75,所属・種目コード!$AJ$2:$AN$34,4,FALSE))</f>
        <v/>
      </c>
      <c r="BL75" s="497">
        <f t="shared" si="31"/>
        <v>0</v>
      </c>
      <c r="BN75" s="55"/>
      <c r="BO75" s="55"/>
      <c r="BP75" s="55"/>
      <c r="BQ75" s="55"/>
      <c r="BR75" s="55"/>
      <c r="BS75" s="55"/>
      <c r="BT75" s="55"/>
      <c r="BU75" s="880"/>
      <c r="BV75" s="880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</row>
    <row r="76" spans="1:93" s="230" customFormat="1" ht="25.05" customHeight="1">
      <c r="A76" s="55"/>
      <c r="B76" s="55"/>
      <c r="C76" s="55"/>
      <c r="D76" s="55"/>
      <c r="E76" s="55"/>
      <c r="F76" s="55"/>
      <c r="G76" s="736" t="s">
        <v>8739</v>
      </c>
      <c r="H76" s="1179">
        <v>19</v>
      </c>
      <c r="I76" s="1179"/>
      <c r="J76" s="676"/>
      <c r="K76" s="684" t="str">
        <f>IF($J76="","",(VLOOKUP($J76,一般・大学競技者!$B$1:$H$679,2,0)))</f>
        <v/>
      </c>
      <c r="L76" s="684" t="str">
        <f>IF($J76="","",(VLOOKUP($J76,一般・大学競技者!$B$1:$H$679,5,0)))</f>
        <v/>
      </c>
      <c r="M76" s="684" t="str">
        <f>IF($J76="","",(VLOOKUP($J76,一般・大学競技者!$B$1:$J$679,3,0)))</f>
        <v/>
      </c>
      <c r="N76" s="685" t="str">
        <f>IF($J76="","",(VLOOKUP($J76,一般・大学競技者!$B$1:$J$679,6,0)))</f>
        <v/>
      </c>
      <c r="O76" s="678"/>
      <c r="P76" s="682"/>
      <c r="Q76" s="673"/>
      <c r="R76" s="678"/>
      <c r="S76" s="682"/>
      <c r="T76" s="673"/>
      <c r="U76" s="678"/>
      <c r="V76" s="682"/>
      <c r="W76" s="673"/>
      <c r="X76" s="480"/>
      <c r="Y76" s="480"/>
      <c r="Z76" s="480"/>
      <c r="AA76" s="220"/>
      <c r="AB76" s="480"/>
      <c r="AC76" s="241"/>
      <c r="AD76" s="241"/>
      <c r="AE76" s="312" t="s">
        <v>23</v>
      </c>
      <c r="AF76" s="244" t="s">
        <v>46</v>
      </c>
      <c r="AG76" s="533" t="s">
        <v>83</v>
      </c>
      <c r="AH76" s="533" t="s">
        <v>83</v>
      </c>
      <c r="AI76" s="533" t="s">
        <v>83</v>
      </c>
      <c r="AK76" s="229" t="str">
        <f t="shared" si="15"/>
        <v/>
      </c>
      <c r="AL76" s="229">
        <f>IF(AF76="","",VLOOKUP(AF76,所属・種目コード!T:U,2,FALSE))</f>
        <v>3</v>
      </c>
      <c r="AM76" s="246">
        <f t="shared" si="16"/>
        <v>0</v>
      </c>
      <c r="AN76" s="229" t="str">
        <f t="shared" si="17"/>
        <v/>
      </c>
      <c r="AO76" s="229" t="str">
        <f t="shared" si="18"/>
        <v/>
      </c>
      <c r="AP76" s="229" t="str">
        <f t="shared" si="29"/>
        <v xml:space="preserve">  </v>
      </c>
      <c r="AQ76" s="229" t="str">
        <f t="shared" si="19"/>
        <v/>
      </c>
      <c r="AR76" s="229">
        <f>IF(AE76="","",VLOOKUP(AE76,所属・種目コード!$W$1:$X$2,2,FALSE))</f>
        <v>1</v>
      </c>
      <c r="AS76" s="229" t="str">
        <f>IF(N76="","",VLOOKUP(N76,所属・種目コード!$F$2:$H$160,3,FALSE))</f>
        <v/>
      </c>
      <c r="AT76" s="229" t="str">
        <f>IF(P76="","",VLOOKUP(P76,所属・種目コード!$AC$2:$AD$26,2,FALSE))</f>
        <v/>
      </c>
      <c r="AU76" s="229" t="str">
        <f>IF(O76="","",VLOOKUP(O76,所属・種目コード!$Y$2:$AA$8,3,FALSE))</f>
        <v/>
      </c>
      <c r="AV76" s="497">
        <f t="shared" si="20"/>
        <v>0</v>
      </c>
      <c r="AW76" s="229" t="str">
        <f t="shared" si="21"/>
        <v xml:space="preserve"> 0</v>
      </c>
      <c r="AX76" s="229" t="str">
        <f>IF(S76="","",VLOOKUP(S76,所属・種目コード!$AC$2:$AD$26,2,FALSE))</f>
        <v/>
      </c>
      <c r="AY76" s="229" t="str">
        <f>IF(R76="","",VLOOKUP(R76,所属・種目コード!$Y$2:$AA$8,3,FALSE))</f>
        <v/>
      </c>
      <c r="AZ76" s="497">
        <f t="shared" si="22"/>
        <v>0</v>
      </c>
      <c r="BA76" s="229" t="str">
        <f t="shared" si="23"/>
        <v/>
      </c>
      <c r="BB76" s="229" t="str">
        <f>IF(V76="","",VLOOKUP(V76,所属・種目コード!$AC$2:$AD$26,2,FALSE))</f>
        <v/>
      </c>
      <c r="BC76" s="229" t="str">
        <f>IF(U76="","",VLOOKUP(U76,所属・種目コード!$Y$2:$AA$8,3,FALSE))</f>
        <v/>
      </c>
      <c r="BD76" s="497">
        <f t="shared" si="24"/>
        <v>0</v>
      </c>
      <c r="BE76" s="229" t="str">
        <f t="shared" si="25"/>
        <v xml:space="preserve"> 0</v>
      </c>
      <c r="BG76" s="229" t="str">
        <f>IF(P76="","",VLOOKUP(P76,所属・種目コード!$AJ$2:$AN$34,4,FALSE))</f>
        <v/>
      </c>
      <c r="BH76" s="497">
        <f t="shared" si="30"/>
        <v>0</v>
      </c>
      <c r="BI76" s="229" t="str">
        <f>IF(S76="","",VLOOKUP(S76,所属・種目コード!$AJ$2:$AN$34,4,FALSE))</f>
        <v/>
      </c>
      <c r="BJ76" s="497">
        <f t="shared" si="27"/>
        <v>0</v>
      </c>
      <c r="BK76" s="229" t="str">
        <f>IF(V76="","",VLOOKUP(V76,所属・種目コード!$AJ$2:$AN$34,4,FALSE))</f>
        <v/>
      </c>
      <c r="BL76" s="497">
        <f t="shared" si="31"/>
        <v>0</v>
      </c>
      <c r="BN76" s="55"/>
      <c r="BO76" s="55"/>
      <c r="BP76" s="55"/>
      <c r="BQ76" s="55"/>
      <c r="BR76" s="55"/>
      <c r="BS76" s="55"/>
      <c r="BT76" s="55"/>
      <c r="BU76" s="880"/>
      <c r="BV76" s="880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</row>
    <row r="77" spans="1:93" s="230" customFormat="1" ht="25.05" customHeight="1" thickBot="1">
      <c r="A77" s="55"/>
      <c r="B77" s="55"/>
      <c r="C77" s="55"/>
      <c r="D77" s="55"/>
      <c r="E77" s="55"/>
      <c r="F77" s="55"/>
      <c r="G77" s="737" t="s">
        <v>8739</v>
      </c>
      <c r="H77" s="1180">
        <v>20</v>
      </c>
      <c r="I77" s="1180"/>
      <c r="J77" s="677"/>
      <c r="K77" s="686" t="str">
        <f>IF($J77="","",(VLOOKUP($J77,一般・大学競技者!$B$1:$H$679,2,0)))</f>
        <v/>
      </c>
      <c r="L77" s="686" t="str">
        <f>IF($J77="","",(VLOOKUP($J77,一般・大学競技者!$B$1:$H$679,5,0)))</f>
        <v/>
      </c>
      <c r="M77" s="686" t="str">
        <f>IF($J77="","",(VLOOKUP($J77,一般・大学競技者!$B$1:$J$679,3,0)))</f>
        <v/>
      </c>
      <c r="N77" s="687" t="str">
        <f>IF($J77="","",(VLOOKUP($J77,一般・大学競技者!$B$1:$J$679,6,0)))</f>
        <v/>
      </c>
      <c r="O77" s="680"/>
      <c r="P77" s="683"/>
      <c r="Q77" s="674"/>
      <c r="R77" s="680"/>
      <c r="S77" s="683"/>
      <c r="T77" s="674"/>
      <c r="U77" s="680"/>
      <c r="V77" s="683"/>
      <c r="W77" s="674"/>
      <c r="X77" s="480"/>
      <c r="Y77" s="480"/>
      <c r="Z77" s="480"/>
      <c r="AA77" s="220"/>
      <c r="AB77" s="480"/>
      <c r="AC77" s="241"/>
      <c r="AD77" s="241"/>
      <c r="AE77" s="312" t="s">
        <v>23</v>
      </c>
      <c r="AF77" s="244" t="s">
        <v>46</v>
      </c>
      <c r="AG77" s="533" t="s">
        <v>83</v>
      </c>
      <c r="AH77" s="533" t="s">
        <v>83</v>
      </c>
      <c r="AI77" s="533" t="s">
        <v>83</v>
      </c>
      <c r="AK77" s="229" t="str">
        <f t="shared" si="15"/>
        <v/>
      </c>
      <c r="AL77" s="229">
        <f>IF(AF77="","",VLOOKUP(AF77,所属・種目コード!T:U,2,FALSE))</f>
        <v>3</v>
      </c>
      <c r="AM77" s="246">
        <f t="shared" si="16"/>
        <v>0</v>
      </c>
      <c r="AN77" s="229" t="str">
        <f t="shared" si="17"/>
        <v/>
      </c>
      <c r="AO77" s="229" t="str">
        <f t="shared" si="18"/>
        <v/>
      </c>
      <c r="AP77" s="229" t="str">
        <f t="shared" si="29"/>
        <v xml:space="preserve">  </v>
      </c>
      <c r="AQ77" s="229" t="str">
        <f t="shared" si="19"/>
        <v/>
      </c>
      <c r="AR77" s="229">
        <f>IF(AE77="","",VLOOKUP(AE77,所属・種目コード!$W$1:$X$2,2,FALSE))</f>
        <v>1</v>
      </c>
      <c r="AS77" s="229" t="str">
        <f>IF(N77="","",VLOOKUP(N77,所属・種目コード!$F$2:$H$160,3,FALSE))</f>
        <v/>
      </c>
      <c r="AT77" s="229" t="str">
        <f>IF(P77="","",VLOOKUP(P77,所属・種目コード!$AC$2:$AD$26,2,FALSE))</f>
        <v/>
      </c>
      <c r="AU77" s="229" t="str">
        <f>IF(O77="","",VLOOKUP(O77,所属・種目コード!$Y$2:$AA$8,3,FALSE))</f>
        <v/>
      </c>
      <c r="AV77" s="497">
        <f t="shared" si="20"/>
        <v>0</v>
      </c>
      <c r="AW77" s="229" t="str">
        <f t="shared" si="21"/>
        <v xml:space="preserve"> 0</v>
      </c>
      <c r="AX77" s="229" t="str">
        <f>IF(S77="","",VLOOKUP(S77,所属・種目コード!$AC$2:$AD$26,2,FALSE))</f>
        <v/>
      </c>
      <c r="AY77" s="229" t="str">
        <f>IF(R77="","",VLOOKUP(R77,所属・種目コード!$Y$2:$AA$8,3,FALSE))</f>
        <v/>
      </c>
      <c r="AZ77" s="497">
        <f t="shared" si="22"/>
        <v>0</v>
      </c>
      <c r="BA77" s="229" t="str">
        <f t="shared" si="23"/>
        <v/>
      </c>
      <c r="BB77" s="229" t="str">
        <f>IF(V77="","",VLOOKUP(V77,所属・種目コード!$AC$2:$AD$26,2,FALSE))</f>
        <v/>
      </c>
      <c r="BC77" s="229" t="str">
        <f>IF(U77="","",VLOOKUP(U77,所属・種目コード!$Y$2:$AA$8,3,FALSE))</f>
        <v/>
      </c>
      <c r="BD77" s="497">
        <f t="shared" si="24"/>
        <v>0</v>
      </c>
      <c r="BE77" s="229" t="str">
        <f t="shared" si="25"/>
        <v xml:space="preserve"> 0</v>
      </c>
      <c r="BG77" s="229" t="str">
        <f>IF(P77="","",VLOOKUP(P77,所属・種目コード!$AJ$2:$AN$34,4,FALSE))</f>
        <v/>
      </c>
      <c r="BH77" s="497">
        <f t="shared" si="30"/>
        <v>0</v>
      </c>
      <c r="BI77" s="229" t="str">
        <f>IF(S77="","",VLOOKUP(S77,所属・種目コード!$AJ$2:$AN$34,4,FALSE))</f>
        <v/>
      </c>
      <c r="BJ77" s="497">
        <f t="shared" si="27"/>
        <v>0</v>
      </c>
      <c r="BK77" s="229" t="str">
        <f>IF(V77="","",VLOOKUP(V77,所属・種目コード!$AJ$2:$AN$34,4,FALSE))</f>
        <v/>
      </c>
      <c r="BL77" s="497">
        <f t="shared" si="31"/>
        <v>0</v>
      </c>
      <c r="BN77" s="55"/>
      <c r="BO77" s="55"/>
      <c r="BP77" s="55"/>
      <c r="BQ77" s="55"/>
      <c r="BR77" s="55"/>
      <c r="BS77" s="55"/>
      <c r="BT77" s="55"/>
      <c r="BU77" s="880"/>
      <c r="BV77" s="880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</row>
    <row r="78" spans="1:93" s="230" customFormat="1" ht="25.05" hidden="1" customHeight="1">
      <c r="A78" s="55"/>
      <c r="B78" s="55"/>
      <c r="C78" s="55"/>
      <c r="D78" s="55"/>
      <c r="E78" s="55"/>
      <c r="F78" s="55"/>
      <c r="G78" s="916" t="s">
        <v>8739</v>
      </c>
      <c r="H78" s="1181">
        <v>21</v>
      </c>
      <c r="I78" s="1181"/>
      <c r="J78" s="675"/>
      <c r="K78" s="684" t="str">
        <f>IF($J78="","",(VLOOKUP($J78,一般・大学競技者!$B$1:$H$679,2,0)))</f>
        <v/>
      </c>
      <c r="L78" s="684" t="str">
        <f>IF($J78="","",(VLOOKUP($J78,一般・大学競技者!$B$1:$H$679,5,0)))</f>
        <v/>
      </c>
      <c r="M78" s="684" t="str">
        <f>IF($J78="","",(VLOOKUP($J78,一般・大学競技者!$B$1:$J$679,3,0)))</f>
        <v/>
      </c>
      <c r="N78" s="685" t="str">
        <f>IF($J78="","",(VLOOKUP($J78,一般・大学競技者!$B$1:$J$679,6,0)))</f>
        <v/>
      </c>
      <c r="O78" s="751"/>
      <c r="P78" s="901"/>
      <c r="Q78" s="754"/>
      <c r="R78" s="751"/>
      <c r="S78" s="901"/>
      <c r="T78" s="754"/>
      <c r="U78" s="751"/>
      <c r="V78" s="901"/>
      <c r="W78" s="754"/>
      <c r="X78" s="480"/>
      <c r="Y78" s="480"/>
      <c r="Z78" s="480"/>
      <c r="AA78" s="220"/>
      <c r="AB78" s="480"/>
      <c r="AC78" s="241"/>
      <c r="AD78" s="241"/>
      <c r="AE78" s="312" t="s">
        <v>23</v>
      </c>
      <c r="AF78" s="244" t="s">
        <v>46</v>
      </c>
      <c r="AG78" s="533" t="s">
        <v>83</v>
      </c>
      <c r="AH78" s="533" t="s">
        <v>83</v>
      </c>
      <c r="AI78" s="533" t="s">
        <v>83</v>
      </c>
      <c r="AK78" s="229" t="str">
        <f t="shared" si="15"/>
        <v/>
      </c>
      <c r="AL78" s="229">
        <f>IF(AF78="","",VLOOKUP(AF78,所属・種目コード!T:U,2,FALSE))</f>
        <v>3</v>
      </c>
      <c r="AM78" s="246">
        <f t="shared" si="16"/>
        <v>0</v>
      </c>
      <c r="AN78" s="229" t="str">
        <f t="shared" si="17"/>
        <v/>
      </c>
      <c r="AO78" s="229" t="str">
        <f t="shared" si="18"/>
        <v/>
      </c>
      <c r="AP78" s="229" t="str">
        <f t="shared" si="29"/>
        <v xml:space="preserve">  </v>
      </c>
      <c r="AQ78" s="229" t="str">
        <f t="shared" si="19"/>
        <v/>
      </c>
      <c r="AR78" s="229" t="e">
        <f>IF(AE78="","",VLOOKUP(AE78,所属・種目コード!AN:AN,2,FALSE))</f>
        <v>#N/A</v>
      </c>
      <c r="AS78" s="229" t="str">
        <f>IF(N78="","",VLOOKUP(N78,所属・種目コード!$F$2:$H$160,3,FALSE))</f>
        <v/>
      </c>
      <c r="AT78" s="229" t="str">
        <f>IF(P78="","",VLOOKUP(P78,所属・種目コード!$AC$2:$AD$26,2,FALSE))</f>
        <v/>
      </c>
      <c r="AU78" s="229" t="str">
        <f>IF(O78="","",VLOOKUP(O78,所属・種目コード!$Y$2:$AA$8,3,FALSE))</f>
        <v/>
      </c>
      <c r="AV78" s="497">
        <f t="shared" si="20"/>
        <v>0</v>
      </c>
      <c r="AW78" s="229" t="str">
        <f t="shared" si="21"/>
        <v xml:space="preserve"> 0</v>
      </c>
      <c r="AX78" s="229" t="str">
        <f>IF(S78="","",VLOOKUP(S78,所属・種目コード!$AC$2:$AD$26,2,FALSE))</f>
        <v/>
      </c>
      <c r="AY78" s="229" t="str">
        <f>IF(R78="","",VLOOKUP(R78,所属・種目コード!$Y$2:$AA$8,3,FALSE))</f>
        <v/>
      </c>
      <c r="AZ78" s="497">
        <f t="shared" si="22"/>
        <v>0</v>
      </c>
      <c r="BA78" s="229" t="str">
        <f t="shared" si="23"/>
        <v/>
      </c>
      <c r="BB78" s="229" t="str">
        <f>IF(V78="","",VLOOKUP(V78,所属・種目コード!$AC$2:$AD$26,2,FALSE))</f>
        <v/>
      </c>
      <c r="BC78" s="229" t="str">
        <f>IF(U78="","",VLOOKUP(U78,所属・種目コード!$Y$2:$AA$8,3,FALSE))</f>
        <v/>
      </c>
      <c r="BD78" s="497">
        <f t="shared" si="24"/>
        <v>0</v>
      </c>
      <c r="BE78" s="229" t="str">
        <f t="shared" si="25"/>
        <v xml:space="preserve"> 0</v>
      </c>
      <c r="BG78" s="229" t="str">
        <f>IF(P78="","",VLOOKUP(P78,所属・種目コード!$AC$2:$AE$46,3,FALSE))</f>
        <v/>
      </c>
      <c r="BH78" s="497">
        <f t="shared" si="30"/>
        <v>0</v>
      </c>
      <c r="BI78" s="229" t="str">
        <f>IF(S78="","",VLOOKUP(S78,所属・種目コード!$AC$2:$AE$46,3,FALSE))</f>
        <v/>
      </c>
      <c r="BJ78" s="497">
        <f t="shared" si="27"/>
        <v>0</v>
      </c>
      <c r="BK78" s="229" t="str">
        <f>IF(V78="","",VLOOKUP(V78,所属・種目コード!$AC$2:$AE$46,3,FALSE))</f>
        <v/>
      </c>
      <c r="BL78" s="497">
        <f t="shared" si="31"/>
        <v>0</v>
      </c>
      <c r="BN78" s="55"/>
      <c r="BO78" s="55"/>
      <c r="BP78" s="55"/>
      <c r="BQ78" s="55"/>
      <c r="BR78" s="55"/>
      <c r="BS78" s="55"/>
      <c r="BT78" s="55"/>
      <c r="BU78" s="880"/>
      <c r="BV78" s="880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</row>
    <row r="79" spans="1:93" s="230" customFormat="1" ht="25.05" hidden="1" customHeight="1">
      <c r="A79" s="55"/>
      <c r="B79" s="55"/>
      <c r="C79" s="55"/>
      <c r="D79" s="55"/>
      <c r="E79" s="55"/>
      <c r="F79" s="55"/>
      <c r="G79" s="736" t="s">
        <v>8739</v>
      </c>
      <c r="H79" s="1179">
        <v>22</v>
      </c>
      <c r="I79" s="1179"/>
      <c r="J79" s="676"/>
      <c r="K79" s="684" t="str">
        <f>IF($J79="","",(VLOOKUP($J79,一般・大学競技者!$B$1:$H$679,2,0)))</f>
        <v/>
      </c>
      <c r="L79" s="684" t="str">
        <f>IF($J79="","",(VLOOKUP($J79,一般・大学競技者!$B$1:$H$679,5,0)))</f>
        <v/>
      </c>
      <c r="M79" s="684" t="str">
        <f>IF($J79="","",(VLOOKUP($J79,一般・大学競技者!$B$1:$J$679,3,0)))</f>
        <v/>
      </c>
      <c r="N79" s="685" t="str">
        <f>IF($J79="","",(VLOOKUP($J79,一般・大学競技者!$B$1:$J$679,6,0)))</f>
        <v/>
      </c>
      <c r="O79" s="678"/>
      <c r="P79" s="682"/>
      <c r="Q79" s="673"/>
      <c r="R79" s="678"/>
      <c r="S79" s="682"/>
      <c r="T79" s="673"/>
      <c r="U79" s="678"/>
      <c r="V79" s="682"/>
      <c r="W79" s="673"/>
      <c r="X79" s="480"/>
      <c r="Y79" s="480"/>
      <c r="Z79" s="480"/>
      <c r="AA79" s="220"/>
      <c r="AB79" s="480"/>
      <c r="AC79" s="241"/>
      <c r="AD79" s="241"/>
      <c r="AE79" s="312" t="s">
        <v>23</v>
      </c>
      <c r="AF79" s="244" t="s">
        <v>46</v>
      </c>
      <c r="AG79" s="533" t="s">
        <v>83</v>
      </c>
      <c r="AH79" s="533" t="s">
        <v>83</v>
      </c>
      <c r="AI79" s="533" t="s">
        <v>83</v>
      </c>
      <c r="AK79" s="229" t="str">
        <f t="shared" si="15"/>
        <v/>
      </c>
      <c r="AL79" s="229">
        <f>IF(AF79="","",VLOOKUP(AF79,所属・種目コード!T:U,2,FALSE))</f>
        <v>3</v>
      </c>
      <c r="AM79" s="246">
        <f t="shared" si="16"/>
        <v>0</v>
      </c>
      <c r="AN79" s="229" t="str">
        <f t="shared" si="17"/>
        <v/>
      </c>
      <c r="AO79" s="229" t="str">
        <f t="shared" si="18"/>
        <v/>
      </c>
      <c r="AP79" s="229" t="str">
        <f t="shared" si="29"/>
        <v xml:space="preserve">  </v>
      </c>
      <c r="AQ79" s="229" t="str">
        <f t="shared" si="19"/>
        <v/>
      </c>
      <c r="AR79" s="229" t="e">
        <f>IF(AE79="","",VLOOKUP(AE79,所属・種目コード!AN:AN,2,FALSE))</f>
        <v>#N/A</v>
      </c>
      <c r="AS79" s="229" t="str">
        <f>IF(N79="","",VLOOKUP(N79,所属・種目コード!$F$2:$H$160,3,FALSE))</f>
        <v/>
      </c>
      <c r="AT79" s="229" t="str">
        <f>IF(P79="","",VLOOKUP(P79,所属・種目コード!$AC$2:$AD$26,2,FALSE))</f>
        <v/>
      </c>
      <c r="AU79" s="229" t="str">
        <f>IF(O79="","",VLOOKUP(O79,所属・種目コード!$Y$2:$AA$8,3,FALSE))</f>
        <v/>
      </c>
      <c r="AV79" s="497">
        <f t="shared" si="20"/>
        <v>0</v>
      </c>
      <c r="AW79" s="229" t="str">
        <f t="shared" si="21"/>
        <v xml:space="preserve"> 0</v>
      </c>
      <c r="AX79" s="229" t="str">
        <f>IF(S79="","",VLOOKUP(S79,所属・種目コード!$AC$2:$AD$26,2,FALSE))</f>
        <v/>
      </c>
      <c r="AY79" s="229" t="str">
        <f>IF(R79="","",VLOOKUP(R79,所属・種目コード!$Y$2:$AA$8,3,FALSE))</f>
        <v/>
      </c>
      <c r="AZ79" s="497">
        <f t="shared" si="22"/>
        <v>0</v>
      </c>
      <c r="BA79" s="229" t="str">
        <f t="shared" si="23"/>
        <v/>
      </c>
      <c r="BB79" s="229" t="str">
        <f>IF(V79="","",VLOOKUP(V79,所属・種目コード!$AC$2:$AD$26,2,FALSE))</f>
        <v/>
      </c>
      <c r="BC79" s="229" t="str">
        <f>IF(U79="","",VLOOKUP(U79,所属・種目コード!$Y$2:$AA$8,3,FALSE))</f>
        <v/>
      </c>
      <c r="BD79" s="497">
        <f t="shared" si="24"/>
        <v>0</v>
      </c>
      <c r="BE79" s="229" t="str">
        <f t="shared" si="25"/>
        <v xml:space="preserve"> 0</v>
      </c>
      <c r="BG79" s="229" t="str">
        <f>IF(P79="","",VLOOKUP(P79,所属・種目コード!$AC$2:$AE$46,3,FALSE))</f>
        <v/>
      </c>
      <c r="BH79" s="497">
        <f t="shared" si="30"/>
        <v>0</v>
      </c>
      <c r="BI79" s="229" t="str">
        <f>IF(S79="","",VLOOKUP(S79,所属・種目コード!$AC$2:$AE$46,3,FALSE))</f>
        <v/>
      </c>
      <c r="BJ79" s="497">
        <f t="shared" si="27"/>
        <v>0</v>
      </c>
      <c r="BK79" s="229" t="str">
        <f>IF(V79="","",VLOOKUP(V79,所属・種目コード!$AC$2:$AE$46,3,FALSE))</f>
        <v/>
      </c>
      <c r="BL79" s="497">
        <f t="shared" si="31"/>
        <v>0</v>
      </c>
      <c r="BN79" s="55"/>
      <c r="BO79" s="55"/>
      <c r="BP79" s="55"/>
      <c r="BQ79" s="55"/>
      <c r="BR79" s="55"/>
      <c r="BS79" s="55"/>
      <c r="BT79" s="55"/>
      <c r="BU79" s="880"/>
      <c r="BV79" s="880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</row>
    <row r="80" spans="1:93" s="230" customFormat="1" ht="25.05" hidden="1" customHeight="1">
      <c r="A80" s="55"/>
      <c r="B80" s="55"/>
      <c r="C80" s="55"/>
      <c r="D80" s="55"/>
      <c r="E80" s="55"/>
      <c r="F80" s="55"/>
      <c r="G80" s="736" t="s">
        <v>8739</v>
      </c>
      <c r="H80" s="1179">
        <v>23</v>
      </c>
      <c r="I80" s="1179"/>
      <c r="J80" s="676"/>
      <c r="K80" s="684" t="str">
        <f>IF($J80="","",(VLOOKUP($J80,一般・大学競技者!$B$1:$H$679,2,0)))</f>
        <v/>
      </c>
      <c r="L80" s="684" t="str">
        <f>IF($J80="","",(VLOOKUP($J80,一般・大学競技者!$B$1:$H$679,5,0)))</f>
        <v/>
      </c>
      <c r="M80" s="684" t="str">
        <f>IF($J80="","",(VLOOKUP($J80,一般・大学競技者!$B$1:$J$679,3,0)))</f>
        <v/>
      </c>
      <c r="N80" s="685" t="str">
        <f>IF($J80="","",(VLOOKUP($J80,一般・大学競技者!$B$1:$J$679,6,0)))</f>
        <v/>
      </c>
      <c r="O80" s="678"/>
      <c r="P80" s="682"/>
      <c r="Q80" s="673"/>
      <c r="R80" s="678"/>
      <c r="S80" s="682"/>
      <c r="T80" s="673"/>
      <c r="U80" s="678"/>
      <c r="V80" s="682"/>
      <c r="W80" s="673"/>
      <c r="X80" s="480"/>
      <c r="Y80" s="480"/>
      <c r="Z80" s="480"/>
      <c r="AA80" s="220"/>
      <c r="AB80" s="480"/>
      <c r="AC80" s="241"/>
      <c r="AD80" s="241"/>
      <c r="AE80" s="312" t="s">
        <v>23</v>
      </c>
      <c r="AF80" s="244" t="s">
        <v>46</v>
      </c>
      <c r="AG80" s="533" t="s">
        <v>83</v>
      </c>
      <c r="AH80" s="533" t="s">
        <v>83</v>
      </c>
      <c r="AI80" s="533" t="s">
        <v>83</v>
      </c>
      <c r="AK80" s="229" t="str">
        <f t="shared" si="15"/>
        <v/>
      </c>
      <c r="AL80" s="229">
        <f>IF(AF80="","",VLOOKUP(AF80,所属・種目コード!T:U,2,FALSE))</f>
        <v>3</v>
      </c>
      <c r="AM80" s="246">
        <f t="shared" si="16"/>
        <v>0</v>
      </c>
      <c r="AN80" s="229" t="str">
        <f t="shared" si="17"/>
        <v/>
      </c>
      <c r="AO80" s="229" t="str">
        <f t="shared" si="18"/>
        <v/>
      </c>
      <c r="AP80" s="229" t="str">
        <f t="shared" si="29"/>
        <v xml:space="preserve">  </v>
      </c>
      <c r="AQ80" s="229" t="str">
        <f t="shared" si="19"/>
        <v/>
      </c>
      <c r="AR80" s="229" t="e">
        <f>IF(AE80="","",VLOOKUP(AE80,所属・種目コード!AN:AN,2,FALSE))</f>
        <v>#N/A</v>
      </c>
      <c r="AS80" s="229" t="str">
        <f>IF(N80="","",VLOOKUP(N80,所属・種目コード!$F$2:$H$160,3,FALSE))</f>
        <v/>
      </c>
      <c r="AT80" s="229" t="str">
        <f>IF(P80="","",VLOOKUP(P80,所属・種目コード!$AC$2:$AD$26,2,FALSE))</f>
        <v/>
      </c>
      <c r="AU80" s="229" t="str">
        <f>IF(O80="","",VLOOKUP(O80,所属・種目コード!$Y$2:$AA$8,3,FALSE))</f>
        <v/>
      </c>
      <c r="AV80" s="497">
        <f t="shared" si="20"/>
        <v>0</v>
      </c>
      <c r="AW80" s="229" t="str">
        <f t="shared" si="21"/>
        <v xml:space="preserve"> 0</v>
      </c>
      <c r="AX80" s="229" t="str">
        <f>IF(S80="","",VLOOKUP(S80,所属・種目コード!$AC$2:$AD$26,2,FALSE))</f>
        <v/>
      </c>
      <c r="AY80" s="229" t="str">
        <f>IF(R80="","",VLOOKUP(R80,所属・種目コード!$Y$2:$AA$8,3,FALSE))</f>
        <v/>
      </c>
      <c r="AZ80" s="497">
        <f t="shared" si="22"/>
        <v>0</v>
      </c>
      <c r="BA80" s="229" t="str">
        <f t="shared" si="23"/>
        <v/>
      </c>
      <c r="BB80" s="229" t="str">
        <f>IF(V80="","",VLOOKUP(V80,所属・種目コード!$AC$2:$AD$26,2,FALSE))</f>
        <v/>
      </c>
      <c r="BC80" s="229" t="str">
        <f>IF(U80="","",VLOOKUP(U80,所属・種目コード!$Y$2:$AA$8,3,FALSE))</f>
        <v/>
      </c>
      <c r="BD80" s="497">
        <f t="shared" si="24"/>
        <v>0</v>
      </c>
      <c r="BE80" s="229" t="str">
        <f t="shared" si="25"/>
        <v xml:space="preserve"> 0</v>
      </c>
      <c r="BG80" s="229" t="str">
        <f>IF(P80="","",VLOOKUP(P80,所属・種目コード!$AC$2:$AE$46,3,FALSE))</f>
        <v/>
      </c>
      <c r="BH80" s="497">
        <f t="shared" si="30"/>
        <v>0</v>
      </c>
      <c r="BI80" s="229" t="str">
        <f>IF(S80="","",VLOOKUP(S80,所属・種目コード!$AC$2:$AE$46,3,FALSE))</f>
        <v/>
      </c>
      <c r="BJ80" s="497">
        <f t="shared" si="27"/>
        <v>0</v>
      </c>
      <c r="BK80" s="229" t="str">
        <f>IF(V80="","",VLOOKUP(V80,所属・種目コード!$AC$2:$AE$46,3,FALSE))</f>
        <v/>
      </c>
      <c r="BL80" s="497">
        <f t="shared" si="31"/>
        <v>0</v>
      </c>
      <c r="BN80" s="55"/>
      <c r="BO80" s="55"/>
      <c r="BP80" s="55"/>
      <c r="BQ80" s="55"/>
      <c r="BR80" s="55"/>
      <c r="BS80" s="55"/>
      <c r="BT80" s="55"/>
      <c r="BU80" s="880"/>
      <c r="BV80" s="880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</row>
    <row r="81" spans="1:93" s="230" customFormat="1" ht="25.05" hidden="1" customHeight="1">
      <c r="A81" s="55"/>
      <c r="B81" s="55"/>
      <c r="C81" s="55"/>
      <c r="D81" s="55"/>
      <c r="E81" s="55"/>
      <c r="F81" s="55"/>
      <c r="G81" s="736" t="s">
        <v>8739</v>
      </c>
      <c r="H81" s="1179">
        <v>24</v>
      </c>
      <c r="I81" s="1179"/>
      <c r="J81" s="676"/>
      <c r="K81" s="684" t="str">
        <f>IF($J81="","",(VLOOKUP($J81,一般・大学競技者!$B$1:$H$679,2,0)))</f>
        <v/>
      </c>
      <c r="L81" s="684" t="str">
        <f>IF($J81="","",(VLOOKUP($J81,一般・大学競技者!$B$1:$H$679,5,0)))</f>
        <v/>
      </c>
      <c r="M81" s="684" t="str">
        <f>IF($J81="","",(VLOOKUP($J81,一般・大学競技者!$B$1:$J$679,3,0)))</f>
        <v/>
      </c>
      <c r="N81" s="685" t="str">
        <f>IF($J81="","",(VLOOKUP($J81,一般・大学競技者!$B$1:$J$679,6,0)))</f>
        <v/>
      </c>
      <c r="O81" s="678"/>
      <c r="P81" s="682"/>
      <c r="Q81" s="673"/>
      <c r="R81" s="678"/>
      <c r="S81" s="682"/>
      <c r="T81" s="673"/>
      <c r="U81" s="678"/>
      <c r="V81" s="682"/>
      <c r="W81" s="673"/>
      <c r="X81" s="480"/>
      <c r="Y81" s="480"/>
      <c r="Z81" s="480"/>
      <c r="AA81" s="220"/>
      <c r="AB81" s="480"/>
      <c r="AC81" s="241"/>
      <c r="AD81" s="241"/>
      <c r="AE81" s="312" t="s">
        <v>23</v>
      </c>
      <c r="AF81" s="244" t="s">
        <v>46</v>
      </c>
      <c r="AG81" s="533" t="s">
        <v>83</v>
      </c>
      <c r="AH81" s="533" t="s">
        <v>83</v>
      </c>
      <c r="AI81" s="533" t="s">
        <v>83</v>
      </c>
      <c r="AK81" s="229" t="str">
        <f t="shared" si="15"/>
        <v/>
      </c>
      <c r="AL81" s="229">
        <f>IF(AF81="","",VLOOKUP(AF81,所属・種目コード!T:U,2,FALSE))</f>
        <v>3</v>
      </c>
      <c r="AM81" s="246">
        <f t="shared" si="16"/>
        <v>0</v>
      </c>
      <c r="AN81" s="229" t="str">
        <f t="shared" si="17"/>
        <v/>
      </c>
      <c r="AO81" s="229" t="str">
        <f t="shared" si="18"/>
        <v/>
      </c>
      <c r="AP81" s="229" t="str">
        <f t="shared" si="29"/>
        <v xml:space="preserve">  </v>
      </c>
      <c r="AQ81" s="229" t="str">
        <f t="shared" si="19"/>
        <v/>
      </c>
      <c r="AR81" s="229" t="e">
        <f>IF(AE81="","",VLOOKUP(AE81,所属・種目コード!AN:AN,2,FALSE))</f>
        <v>#N/A</v>
      </c>
      <c r="AS81" s="229" t="str">
        <f>IF(N81="","",VLOOKUP(N81,所属・種目コード!$F$2:$H$160,3,FALSE))</f>
        <v/>
      </c>
      <c r="AT81" s="229" t="str">
        <f>IF(P81="","",VLOOKUP(P81,所属・種目コード!$AC$2:$AD$26,2,FALSE))</f>
        <v/>
      </c>
      <c r="AU81" s="229" t="str">
        <f>IF(O81="","",VLOOKUP(O81,所属・種目コード!$Y$2:$AA$8,3,FALSE))</f>
        <v/>
      </c>
      <c r="AV81" s="497">
        <f t="shared" si="20"/>
        <v>0</v>
      </c>
      <c r="AW81" s="229" t="str">
        <f t="shared" si="21"/>
        <v xml:space="preserve"> 0</v>
      </c>
      <c r="AX81" s="229" t="str">
        <f>IF(S81="","",VLOOKUP(S81,所属・種目コード!$AC$2:$AD$26,2,FALSE))</f>
        <v/>
      </c>
      <c r="AY81" s="229" t="str">
        <f>IF(R81="","",VLOOKUP(R81,所属・種目コード!$Y$2:$AA$8,3,FALSE))</f>
        <v/>
      </c>
      <c r="AZ81" s="497">
        <f t="shared" si="22"/>
        <v>0</v>
      </c>
      <c r="BA81" s="229" t="str">
        <f t="shared" si="23"/>
        <v/>
      </c>
      <c r="BB81" s="229" t="str">
        <f>IF(V81="","",VLOOKUP(V81,所属・種目コード!$AC$2:$AD$26,2,FALSE))</f>
        <v/>
      </c>
      <c r="BC81" s="229" t="str">
        <f>IF(U81="","",VLOOKUP(U81,所属・種目コード!$Y$2:$AA$8,3,FALSE))</f>
        <v/>
      </c>
      <c r="BD81" s="497">
        <f t="shared" si="24"/>
        <v>0</v>
      </c>
      <c r="BE81" s="229" t="str">
        <f t="shared" si="25"/>
        <v xml:space="preserve"> 0</v>
      </c>
      <c r="BG81" s="229" t="str">
        <f>IF(P81="","",VLOOKUP(P81,所属・種目コード!$AC$2:$AE$46,3,FALSE))</f>
        <v/>
      </c>
      <c r="BH81" s="497">
        <f t="shared" si="30"/>
        <v>0</v>
      </c>
      <c r="BI81" s="229" t="str">
        <f>IF(S81="","",VLOOKUP(S81,所属・種目コード!$AC$2:$AE$46,3,FALSE))</f>
        <v/>
      </c>
      <c r="BJ81" s="497">
        <f t="shared" si="27"/>
        <v>0</v>
      </c>
      <c r="BK81" s="229" t="str">
        <f>IF(V81="","",VLOOKUP(V81,所属・種目コード!$AC$2:$AE$46,3,FALSE))</f>
        <v/>
      </c>
      <c r="BL81" s="497">
        <f t="shared" si="31"/>
        <v>0</v>
      </c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</row>
    <row r="82" spans="1:93" s="230" customFormat="1" ht="25.05" hidden="1" customHeight="1" thickBot="1">
      <c r="A82" s="55"/>
      <c r="B82" s="55"/>
      <c r="C82" s="55"/>
      <c r="D82" s="55"/>
      <c r="E82" s="55"/>
      <c r="F82" s="55"/>
      <c r="G82" s="914" t="s">
        <v>8739</v>
      </c>
      <c r="H82" s="1194">
        <v>25</v>
      </c>
      <c r="I82" s="1194"/>
      <c r="J82" s="915"/>
      <c r="K82" s="898" t="str">
        <f>IF($J82="","",(VLOOKUP($J82,一般・大学競技者!$B$1:$H$679,2,0)))</f>
        <v/>
      </c>
      <c r="L82" s="898" t="str">
        <f>IF($J82="","",(VLOOKUP($J82,一般・大学競技者!$B$1:$H$679,5,0)))</f>
        <v/>
      </c>
      <c r="M82" s="898" t="str">
        <f>IF($J82="","",(VLOOKUP($J82,一般・大学競技者!$B$1:$J$679,3,0)))</f>
        <v/>
      </c>
      <c r="N82" s="899" t="str">
        <f>IF($J82="","",(VLOOKUP($J82,一般・大学競技者!$B$1:$J$679,6,0)))</f>
        <v/>
      </c>
      <c r="O82" s="900"/>
      <c r="P82" s="682"/>
      <c r="Q82" s="902"/>
      <c r="R82" s="900"/>
      <c r="S82" s="682"/>
      <c r="T82" s="902"/>
      <c r="U82" s="900"/>
      <c r="V82" s="682"/>
      <c r="W82" s="902"/>
      <c r="X82" s="480"/>
      <c r="Y82" s="480"/>
      <c r="Z82" s="480"/>
      <c r="AA82" s="220"/>
      <c r="AB82" s="480"/>
      <c r="AC82" s="241"/>
      <c r="AD82" s="241"/>
      <c r="AE82" s="312" t="s">
        <v>23</v>
      </c>
      <c r="AF82" s="244" t="s">
        <v>46</v>
      </c>
      <c r="AG82" s="533" t="s">
        <v>83</v>
      </c>
      <c r="AH82" s="533" t="s">
        <v>83</v>
      </c>
      <c r="AI82" s="533" t="s">
        <v>83</v>
      </c>
      <c r="AK82" s="229" t="str">
        <f t="shared" si="15"/>
        <v/>
      </c>
      <c r="AL82" s="229">
        <f>IF(AF82="","",VLOOKUP(AF82,所属・種目コード!T:U,2,FALSE))</f>
        <v>3</v>
      </c>
      <c r="AM82" s="246">
        <f t="shared" si="16"/>
        <v>0</v>
      </c>
      <c r="AN82" s="229" t="str">
        <f t="shared" si="17"/>
        <v/>
      </c>
      <c r="AO82" s="229" t="str">
        <f t="shared" si="18"/>
        <v/>
      </c>
      <c r="AP82" s="229" t="str">
        <f t="shared" si="29"/>
        <v xml:space="preserve">  </v>
      </c>
      <c r="AQ82" s="229" t="str">
        <f t="shared" si="19"/>
        <v/>
      </c>
      <c r="AR82" s="229" t="e">
        <f>IF(AE82="","",VLOOKUP(AE82,所属・種目コード!AN:AN,2,FALSE))</f>
        <v>#N/A</v>
      </c>
      <c r="AS82" s="229" t="str">
        <f>IF(N82="","",VLOOKUP(N82,所属・種目コード!$F$2:$H$160,3,FALSE))</f>
        <v/>
      </c>
      <c r="AT82" s="229" t="str">
        <f>IF(P82="","",VLOOKUP(P82,所属・種目コード!$AC$2:$AD$26,2,FALSE))</f>
        <v/>
      </c>
      <c r="AU82" s="229" t="str">
        <f>IF(O82="","",VLOOKUP(O82,所属・種目コード!$Y$2:$AA$8,3,FALSE))</f>
        <v/>
      </c>
      <c r="AV82" s="497">
        <f t="shared" si="20"/>
        <v>0</v>
      </c>
      <c r="AW82" s="229" t="str">
        <f t="shared" si="21"/>
        <v xml:space="preserve"> 0</v>
      </c>
      <c r="AX82" s="229" t="str">
        <f>IF(S82="","",VLOOKUP(S82,所属・種目コード!$AC$2:$AD$26,2,FALSE))</f>
        <v/>
      </c>
      <c r="AY82" s="229" t="str">
        <f>IF(R82="","",VLOOKUP(R82,所属・種目コード!$Y$2:$AA$8,3,FALSE))</f>
        <v/>
      </c>
      <c r="AZ82" s="497">
        <f t="shared" si="22"/>
        <v>0</v>
      </c>
      <c r="BA82" s="229" t="str">
        <f t="shared" si="23"/>
        <v/>
      </c>
      <c r="BB82" s="229" t="str">
        <f>IF(V82="","",VLOOKUP(V82,所属・種目コード!$AC$2:$AD$26,2,FALSE))</f>
        <v/>
      </c>
      <c r="BC82" s="229" t="str">
        <f>IF(U82="","",VLOOKUP(U82,所属・種目コード!$Y$2:$AA$8,3,FALSE))</f>
        <v/>
      </c>
      <c r="BD82" s="497">
        <f t="shared" si="24"/>
        <v>0</v>
      </c>
      <c r="BE82" s="229" t="str">
        <f t="shared" si="25"/>
        <v xml:space="preserve"> 0</v>
      </c>
      <c r="BG82" s="229" t="str">
        <f>IF(P82="","",VLOOKUP(P82,所属・種目コード!$AC$2:$AE$46,3,FALSE))</f>
        <v/>
      </c>
      <c r="BH82" s="497">
        <f t="shared" si="30"/>
        <v>0</v>
      </c>
      <c r="BI82" s="229" t="str">
        <f>IF(S82="","",VLOOKUP(S82,所属・種目コード!$AC$2:$AE$46,3,FALSE))</f>
        <v/>
      </c>
      <c r="BJ82" s="497">
        <f t="shared" si="27"/>
        <v>0</v>
      </c>
      <c r="BK82" s="229" t="str">
        <f>IF(V82="","",VLOOKUP(V82,所属・種目コード!$AC$2:$AE$46,3,FALSE))</f>
        <v/>
      </c>
      <c r="BL82" s="497">
        <f t="shared" si="31"/>
        <v>0</v>
      </c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</row>
    <row r="83" spans="1:93" s="230" customFormat="1" ht="25.05" hidden="1" customHeight="1">
      <c r="A83" s="55"/>
      <c r="B83" s="55"/>
      <c r="C83" s="55"/>
      <c r="D83" s="55"/>
      <c r="E83" s="55"/>
      <c r="F83" s="55"/>
      <c r="G83" s="917" t="s">
        <v>8739</v>
      </c>
      <c r="H83" s="1212">
        <v>26</v>
      </c>
      <c r="I83" s="1212"/>
      <c r="J83" s="903"/>
      <c r="K83" s="904" t="str">
        <f>IF($J83="","",(VLOOKUP($J83,一般・大学競技者!$B$1:$H$679,2,0)))</f>
        <v/>
      </c>
      <c r="L83" s="904" t="str">
        <f>IF($J83="","",(VLOOKUP($J83,一般・大学競技者!$B$1:$H$679,5,0)))</f>
        <v/>
      </c>
      <c r="M83" s="904" t="str">
        <f>IF($J83="","",(VLOOKUP($J83,一般・大学競技者!$B$1:$J$679,3,0)))</f>
        <v/>
      </c>
      <c r="N83" s="905" t="str">
        <f>IF($J83="","",(VLOOKUP($J83,一般・大学競技者!$B$1:$J$679,6,0)))</f>
        <v/>
      </c>
      <c r="O83" s="906"/>
      <c r="P83" s="918"/>
      <c r="Q83" s="908"/>
      <c r="R83" s="906"/>
      <c r="S83" s="918"/>
      <c r="T83" s="908"/>
      <c r="U83" s="906"/>
      <c r="V83" s="918"/>
      <c r="W83" s="908"/>
      <c r="X83" s="480"/>
      <c r="Y83" s="480"/>
      <c r="Z83" s="480"/>
      <c r="AA83" s="220"/>
      <c r="AB83" s="480"/>
      <c r="AC83" s="241"/>
      <c r="AD83" s="241"/>
      <c r="AE83" s="312" t="s">
        <v>23</v>
      </c>
      <c r="AF83" s="244" t="s">
        <v>46</v>
      </c>
      <c r="AG83" s="533" t="s">
        <v>83</v>
      </c>
      <c r="AH83" s="533" t="s">
        <v>83</v>
      </c>
      <c r="AI83" s="533" t="s">
        <v>83</v>
      </c>
      <c r="AK83" s="229" t="str">
        <f t="shared" si="15"/>
        <v/>
      </c>
      <c r="AL83" s="229">
        <f>IF(AF83="","",VLOOKUP(AF83,所属・種目コード!T:U,2,FALSE))</f>
        <v>3</v>
      </c>
      <c r="AM83" s="246">
        <f t="shared" si="16"/>
        <v>0</v>
      </c>
      <c r="AN83" s="229" t="str">
        <f t="shared" si="17"/>
        <v/>
      </c>
      <c r="AO83" s="229" t="str">
        <f t="shared" si="18"/>
        <v/>
      </c>
      <c r="AP83" s="229" t="str">
        <f t="shared" si="29"/>
        <v xml:space="preserve">  </v>
      </c>
      <c r="AQ83" s="229" t="str">
        <f t="shared" si="19"/>
        <v/>
      </c>
      <c r="AR83" s="229" t="e">
        <f>IF(AE83="","",VLOOKUP(AE83,所属・種目コード!AN:AN,2,FALSE))</f>
        <v>#N/A</v>
      </c>
      <c r="AS83" s="229" t="str">
        <f>IF(N83="","",VLOOKUP(N83,所属・種目コード!$F$2:$H$160,3,FALSE))</f>
        <v/>
      </c>
      <c r="AT83" s="229" t="str">
        <f>IF(P83="","",VLOOKUP(P83,所属・種目コード!$AC$2:$AD$26,2,FALSE))</f>
        <v/>
      </c>
      <c r="AU83" s="229" t="str">
        <f>IF(O83="","",VLOOKUP(O83,所属・種目コード!$Y$2:$AA$8,3,FALSE))</f>
        <v/>
      </c>
      <c r="AV83" s="497">
        <f t="shared" si="20"/>
        <v>0</v>
      </c>
      <c r="AW83" s="229" t="str">
        <f t="shared" si="21"/>
        <v xml:space="preserve"> 0</v>
      </c>
      <c r="AX83" s="229" t="str">
        <f>IF(S83="","",VLOOKUP(S83,所属・種目コード!$AC$2:$AD$26,2,FALSE))</f>
        <v/>
      </c>
      <c r="AY83" s="229" t="str">
        <f>IF(R83="","",VLOOKUP(R83,所属・種目コード!$Y$2:$AA$8,3,FALSE))</f>
        <v/>
      </c>
      <c r="AZ83" s="497">
        <f t="shared" si="22"/>
        <v>0</v>
      </c>
      <c r="BA83" s="229" t="str">
        <f t="shared" si="23"/>
        <v/>
      </c>
      <c r="BB83" s="229" t="str">
        <f>IF(V83="","",VLOOKUP(V83,所属・種目コード!$AC$2:$AD$26,2,FALSE))</f>
        <v/>
      </c>
      <c r="BC83" s="229" t="str">
        <f>IF(U83="","",VLOOKUP(U83,所属・種目コード!$Y$2:$AA$8,3,FALSE))</f>
        <v/>
      </c>
      <c r="BD83" s="497">
        <f t="shared" si="24"/>
        <v>0</v>
      </c>
      <c r="BE83" s="229" t="str">
        <f t="shared" si="25"/>
        <v xml:space="preserve"> 0</v>
      </c>
      <c r="BG83" s="229" t="str">
        <f>IF(P83="","",VLOOKUP(P83,所属・種目コード!$AC$2:$AE$46,3,FALSE))</f>
        <v/>
      </c>
      <c r="BH83" s="497">
        <f t="shared" si="30"/>
        <v>0</v>
      </c>
      <c r="BI83" s="229" t="str">
        <f>IF(S83="","",VLOOKUP(S83,所属・種目コード!$AC$2:$AE$46,3,FALSE))</f>
        <v/>
      </c>
      <c r="BJ83" s="497">
        <f t="shared" si="27"/>
        <v>0</v>
      </c>
      <c r="BK83" s="229" t="str">
        <f>IF(V83="","",VLOOKUP(V83,所属・種目コード!$AC$2:$AE$46,3,FALSE))</f>
        <v/>
      </c>
      <c r="BL83" s="497">
        <f t="shared" si="31"/>
        <v>0</v>
      </c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</row>
    <row r="84" spans="1:93" s="230" customFormat="1" ht="25.05" hidden="1" customHeight="1">
      <c r="A84" s="55"/>
      <c r="B84" s="55"/>
      <c r="C84" s="55"/>
      <c r="D84" s="55"/>
      <c r="E84" s="55"/>
      <c r="F84" s="55"/>
      <c r="G84" s="736" t="s">
        <v>8739</v>
      </c>
      <c r="H84" s="1179">
        <v>27</v>
      </c>
      <c r="I84" s="1179"/>
      <c r="J84" s="676"/>
      <c r="K84" s="684" t="str">
        <f>IF($J84="","",(VLOOKUP($J84,一般・大学競技者!$B$1:$H$679,2,0)))</f>
        <v/>
      </c>
      <c r="L84" s="684" t="str">
        <f>IF($J84="","",(VLOOKUP($J84,一般・大学競技者!$B$1:$H$679,5,0)))</f>
        <v/>
      </c>
      <c r="M84" s="684" t="str">
        <f>IF($J84="","",(VLOOKUP($J84,一般・大学競技者!$B$1:$J$679,3,0)))</f>
        <v/>
      </c>
      <c r="N84" s="685" t="str">
        <f>IF($J84="","",(VLOOKUP($J84,一般・大学競技者!$B$1:$J$679,6,0)))</f>
        <v/>
      </c>
      <c r="O84" s="678"/>
      <c r="P84" s="682"/>
      <c r="Q84" s="673"/>
      <c r="R84" s="678"/>
      <c r="S84" s="682"/>
      <c r="T84" s="673"/>
      <c r="U84" s="678"/>
      <c r="V84" s="682"/>
      <c r="W84" s="673"/>
      <c r="X84" s="480"/>
      <c r="Y84" s="480"/>
      <c r="Z84" s="480"/>
      <c r="AA84" s="220"/>
      <c r="AB84" s="480"/>
      <c r="AC84" s="241"/>
      <c r="AD84" s="241"/>
      <c r="AE84" s="312" t="s">
        <v>23</v>
      </c>
      <c r="AF84" s="244" t="s">
        <v>46</v>
      </c>
      <c r="AG84" s="533" t="s">
        <v>83</v>
      </c>
      <c r="AH84" s="533" t="s">
        <v>83</v>
      </c>
      <c r="AI84" s="533" t="s">
        <v>83</v>
      </c>
      <c r="AK84" s="229" t="str">
        <f t="shared" si="15"/>
        <v/>
      </c>
      <c r="AL84" s="229">
        <f>IF(AF84="","",VLOOKUP(AF84,所属・種目コード!T:U,2,FALSE))</f>
        <v>3</v>
      </c>
      <c r="AM84" s="246">
        <f t="shared" si="16"/>
        <v>0</v>
      </c>
      <c r="AN84" s="229" t="str">
        <f t="shared" si="17"/>
        <v/>
      </c>
      <c r="AO84" s="229" t="str">
        <f t="shared" si="18"/>
        <v/>
      </c>
      <c r="AP84" s="229" t="str">
        <f t="shared" si="29"/>
        <v xml:space="preserve">  </v>
      </c>
      <c r="AQ84" s="229" t="str">
        <f t="shared" si="19"/>
        <v/>
      </c>
      <c r="AR84" s="229" t="e">
        <f>IF(AE84="","",VLOOKUP(AE84,所属・種目コード!AN:AN,2,FALSE))</f>
        <v>#N/A</v>
      </c>
      <c r="AS84" s="229" t="str">
        <f>IF(N84="","",VLOOKUP(N84,所属・種目コード!$F$2:$H$160,3,FALSE))</f>
        <v/>
      </c>
      <c r="AT84" s="229" t="str">
        <f>IF(P84="","",VLOOKUP(P84,所属・種目コード!$AC$2:$AD$26,2,FALSE))</f>
        <v/>
      </c>
      <c r="AU84" s="229" t="str">
        <f>IF(O84="","",VLOOKUP(O84,所属・種目コード!$Y$2:$AA$8,3,FALSE))</f>
        <v/>
      </c>
      <c r="AV84" s="497">
        <f t="shared" si="20"/>
        <v>0</v>
      </c>
      <c r="AW84" s="229" t="str">
        <f t="shared" si="21"/>
        <v xml:space="preserve"> 0</v>
      </c>
      <c r="AX84" s="229" t="str">
        <f>IF(S84="","",VLOOKUP(S84,所属・種目コード!$AC$2:$AD$26,2,FALSE))</f>
        <v/>
      </c>
      <c r="AY84" s="229" t="str">
        <f>IF(R84="","",VLOOKUP(R84,所属・種目コード!$Y$2:$AA$8,3,FALSE))</f>
        <v/>
      </c>
      <c r="AZ84" s="497">
        <f t="shared" si="22"/>
        <v>0</v>
      </c>
      <c r="BA84" s="229" t="str">
        <f t="shared" si="23"/>
        <v/>
      </c>
      <c r="BB84" s="229" t="str">
        <f>IF(V84="","",VLOOKUP(V84,所属・種目コード!$AC$2:$AD$26,2,FALSE))</f>
        <v/>
      </c>
      <c r="BC84" s="229" t="str">
        <f>IF(U84="","",VLOOKUP(U84,所属・種目コード!$Y$2:$AA$8,3,FALSE))</f>
        <v/>
      </c>
      <c r="BD84" s="497">
        <f t="shared" si="24"/>
        <v>0</v>
      </c>
      <c r="BE84" s="229" t="str">
        <f t="shared" si="25"/>
        <v xml:space="preserve"> 0</v>
      </c>
      <c r="BG84" s="229" t="str">
        <f>IF(P84="","",VLOOKUP(P84,所属・種目コード!$AC$2:$AE$46,3,FALSE))</f>
        <v/>
      </c>
      <c r="BH84" s="497">
        <f t="shared" si="30"/>
        <v>0</v>
      </c>
      <c r="BI84" s="229" t="str">
        <f>IF(S84="","",VLOOKUP(S84,所属・種目コード!$AC$2:$AE$46,3,FALSE))</f>
        <v/>
      </c>
      <c r="BJ84" s="497">
        <f t="shared" si="27"/>
        <v>0</v>
      </c>
      <c r="BK84" s="229" t="str">
        <f>IF(V84="","",VLOOKUP(V84,所属・種目コード!$AC$2:$AE$46,3,FALSE))</f>
        <v/>
      </c>
      <c r="BL84" s="497">
        <f t="shared" si="31"/>
        <v>0</v>
      </c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</row>
    <row r="85" spans="1:93" s="230" customFormat="1" ht="25.05" hidden="1" customHeight="1">
      <c r="A85" s="55"/>
      <c r="B85" s="55"/>
      <c r="C85" s="55"/>
      <c r="D85" s="55"/>
      <c r="E85" s="55"/>
      <c r="F85" s="55"/>
      <c r="G85" s="736" t="s">
        <v>8739</v>
      </c>
      <c r="H85" s="1179">
        <v>28</v>
      </c>
      <c r="I85" s="1179"/>
      <c r="J85" s="676"/>
      <c r="K85" s="684" t="str">
        <f>IF($J85="","",(VLOOKUP($J85,一般・大学競技者!$B$1:$H$679,2,0)))</f>
        <v/>
      </c>
      <c r="L85" s="684" t="str">
        <f>IF($J85="","",(VLOOKUP($J85,一般・大学競技者!$B$1:$H$679,5,0)))</f>
        <v/>
      </c>
      <c r="M85" s="684" t="str">
        <f>IF($J85="","",(VLOOKUP($J85,一般・大学競技者!$B$1:$J$679,3,0)))</f>
        <v/>
      </c>
      <c r="N85" s="685" t="str">
        <f>IF($J85="","",(VLOOKUP($J85,一般・大学競技者!$B$1:$J$679,6,0)))</f>
        <v/>
      </c>
      <c r="O85" s="678"/>
      <c r="P85" s="682"/>
      <c r="Q85" s="673"/>
      <c r="R85" s="678"/>
      <c r="S85" s="682"/>
      <c r="T85" s="673"/>
      <c r="U85" s="678"/>
      <c r="V85" s="682"/>
      <c r="W85" s="673"/>
      <c r="X85" s="480"/>
      <c r="Y85" s="480"/>
      <c r="Z85" s="480"/>
      <c r="AA85" s="220"/>
      <c r="AB85" s="480"/>
      <c r="AC85" s="241"/>
      <c r="AD85" s="241"/>
      <c r="AE85" s="312" t="s">
        <v>23</v>
      </c>
      <c r="AF85" s="244" t="s">
        <v>46</v>
      </c>
      <c r="AG85" s="533" t="s">
        <v>83</v>
      </c>
      <c r="AH85" s="533" t="s">
        <v>83</v>
      </c>
      <c r="AI85" s="533" t="s">
        <v>83</v>
      </c>
      <c r="AK85" s="229" t="str">
        <f t="shared" si="15"/>
        <v/>
      </c>
      <c r="AL85" s="229">
        <f>IF(AF85="","",VLOOKUP(AF85,所属・種目コード!T:U,2,FALSE))</f>
        <v>3</v>
      </c>
      <c r="AM85" s="246">
        <f t="shared" si="16"/>
        <v>0</v>
      </c>
      <c r="AN85" s="229" t="str">
        <f t="shared" si="17"/>
        <v/>
      </c>
      <c r="AO85" s="229" t="str">
        <f t="shared" si="18"/>
        <v/>
      </c>
      <c r="AP85" s="229" t="str">
        <f t="shared" si="29"/>
        <v xml:space="preserve">  </v>
      </c>
      <c r="AQ85" s="229" t="str">
        <f t="shared" si="19"/>
        <v/>
      </c>
      <c r="AR85" s="229" t="e">
        <f>IF(AE85="","",VLOOKUP(AE85,所属・種目コード!AN:AN,2,FALSE))</f>
        <v>#N/A</v>
      </c>
      <c r="AS85" s="229" t="str">
        <f>IF(N85="","",VLOOKUP(N85,所属・種目コード!$F$2:$H$160,3,FALSE))</f>
        <v/>
      </c>
      <c r="AT85" s="229" t="str">
        <f>IF(P85="","",VLOOKUP(P85,所属・種目コード!$AC$2:$AD$26,2,FALSE))</f>
        <v/>
      </c>
      <c r="AU85" s="229" t="str">
        <f>IF(O85="","",VLOOKUP(O85,所属・種目コード!$Y$2:$AA$8,3,FALSE))</f>
        <v/>
      </c>
      <c r="AV85" s="497">
        <f t="shared" si="20"/>
        <v>0</v>
      </c>
      <c r="AW85" s="229" t="str">
        <f t="shared" si="21"/>
        <v xml:space="preserve"> 0</v>
      </c>
      <c r="AX85" s="229" t="str">
        <f>IF(S85="","",VLOOKUP(S85,所属・種目コード!$AC$2:$AD$26,2,FALSE))</f>
        <v/>
      </c>
      <c r="AY85" s="229" t="str">
        <f>IF(R85="","",VLOOKUP(R85,所属・種目コード!$Y$2:$AA$8,3,FALSE))</f>
        <v/>
      </c>
      <c r="AZ85" s="497">
        <f t="shared" si="22"/>
        <v>0</v>
      </c>
      <c r="BA85" s="229" t="str">
        <f t="shared" si="23"/>
        <v/>
      </c>
      <c r="BB85" s="229" t="str">
        <f>IF(V85="","",VLOOKUP(V85,所属・種目コード!$AC$2:$AD$26,2,FALSE))</f>
        <v/>
      </c>
      <c r="BC85" s="229" t="str">
        <f>IF(U85="","",VLOOKUP(U85,所属・種目コード!$Y$2:$AA$8,3,FALSE))</f>
        <v/>
      </c>
      <c r="BD85" s="497">
        <f t="shared" si="24"/>
        <v>0</v>
      </c>
      <c r="BE85" s="229" t="str">
        <f t="shared" si="25"/>
        <v xml:space="preserve"> 0</v>
      </c>
      <c r="BG85" s="229" t="str">
        <f>IF(P85="","",VLOOKUP(P85,所属・種目コード!$AC$2:$AE$46,3,FALSE))</f>
        <v/>
      </c>
      <c r="BH85" s="497">
        <f t="shared" si="30"/>
        <v>0</v>
      </c>
      <c r="BI85" s="229" t="str">
        <f>IF(S85="","",VLOOKUP(S85,所属・種目コード!$AC$2:$AE$46,3,FALSE))</f>
        <v/>
      </c>
      <c r="BJ85" s="497">
        <f t="shared" si="27"/>
        <v>0</v>
      </c>
      <c r="BK85" s="229" t="str">
        <f>IF(V85="","",VLOOKUP(V85,所属・種目コード!$AC$2:$AE$46,3,FALSE))</f>
        <v/>
      </c>
      <c r="BL85" s="497">
        <f t="shared" si="31"/>
        <v>0</v>
      </c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</row>
    <row r="86" spans="1:93" s="230" customFormat="1" ht="25.05" hidden="1" customHeight="1">
      <c r="A86" s="55"/>
      <c r="B86" s="55"/>
      <c r="C86" s="55"/>
      <c r="D86" s="55"/>
      <c r="E86" s="55"/>
      <c r="F86" s="55"/>
      <c r="G86" s="736" t="s">
        <v>8739</v>
      </c>
      <c r="H86" s="1179">
        <v>29</v>
      </c>
      <c r="I86" s="1179"/>
      <c r="J86" s="676"/>
      <c r="K86" s="684" t="str">
        <f>IF($J86="","",(VLOOKUP($J86,一般・大学競技者!$B$1:$H$679,2,0)))</f>
        <v/>
      </c>
      <c r="L86" s="684" t="str">
        <f>IF($J86="","",(VLOOKUP($J86,一般・大学競技者!$B$1:$H$679,5,0)))</f>
        <v/>
      </c>
      <c r="M86" s="684" t="str">
        <f>IF($J86="","",(VLOOKUP($J86,一般・大学競技者!$B$1:$J$679,3,0)))</f>
        <v/>
      </c>
      <c r="N86" s="685" t="str">
        <f>IF($J86="","",(VLOOKUP($J86,一般・大学競技者!$B$1:$J$679,6,0)))</f>
        <v/>
      </c>
      <c r="O86" s="678"/>
      <c r="P86" s="682"/>
      <c r="Q86" s="673"/>
      <c r="R86" s="678"/>
      <c r="S86" s="682"/>
      <c r="T86" s="673"/>
      <c r="U86" s="678"/>
      <c r="V86" s="682"/>
      <c r="W86" s="673"/>
      <c r="X86" s="480"/>
      <c r="Y86" s="480"/>
      <c r="Z86" s="480"/>
      <c r="AA86" s="220"/>
      <c r="AB86" s="480"/>
      <c r="AC86" s="241"/>
      <c r="AD86" s="241"/>
      <c r="AE86" s="312" t="s">
        <v>23</v>
      </c>
      <c r="AF86" s="244" t="s">
        <v>46</v>
      </c>
      <c r="AG86" s="533" t="s">
        <v>83</v>
      </c>
      <c r="AH86" s="533" t="s">
        <v>83</v>
      </c>
      <c r="AI86" s="533" t="s">
        <v>83</v>
      </c>
      <c r="AK86" s="229" t="str">
        <f t="shared" si="15"/>
        <v/>
      </c>
      <c r="AL86" s="229">
        <f>IF(AF86="","",VLOOKUP(AF86,所属・種目コード!T:U,2,FALSE))</f>
        <v>3</v>
      </c>
      <c r="AM86" s="246">
        <f t="shared" si="16"/>
        <v>0</v>
      </c>
      <c r="AN86" s="229" t="str">
        <f t="shared" si="17"/>
        <v/>
      </c>
      <c r="AO86" s="229" t="str">
        <f t="shared" si="18"/>
        <v/>
      </c>
      <c r="AP86" s="229" t="str">
        <f t="shared" si="29"/>
        <v xml:space="preserve">  </v>
      </c>
      <c r="AQ86" s="229" t="str">
        <f t="shared" si="19"/>
        <v/>
      </c>
      <c r="AR86" s="229" t="e">
        <f>IF(AE86="","",VLOOKUP(AE86,所属・種目コード!AN:AN,2,FALSE))</f>
        <v>#N/A</v>
      </c>
      <c r="AS86" s="229" t="str">
        <f>IF(N86="","",VLOOKUP(N86,所属・種目コード!$F$2:$H$160,3,FALSE))</f>
        <v/>
      </c>
      <c r="AT86" s="229" t="str">
        <f>IF(P86="","",VLOOKUP(P86,所属・種目コード!$AC$2:$AD$26,2,FALSE))</f>
        <v/>
      </c>
      <c r="AU86" s="229" t="str">
        <f>IF(O86="","",VLOOKUP(O86,所属・種目コード!$Y$2:$AA$8,3,FALSE))</f>
        <v/>
      </c>
      <c r="AV86" s="497">
        <f t="shared" si="20"/>
        <v>0</v>
      </c>
      <c r="AW86" s="229" t="str">
        <f t="shared" si="21"/>
        <v xml:space="preserve"> 0</v>
      </c>
      <c r="AX86" s="229" t="str">
        <f>IF(S86="","",VLOOKUP(S86,所属・種目コード!$AC$2:$AD$26,2,FALSE))</f>
        <v/>
      </c>
      <c r="AY86" s="229" t="str">
        <f>IF(R86="","",VLOOKUP(R86,所属・種目コード!$Y$2:$AA$8,3,FALSE))</f>
        <v/>
      </c>
      <c r="AZ86" s="497">
        <f t="shared" si="22"/>
        <v>0</v>
      </c>
      <c r="BA86" s="229" t="str">
        <f t="shared" si="23"/>
        <v/>
      </c>
      <c r="BB86" s="229" t="str">
        <f>IF(V86="","",VLOOKUP(V86,所属・種目コード!$AC$2:$AD$26,2,FALSE))</f>
        <v/>
      </c>
      <c r="BC86" s="229" t="str">
        <f>IF(U86="","",VLOOKUP(U86,所属・種目コード!$Y$2:$AA$8,3,FALSE))</f>
        <v/>
      </c>
      <c r="BD86" s="497">
        <f t="shared" si="24"/>
        <v>0</v>
      </c>
      <c r="BE86" s="229" t="str">
        <f t="shared" si="25"/>
        <v xml:space="preserve"> 0</v>
      </c>
      <c r="BG86" s="229" t="str">
        <f>IF(P86="","",VLOOKUP(P86,所属・種目コード!$AC$2:$AE$46,3,FALSE))</f>
        <v/>
      </c>
      <c r="BH86" s="497">
        <f t="shared" si="30"/>
        <v>0</v>
      </c>
      <c r="BI86" s="229" t="str">
        <f>IF(S86="","",VLOOKUP(S86,所属・種目コード!$AC$2:$AE$46,3,FALSE))</f>
        <v/>
      </c>
      <c r="BJ86" s="497">
        <f t="shared" si="27"/>
        <v>0</v>
      </c>
      <c r="BK86" s="229" t="str">
        <f>IF(V86="","",VLOOKUP(V86,所属・種目コード!$AC$2:$AE$46,3,FALSE))</f>
        <v/>
      </c>
      <c r="BL86" s="497">
        <f t="shared" si="31"/>
        <v>0</v>
      </c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</row>
    <row r="87" spans="1:93" s="230" customFormat="1" ht="25.05" hidden="1" customHeight="1" thickBot="1">
      <c r="A87" s="55"/>
      <c r="B87" s="55"/>
      <c r="C87" s="55"/>
      <c r="D87" s="55"/>
      <c r="E87" s="55"/>
      <c r="F87" s="55"/>
      <c r="G87" s="737" t="s">
        <v>8739</v>
      </c>
      <c r="H87" s="1180">
        <v>30</v>
      </c>
      <c r="I87" s="1180"/>
      <c r="J87" s="677"/>
      <c r="K87" s="686" t="str">
        <f>IF($J87="","",(VLOOKUP($J87,一般・大学競技者!$B$1:$H$679,2,0)))</f>
        <v/>
      </c>
      <c r="L87" s="686" t="str">
        <f>IF($J87="","",(VLOOKUP($J87,一般・大学競技者!$B$1:$H$679,5,0)))</f>
        <v/>
      </c>
      <c r="M87" s="686" t="str">
        <f>IF($J87="","",(VLOOKUP($J87,一般・大学競技者!$B$1:$J$679,3,0)))</f>
        <v/>
      </c>
      <c r="N87" s="687" t="str">
        <f>IF($J87="","",(VLOOKUP($J87,一般・大学競技者!$B$1:$J$679,6,0)))</f>
        <v/>
      </c>
      <c r="O87" s="680"/>
      <c r="P87" s="683"/>
      <c r="Q87" s="674"/>
      <c r="R87" s="680"/>
      <c r="S87" s="683"/>
      <c r="T87" s="674"/>
      <c r="U87" s="680"/>
      <c r="V87" s="683"/>
      <c r="W87" s="674"/>
      <c r="X87" s="480"/>
      <c r="Y87" s="480"/>
      <c r="Z87" s="480"/>
      <c r="AA87" s="220"/>
      <c r="AB87" s="480"/>
      <c r="AC87" s="241"/>
      <c r="AD87" s="241"/>
      <c r="AE87" s="312" t="s">
        <v>23</v>
      </c>
      <c r="AF87" s="244" t="s">
        <v>46</v>
      </c>
      <c r="AG87" s="533" t="s">
        <v>83</v>
      </c>
      <c r="AH87" s="533" t="s">
        <v>83</v>
      </c>
      <c r="AI87" s="533" t="s">
        <v>83</v>
      </c>
      <c r="AK87" s="229" t="str">
        <f t="shared" si="15"/>
        <v/>
      </c>
      <c r="AL87" s="229">
        <f>IF(AF87="","",VLOOKUP(AF87,所属・種目コード!T:U,2,FALSE))</f>
        <v>3</v>
      </c>
      <c r="AM87" s="246">
        <f t="shared" si="16"/>
        <v>0</v>
      </c>
      <c r="AN87" s="229" t="str">
        <f t="shared" si="17"/>
        <v/>
      </c>
      <c r="AO87" s="229" t="str">
        <f t="shared" si="18"/>
        <v/>
      </c>
      <c r="AP87" s="229" t="str">
        <f t="shared" si="29"/>
        <v xml:space="preserve">  </v>
      </c>
      <c r="AQ87" s="229" t="str">
        <f t="shared" si="19"/>
        <v/>
      </c>
      <c r="AR87" s="229" t="e">
        <f>IF(AE87="","",VLOOKUP(AE87,所属・種目コード!AN:AN,2,FALSE))</f>
        <v>#N/A</v>
      </c>
      <c r="AS87" s="229" t="str">
        <f>IF(N87="","",VLOOKUP(N87,所属・種目コード!$F$2:$H$160,3,FALSE))</f>
        <v/>
      </c>
      <c r="AT87" s="229" t="str">
        <f>IF(P87="","",VLOOKUP(P87,所属・種目コード!$AC$2:$AD$26,2,FALSE))</f>
        <v/>
      </c>
      <c r="AU87" s="229" t="str">
        <f>IF(O87="","",VLOOKUP(O87,所属・種目コード!$Y$2:$AA$8,3,FALSE))</f>
        <v/>
      </c>
      <c r="AV87" s="497">
        <f t="shared" si="20"/>
        <v>0</v>
      </c>
      <c r="AW87" s="229" t="str">
        <f t="shared" si="21"/>
        <v xml:space="preserve"> 0</v>
      </c>
      <c r="AX87" s="229" t="str">
        <f>IF(S87="","",VLOOKUP(S87,所属・種目コード!$AC$2:$AD$26,2,FALSE))</f>
        <v/>
      </c>
      <c r="AY87" s="229" t="str">
        <f>IF(R87="","",VLOOKUP(R87,所属・種目コード!$Y$2:$AA$8,3,FALSE))</f>
        <v/>
      </c>
      <c r="AZ87" s="497">
        <f t="shared" si="22"/>
        <v>0</v>
      </c>
      <c r="BA87" s="229" t="str">
        <f t="shared" si="23"/>
        <v/>
      </c>
      <c r="BB87" s="229" t="str">
        <f>IF(V87="","",VLOOKUP(V87,所属・種目コード!$AC$2:$AD$26,2,FALSE))</f>
        <v/>
      </c>
      <c r="BC87" s="229" t="str">
        <f>IF(U87="","",VLOOKUP(U87,所属・種目コード!$Y$2:$AA$8,3,FALSE))</f>
        <v/>
      </c>
      <c r="BD87" s="497">
        <f t="shared" si="24"/>
        <v>0</v>
      </c>
      <c r="BE87" s="229" t="str">
        <f t="shared" si="25"/>
        <v xml:space="preserve"> 0</v>
      </c>
      <c r="BG87" s="229" t="str">
        <f>IF(P87="","",VLOOKUP(P87,所属・種目コード!$AC$2:$AE$46,3,FALSE))</f>
        <v/>
      </c>
      <c r="BH87" s="497">
        <f t="shared" si="30"/>
        <v>0</v>
      </c>
      <c r="BI87" s="229" t="str">
        <f>IF(S87="","",VLOOKUP(S87,所属・種目コード!$AC$2:$AE$46,3,FALSE))</f>
        <v/>
      </c>
      <c r="BJ87" s="497">
        <f t="shared" si="27"/>
        <v>0</v>
      </c>
      <c r="BK87" s="229" t="str">
        <f>IF(V87="","",VLOOKUP(V87,所属・種目コード!$AC$2:$AE$46,3,FALSE))</f>
        <v/>
      </c>
      <c r="BL87" s="497">
        <f t="shared" si="31"/>
        <v>0</v>
      </c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</row>
    <row r="88" spans="1:93" ht="22.2" customHeight="1">
      <c r="A88" s="218"/>
      <c r="B88" s="218"/>
      <c r="C88" s="218"/>
      <c r="D88" s="218"/>
      <c r="E88" s="218"/>
      <c r="F88" s="218"/>
      <c r="G88" s="218"/>
      <c r="H88" s="300"/>
      <c r="I88" s="300"/>
      <c r="J88" s="300"/>
      <c r="K88" s="300"/>
      <c r="L88" s="300"/>
      <c r="M88" s="300"/>
      <c r="N88" s="300"/>
      <c r="O88" s="499"/>
      <c r="P88" s="524"/>
      <c r="Q88" s="222"/>
      <c r="R88" s="222"/>
      <c r="S88" s="301"/>
      <c r="T88" s="301"/>
      <c r="U88" s="301"/>
      <c r="V88" s="301"/>
      <c r="W88" s="220"/>
      <c r="X88" s="220"/>
      <c r="Y88" s="220"/>
      <c r="Z88" s="220"/>
      <c r="AA88" s="288"/>
      <c r="AB88" s="220"/>
      <c r="AC88" s="313"/>
      <c r="AD88" s="218"/>
      <c r="AG88" s="222"/>
      <c r="AH88" s="222"/>
      <c r="AL88" s="1"/>
      <c r="AM88" s="3"/>
      <c r="AN88" s="3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  <c r="CL88" s="218"/>
      <c r="CM88" s="218"/>
      <c r="CN88" s="218"/>
      <c r="CO88" s="218"/>
    </row>
    <row r="89" spans="1:93" ht="22.2" customHeight="1">
      <c r="A89" s="218"/>
      <c r="B89" s="218"/>
      <c r="C89" s="218"/>
      <c r="D89" s="218"/>
      <c r="E89" s="218"/>
      <c r="F89" s="218"/>
      <c r="G89" s="218"/>
      <c r="H89" s="300"/>
      <c r="I89" s="300"/>
      <c r="J89" s="300"/>
      <c r="K89" s="300"/>
      <c r="L89" s="300"/>
      <c r="M89" s="300"/>
      <c r="N89" s="300"/>
      <c r="O89" s="499"/>
      <c r="P89" s="524"/>
      <c r="Q89" s="222"/>
      <c r="R89" s="222"/>
      <c r="S89" s="301"/>
      <c r="T89" s="301"/>
      <c r="U89" s="301"/>
      <c r="V89" s="301"/>
      <c r="W89" s="220"/>
      <c r="X89" s="220"/>
      <c r="Y89" s="220"/>
      <c r="Z89" s="220"/>
      <c r="AA89" s="288"/>
      <c r="AB89" s="220"/>
      <c r="AC89" s="313"/>
      <c r="AD89" s="218"/>
      <c r="AG89" s="222"/>
      <c r="AH89" s="222"/>
      <c r="AL89" s="1"/>
      <c r="AM89" s="3"/>
      <c r="AN89" s="3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  <c r="CL89" s="218"/>
      <c r="CM89" s="218"/>
      <c r="CN89" s="218"/>
      <c r="CO89" s="218"/>
    </row>
    <row r="90" spans="1:93" ht="22.2" customHeight="1">
      <c r="A90" s="218"/>
      <c r="B90" s="218"/>
      <c r="C90" s="218"/>
      <c r="D90" s="218"/>
      <c r="E90" s="1207" t="s">
        <v>8781</v>
      </c>
      <c r="F90" s="1207"/>
      <c r="G90" s="452" t="s">
        <v>8807</v>
      </c>
      <c r="H90" s="452"/>
      <c r="I90" s="452"/>
      <c r="J90" s="452"/>
      <c r="K90" s="452"/>
      <c r="L90" s="452"/>
      <c r="M90" s="452"/>
      <c r="N90" s="452"/>
      <c r="O90" s="499"/>
      <c r="P90" s="526"/>
      <c r="Q90" s="222"/>
      <c r="R90" s="222"/>
      <c r="S90" s="288"/>
      <c r="T90" s="218"/>
      <c r="U90" s="222"/>
      <c r="V90" s="218"/>
      <c r="W90" s="220"/>
      <c r="X90" s="220"/>
      <c r="Y90" s="220"/>
      <c r="Z90" s="220"/>
      <c r="AA90" s="288"/>
      <c r="AB90" s="220"/>
      <c r="AC90" s="313"/>
      <c r="AD90" s="218"/>
      <c r="AL90" s="1"/>
      <c r="AM90" s="3"/>
      <c r="AN90" s="3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  <c r="CL90" s="218"/>
      <c r="CM90" s="218"/>
      <c r="CN90" s="218"/>
      <c r="CO90" s="218"/>
    </row>
    <row r="91" spans="1:93" ht="34.200000000000003" customHeight="1">
      <c r="A91" s="218"/>
      <c r="B91" s="218"/>
      <c r="C91" s="218"/>
      <c r="D91" s="218"/>
      <c r="E91" s="218"/>
      <c r="F91" s="218"/>
      <c r="G91" s="1182" t="s">
        <v>10196</v>
      </c>
      <c r="H91" s="1183"/>
      <c r="I91" s="1183"/>
      <c r="J91" s="1183"/>
      <c r="K91" s="1183"/>
      <c r="L91" s="1183"/>
      <c r="M91" s="1183"/>
      <c r="N91" s="1183"/>
      <c r="O91" s="1184"/>
      <c r="P91" s="1185"/>
      <c r="Q91" s="222"/>
      <c r="R91" s="222"/>
      <c r="S91" s="970" t="s">
        <v>8971</v>
      </c>
      <c r="T91" s="970">
        <f>'男子リレ-入力'!I6</f>
        <v>0</v>
      </c>
      <c r="U91" s="301"/>
      <c r="V91" s="301"/>
      <c r="W91" s="220"/>
      <c r="X91" s="220"/>
      <c r="Y91" s="220"/>
      <c r="Z91" s="220"/>
      <c r="AA91" s="288"/>
      <c r="AB91" s="220"/>
      <c r="AC91" s="313"/>
      <c r="AD91" s="218"/>
      <c r="AL91" s="1"/>
      <c r="AM91" s="3"/>
      <c r="AN91" s="3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  <c r="CL91" s="218"/>
      <c r="CM91" s="218"/>
      <c r="CN91" s="218"/>
      <c r="CO91" s="218"/>
    </row>
    <row r="92" spans="1:93" ht="34.200000000000003" customHeight="1">
      <c r="A92" s="218"/>
      <c r="B92" s="218"/>
      <c r="C92" s="218"/>
      <c r="D92" s="218"/>
      <c r="E92" s="218"/>
      <c r="F92" s="218"/>
      <c r="G92" s="1186"/>
      <c r="H92" s="1187"/>
      <c r="I92" s="1187"/>
      <c r="J92" s="1187"/>
      <c r="K92" s="1187"/>
      <c r="L92" s="1187"/>
      <c r="M92" s="1187"/>
      <c r="N92" s="1187"/>
      <c r="O92" s="1188"/>
      <c r="P92" s="1189"/>
      <c r="Q92" s="218"/>
      <c r="R92" s="222"/>
      <c r="S92" s="970" t="s">
        <v>8972</v>
      </c>
      <c r="T92" s="970">
        <f>'男子リレ-入力'!U6</f>
        <v>0</v>
      </c>
      <c r="U92" s="222"/>
      <c r="V92" s="218"/>
      <c r="W92" s="220"/>
      <c r="X92" s="220"/>
      <c r="Y92" s="220"/>
      <c r="Z92" s="220"/>
      <c r="AA92" s="288"/>
      <c r="AB92" s="220"/>
      <c r="AC92" s="313"/>
      <c r="AD92" s="218"/>
      <c r="AL92" s="1"/>
      <c r="AM92" s="3"/>
      <c r="AN92" s="3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  <c r="CL92" s="218"/>
      <c r="CM92" s="218"/>
      <c r="CN92" s="218"/>
      <c r="CO92" s="218"/>
    </row>
    <row r="93" spans="1:93" ht="34.200000000000003" customHeight="1">
      <c r="A93" s="218"/>
      <c r="B93" s="218"/>
      <c r="C93" s="218"/>
      <c r="D93" s="218"/>
      <c r="E93" s="218"/>
      <c r="F93" s="218"/>
      <c r="G93" s="1186"/>
      <c r="H93" s="1187"/>
      <c r="I93" s="1187"/>
      <c r="J93" s="1187"/>
      <c r="K93" s="1187"/>
      <c r="L93" s="1187"/>
      <c r="M93" s="1187"/>
      <c r="N93" s="1187"/>
      <c r="O93" s="1188"/>
      <c r="P93" s="1189"/>
      <c r="Q93" s="222"/>
      <c r="R93" s="222"/>
      <c r="S93" s="971" t="s">
        <v>8973</v>
      </c>
      <c r="T93" s="971">
        <f>'女子リレ-入力'!I6</f>
        <v>0</v>
      </c>
      <c r="U93" s="222"/>
      <c r="V93" s="218"/>
      <c r="W93" s="220"/>
      <c r="X93" s="220"/>
      <c r="Y93" s="220"/>
      <c r="Z93" s="220"/>
      <c r="AA93" s="288"/>
      <c r="AB93" s="220"/>
      <c r="AC93" s="313"/>
      <c r="AD93" s="218"/>
      <c r="AL93" s="1"/>
      <c r="AM93" s="3"/>
      <c r="AN93" s="3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  <c r="CL93" s="218"/>
      <c r="CM93" s="218"/>
      <c r="CN93" s="218"/>
      <c r="CO93" s="218"/>
    </row>
    <row r="94" spans="1:93" ht="34.200000000000003" customHeight="1">
      <c r="A94" s="218"/>
      <c r="B94" s="218"/>
      <c r="C94" s="218"/>
      <c r="D94" s="218"/>
      <c r="E94" s="218"/>
      <c r="F94" s="218"/>
      <c r="G94" s="1186"/>
      <c r="H94" s="1187"/>
      <c r="I94" s="1187"/>
      <c r="J94" s="1187"/>
      <c r="K94" s="1187"/>
      <c r="L94" s="1187"/>
      <c r="M94" s="1187"/>
      <c r="N94" s="1187"/>
      <c r="O94" s="1188"/>
      <c r="P94" s="1189"/>
      <c r="Q94" s="222"/>
      <c r="R94" s="222"/>
      <c r="S94" s="971" t="s">
        <v>8974</v>
      </c>
      <c r="T94" s="971">
        <f>'女子リレ-入力'!U6</f>
        <v>0</v>
      </c>
      <c r="U94" s="222"/>
      <c r="V94" s="218"/>
      <c r="W94" s="218"/>
      <c r="X94" s="218"/>
      <c r="Y94" s="218"/>
      <c r="Z94" s="218"/>
      <c r="AA94" s="288"/>
      <c r="AB94" s="218"/>
      <c r="AC94" s="313"/>
      <c r="AD94" s="218"/>
      <c r="AL94" s="1"/>
      <c r="AM94" s="3"/>
      <c r="AN94" s="3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  <c r="CL94" s="218"/>
      <c r="CM94" s="218"/>
      <c r="CN94" s="218"/>
      <c r="CO94" s="218"/>
    </row>
    <row r="95" spans="1:93" ht="34.200000000000003" customHeight="1">
      <c r="A95" s="218"/>
      <c r="B95" s="218"/>
      <c r="C95" s="218"/>
      <c r="D95" s="218"/>
      <c r="E95" s="218"/>
      <c r="F95" s="218"/>
      <c r="G95" s="1190"/>
      <c r="H95" s="1191"/>
      <c r="I95" s="1191"/>
      <c r="J95" s="1191"/>
      <c r="K95" s="1191"/>
      <c r="L95" s="1191"/>
      <c r="M95" s="1191"/>
      <c r="N95" s="1191"/>
      <c r="O95" s="1192"/>
      <c r="P95" s="1193"/>
      <c r="Q95" s="314"/>
      <c r="R95" s="314"/>
      <c r="S95" s="220"/>
      <c r="T95" s="218"/>
      <c r="U95" s="222"/>
      <c r="V95" s="218"/>
      <c r="W95" s="220"/>
      <c r="X95" s="220"/>
      <c r="Y95" s="220"/>
      <c r="Z95" s="220"/>
      <c r="AA95" s="288"/>
      <c r="AB95" s="220"/>
      <c r="AC95" s="218"/>
      <c r="AD95" s="218"/>
      <c r="AL95" s="1"/>
      <c r="AM95" s="1"/>
      <c r="AN95" s="3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  <c r="CL95" s="218"/>
      <c r="CM95" s="218"/>
      <c r="CN95" s="218"/>
      <c r="CO95" s="218"/>
    </row>
    <row r="96" spans="1:93">
      <c r="A96" s="218"/>
      <c r="B96" s="218"/>
      <c r="C96" s="218"/>
      <c r="D96" s="218"/>
      <c r="E96" s="218"/>
      <c r="F96" s="218"/>
      <c r="G96" s="218"/>
      <c r="H96" s="218"/>
      <c r="I96" s="218"/>
      <c r="J96" s="218"/>
      <c r="K96" s="218"/>
      <c r="L96" s="222"/>
      <c r="M96" s="218"/>
      <c r="N96" s="218"/>
      <c r="O96" s="222"/>
      <c r="P96" s="220"/>
      <c r="Q96" s="314"/>
      <c r="R96" s="314"/>
      <c r="S96" s="220"/>
      <c r="T96" s="221"/>
      <c r="U96" s="314"/>
      <c r="V96" s="221"/>
      <c r="W96" s="220"/>
      <c r="X96" s="220"/>
      <c r="Y96" s="220"/>
      <c r="Z96" s="220"/>
      <c r="AA96" s="288"/>
      <c r="AB96" s="220"/>
      <c r="AC96" s="313"/>
      <c r="AD96" s="218"/>
      <c r="AL96" s="1"/>
      <c r="AM96" s="1"/>
      <c r="AN96" s="3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  <c r="CL96" s="218"/>
      <c r="CM96" s="218"/>
      <c r="CN96" s="218"/>
      <c r="CO96" s="218"/>
    </row>
    <row r="97" spans="1:93" ht="24" customHeight="1">
      <c r="A97" s="218"/>
      <c r="B97" s="218"/>
      <c r="C97" s="218"/>
      <c r="D97" s="218"/>
      <c r="E97" s="218"/>
      <c r="F97" s="218"/>
      <c r="G97" s="218"/>
      <c r="H97" s="218"/>
      <c r="I97" s="218"/>
      <c r="J97" s="218"/>
      <c r="K97" s="218"/>
      <c r="L97" s="222"/>
      <c r="M97" s="218"/>
      <c r="N97" s="218"/>
      <c r="O97" s="222"/>
      <c r="P97" s="220"/>
      <c r="Q97" s="314"/>
      <c r="R97" s="314"/>
      <c r="S97" s="220"/>
      <c r="T97" s="221"/>
      <c r="U97" s="314"/>
      <c r="V97" s="221"/>
      <c r="W97" s="220"/>
      <c r="X97" s="220"/>
      <c r="Y97" s="220"/>
      <c r="Z97" s="220"/>
      <c r="AA97" s="288"/>
      <c r="AB97" s="220"/>
      <c r="AC97" s="218"/>
      <c r="AD97" s="218"/>
      <c r="AE97" s="222"/>
      <c r="AF97" s="218"/>
      <c r="AG97" s="222"/>
      <c r="AH97" s="222"/>
      <c r="AI97" s="222"/>
      <c r="AJ97" s="214"/>
      <c r="AK97" s="266"/>
      <c r="AL97" s="218"/>
      <c r="AM97" s="218"/>
      <c r="AN97" s="222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18"/>
      <c r="BC97" s="218"/>
      <c r="BD97" s="222"/>
      <c r="BE97" s="222"/>
      <c r="BF97" s="218"/>
      <c r="BG97" s="222"/>
      <c r="BH97" s="222"/>
      <c r="BI97" s="222"/>
      <c r="BJ97" s="222"/>
      <c r="BK97" s="222"/>
      <c r="BL97" s="222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  <c r="CL97" s="218"/>
      <c r="CM97" s="218"/>
      <c r="CN97" s="218"/>
      <c r="CO97" s="218"/>
    </row>
    <row r="98" spans="1:93" ht="24" customHeight="1">
      <c r="A98" s="218"/>
      <c r="B98" s="218"/>
      <c r="C98" s="218"/>
      <c r="D98" s="218"/>
      <c r="E98" s="218"/>
      <c r="F98" s="218"/>
      <c r="G98" s="218"/>
      <c r="H98" s="218"/>
      <c r="I98" s="218"/>
      <c r="J98" s="218"/>
      <c r="K98" s="218"/>
      <c r="L98" s="222"/>
      <c r="M98" s="218"/>
      <c r="N98" s="218"/>
      <c r="O98" s="222"/>
      <c r="P98" s="220"/>
      <c r="Q98" s="314"/>
      <c r="R98" s="314"/>
      <c r="S98" s="220"/>
      <c r="T98" s="221"/>
      <c r="U98" s="314"/>
      <c r="V98" s="221"/>
      <c r="W98" s="220"/>
      <c r="X98" s="220"/>
      <c r="Y98" s="220"/>
      <c r="Z98" s="220"/>
      <c r="AA98" s="288"/>
      <c r="AB98" s="220"/>
      <c r="AC98" s="218"/>
      <c r="AD98" s="218"/>
      <c r="AE98" s="222"/>
      <c r="AF98" s="218"/>
      <c r="AG98" s="222"/>
      <c r="AH98" s="222"/>
      <c r="AI98" s="222"/>
      <c r="AJ98" s="214"/>
      <c r="AK98" s="266"/>
      <c r="AL98" s="218"/>
      <c r="AM98" s="218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18"/>
      <c r="BC98" s="218"/>
      <c r="BD98" s="222"/>
      <c r="BE98" s="222"/>
      <c r="BF98" s="218"/>
      <c r="BG98" s="222"/>
      <c r="BH98" s="222"/>
      <c r="BI98" s="222"/>
      <c r="BJ98" s="222"/>
      <c r="BK98" s="222"/>
      <c r="BL98" s="222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  <c r="CL98" s="218"/>
      <c r="CM98" s="218"/>
      <c r="CN98" s="218"/>
      <c r="CO98" s="218"/>
    </row>
    <row r="99" spans="1:93" ht="24" customHeight="1">
      <c r="A99" s="218"/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22"/>
      <c r="M99" s="218"/>
      <c r="N99" s="218"/>
      <c r="O99" s="222"/>
      <c r="P99" s="220"/>
      <c r="Q99" s="314"/>
      <c r="R99" s="314"/>
      <c r="S99" s="220"/>
      <c r="T99" s="221"/>
      <c r="U99" s="314"/>
      <c r="V99" s="221"/>
      <c r="W99" s="220"/>
      <c r="X99" s="220"/>
      <c r="Y99" s="220"/>
      <c r="Z99" s="220"/>
      <c r="AA99" s="288"/>
      <c r="AB99" s="220"/>
      <c r="AC99" s="218"/>
      <c r="AD99" s="218"/>
      <c r="AE99" s="222"/>
      <c r="AF99" s="218"/>
      <c r="AG99" s="222"/>
      <c r="AH99" s="222"/>
      <c r="AI99" s="222"/>
      <c r="AJ99" s="214"/>
      <c r="AK99" s="266"/>
      <c r="AL99" s="218"/>
      <c r="AM99" s="218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18"/>
      <c r="BC99" s="218"/>
      <c r="BD99" s="222"/>
      <c r="BE99" s="222"/>
      <c r="BF99" s="218"/>
      <c r="BG99" s="222"/>
      <c r="BH99" s="222"/>
      <c r="BI99" s="222"/>
      <c r="BJ99" s="222"/>
      <c r="BK99" s="222"/>
      <c r="BL99" s="222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  <c r="CL99" s="218"/>
      <c r="CM99" s="218"/>
      <c r="CN99" s="218"/>
      <c r="CO99" s="218"/>
    </row>
    <row r="100" spans="1:93" ht="24" customHeight="1">
      <c r="A100" s="218"/>
      <c r="B100" s="218"/>
      <c r="C100" s="218"/>
      <c r="D100" s="218"/>
      <c r="E100" s="218"/>
      <c r="F100" s="218"/>
      <c r="G100" s="218"/>
      <c r="H100" s="218"/>
      <c r="I100" s="218"/>
      <c r="J100" s="218"/>
      <c r="K100" s="218"/>
      <c r="L100" s="222"/>
      <c r="M100" s="218"/>
      <c r="N100" s="218"/>
      <c r="O100" s="222"/>
      <c r="P100" s="220"/>
      <c r="Q100" s="314"/>
      <c r="R100" s="314"/>
      <c r="S100" s="220"/>
      <c r="T100" s="221"/>
      <c r="U100" s="314"/>
      <c r="V100" s="221"/>
      <c r="W100" s="220"/>
      <c r="X100" s="220"/>
      <c r="Y100" s="220"/>
      <c r="Z100" s="220"/>
      <c r="AA100" s="288"/>
      <c r="AB100" s="220"/>
      <c r="AC100" s="218"/>
      <c r="AD100" s="218"/>
      <c r="AE100" s="222"/>
      <c r="AF100" s="218"/>
      <c r="AG100" s="222"/>
      <c r="AH100" s="222"/>
      <c r="AI100" s="222"/>
      <c r="AJ100" s="218"/>
      <c r="AK100" s="218"/>
      <c r="AL100" s="218"/>
      <c r="AM100" s="218"/>
      <c r="AN100" s="222"/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2"/>
      <c r="BB100" s="218"/>
      <c r="BC100" s="218"/>
      <c r="BD100" s="222"/>
      <c r="BE100" s="222"/>
      <c r="BF100" s="218"/>
      <c r="BG100" s="222"/>
      <c r="BH100" s="222"/>
      <c r="BI100" s="222"/>
      <c r="BJ100" s="222"/>
      <c r="BK100" s="222"/>
      <c r="BL100" s="222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  <c r="CL100" s="218"/>
      <c r="CM100" s="218"/>
      <c r="CN100" s="218"/>
      <c r="CO100" s="218"/>
    </row>
    <row r="101" spans="1:93">
      <c r="A101" s="218"/>
      <c r="B101" s="218"/>
      <c r="C101" s="218"/>
      <c r="D101" s="218"/>
      <c r="E101" s="218"/>
      <c r="F101" s="218"/>
      <c r="G101" s="218"/>
      <c r="H101" s="218"/>
      <c r="I101" s="218"/>
      <c r="J101" s="218"/>
      <c r="K101" s="218"/>
      <c r="L101" s="222"/>
      <c r="M101" s="218"/>
      <c r="N101" s="218"/>
      <c r="O101" s="222"/>
      <c r="P101" s="220"/>
      <c r="Q101" s="314"/>
      <c r="R101" s="314"/>
      <c r="S101" s="220"/>
      <c r="T101" s="221"/>
      <c r="U101" s="314"/>
      <c r="V101" s="221"/>
      <c r="W101" s="220"/>
      <c r="X101" s="220"/>
      <c r="Y101" s="220"/>
      <c r="Z101" s="220"/>
      <c r="AA101" s="288"/>
      <c r="AB101" s="220"/>
      <c r="AC101" s="218"/>
      <c r="AD101" s="218"/>
      <c r="AE101" s="222"/>
      <c r="AF101" s="218"/>
      <c r="AG101" s="222"/>
      <c r="AH101" s="222"/>
      <c r="AI101" s="222"/>
      <c r="AJ101" s="218"/>
      <c r="AK101" s="218"/>
      <c r="AL101" s="218"/>
      <c r="AM101" s="218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18"/>
      <c r="BC101" s="218"/>
      <c r="BD101" s="222"/>
      <c r="BE101" s="222"/>
      <c r="BF101" s="218"/>
      <c r="BG101" s="222"/>
      <c r="BH101" s="222"/>
      <c r="BI101" s="222"/>
      <c r="BJ101" s="222"/>
      <c r="BK101" s="222"/>
      <c r="BL101" s="222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  <c r="CL101" s="218"/>
      <c r="CM101" s="218"/>
      <c r="CN101" s="218"/>
      <c r="CO101" s="218"/>
    </row>
    <row r="102" spans="1:93">
      <c r="A102" s="218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22"/>
      <c r="M102" s="218"/>
      <c r="N102" s="218"/>
      <c r="O102" s="222"/>
      <c r="P102" s="220"/>
      <c r="Q102" s="314"/>
      <c r="R102" s="314"/>
      <c r="S102" s="220"/>
      <c r="T102" s="221"/>
      <c r="U102" s="314"/>
      <c r="V102" s="221"/>
      <c r="W102" s="220"/>
      <c r="X102" s="220"/>
      <c r="Y102" s="220"/>
      <c r="Z102" s="220"/>
      <c r="AA102" s="288"/>
      <c r="AB102" s="220"/>
      <c r="AC102" s="218"/>
      <c r="AD102" s="218"/>
      <c r="AE102" s="222"/>
      <c r="AF102" s="218"/>
      <c r="AG102" s="222"/>
      <c r="AH102" s="222"/>
      <c r="AI102" s="222"/>
      <c r="AJ102" s="218"/>
      <c r="AK102" s="218"/>
      <c r="AL102" s="218"/>
      <c r="AM102" s="218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18"/>
      <c r="BC102" s="218"/>
      <c r="BD102" s="222"/>
      <c r="BE102" s="222"/>
      <c r="BF102" s="218"/>
      <c r="BG102" s="222"/>
      <c r="BH102" s="222"/>
      <c r="BI102" s="222"/>
      <c r="BJ102" s="222"/>
      <c r="BK102" s="222"/>
      <c r="BL102" s="222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</row>
    <row r="103" spans="1:93">
      <c r="A103" s="218"/>
      <c r="B103" s="218"/>
      <c r="C103" s="218"/>
      <c r="D103" s="218"/>
      <c r="E103" s="218"/>
      <c r="F103" s="218"/>
      <c r="G103" s="218"/>
      <c r="H103" s="218"/>
      <c r="I103" s="218"/>
      <c r="J103" s="218"/>
      <c r="K103" s="218"/>
      <c r="L103" s="222"/>
      <c r="M103" s="218"/>
      <c r="N103" s="218"/>
      <c r="O103" s="222"/>
      <c r="P103" s="220"/>
      <c r="Q103" s="314"/>
      <c r="R103" s="314"/>
      <c r="S103" s="220"/>
      <c r="T103" s="221"/>
      <c r="U103" s="314"/>
      <c r="V103" s="221"/>
      <c r="W103" s="220"/>
      <c r="X103" s="220"/>
      <c r="Y103" s="220"/>
      <c r="Z103" s="220"/>
      <c r="AA103" s="288"/>
      <c r="AB103" s="220"/>
      <c r="AC103" s="218"/>
      <c r="AD103" s="218"/>
      <c r="AE103" s="222"/>
      <c r="AF103" s="218"/>
      <c r="AG103" s="222"/>
      <c r="AH103" s="222"/>
      <c r="AI103" s="222"/>
      <c r="AJ103" s="218"/>
      <c r="AK103" s="218"/>
      <c r="AL103" s="218"/>
      <c r="AM103" s="218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18"/>
      <c r="BC103" s="218"/>
      <c r="BD103" s="222"/>
      <c r="BE103" s="222"/>
      <c r="BF103" s="218"/>
      <c r="BG103" s="222"/>
      <c r="BH103" s="222"/>
      <c r="BI103" s="222"/>
      <c r="BJ103" s="222"/>
      <c r="BK103" s="222"/>
      <c r="BL103" s="222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</row>
    <row r="104" spans="1:93" ht="25.95" customHeight="1">
      <c r="A104" s="218"/>
      <c r="B104" s="218"/>
      <c r="C104" s="218"/>
      <c r="D104" s="218"/>
      <c r="E104" s="218"/>
      <c r="F104" s="218"/>
      <c r="G104" s="218"/>
      <c r="H104" s="218"/>
      <c r="I104" s="218"/>
      <c r="J104" s="218"/>
      <c r="K104" s="218"/>
      <c r="L104" s="222"/>
      <c r="M104" s="218"/>
      <c r="N104" s="218"/>
      <c r="O104" s="222"/>
      <c r="P104" s="220"/>
      <c r="Q104" s="314"/>
      <c r="R104" s="314"/>
      <c r="S104" s="220"/>
      <c r="T104" s="221"/>
      <c r="U104" s="314"/>
      <c r="V104" s="221"/>
      <c r="W104" s="220"/>
      <c r="X104" s="220"/>
      <c r="Y104" s="220"/>
      <c r="Z104" s="220"/>
      <c r="AA104" s="288"/>
      <c r="AB104" s="220"/>
      <c r="AC104" s="218"/>
      <c r="AD104" s="218"/>
      <c r="AE104" s="222"/>
      <c r="AF104" s="218"/>
      <c r="AG104" s="222"/>
      <c r="AH104" s="222"/>
      <c r="AI104" s="222"/>
      <c r="AJ104" s="218"/>
      <c r="AK104" s="218"/>
      <c r="AL104" s="218"/>
      <c r="AM104" s="218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18"/>
      <c r="BC104" s="218"/>
      <c r="BD104" s="222"/>
      <c r="BE104" s="222"/>
      <c r="BF104" s="218"/>
      <c r="BG104" s="222"/>
      <c r="BH104" s="222"/>
      <c r="BI104" s="222"/>
      <c r="BJ104" s="222"/>
      <c r="BK104" s="222"/>
      <c r="BL104" s="222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  <c r="CL104" s="218"/>
      <c r="CM104" s="218"/>
      <c r="CN104" s="218"/>
      <c r="CO104" s="218"/>
    </row>
    <row r="105" spans="1:93" ht="25.95" customHeight="1">
      <c r="A105" s="218"/>
      <c r="B105" s="218"/>
      <c r="C105" s="218"/>
      <c r="D105" s="218"/>
      <c r="E105" s="218"/>
      <c r="F105" s="218"/>
      <c r="G105" s="218"/>
      <c r="H105" s="218"/>
      <c r="I105" s="218"/>
      <c r="J105" s="218"/>
      <c r="K105" s="218"/>
      <c r="L105" s="222"/>
      <c r="M105" s="218"/>
      <c r="N105" s="218"/>
      <c r="O105" s="222"/>
      <c r="P105" s="220"/>
      <c r="Q105" s="314"/>
      <c r="R105" s="314"/>
      <c r="S105" s="220"/>
      <c r="T105" s="221"/>
      <c r="U105" s="314"/>
      <c r="V105" s="221"/>
      <c r="W105" s="220"/>
      <c r="X105" s="220"/>
      <c r="Y105" s="220"/>
      <c r="Z105" s="220"/>
      <c r="AA105" s="288"/>
      <c r="AB105" s="220"/>
      <c r="AC105" s="218"/>
      <c r="AD105" s="218"/>
      <c r="AE105" s="222"/>
      <c r="AF105" s="218"/>
      <c r="AG105" s="222"/>
      <c r="AH105" s="222"/>
      <c r="AI105" s="222"/>
      <c r="AJ105" s="218"/>
      <c r="AK105" s="218"/>
      <c r="AL105" s="218"/>
      <c r="AM105" s="218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18"/>
      <c r="BC105" s="218"/>
      <c r="BD105" s="222"/>
      <c r="BE105" s="222"/>
      <c r="BF105" s="218"/>
      <c r="BG105" s="222"/>
      <c r="BH105" s="222"/>
      <c r="BI105" s="222"/>
      <c r="BJ105" s="222"/>
      <c r="BK105" s="222"/>
      <c r="BL105" s="222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  <c r="CL105" s="218"/>
      <c r="CM105" s="218"/>
      <c r="CN105" s="218"/>
      <c r="CO105" s="218"/>
    </row>
    <row r="106" spans="1:93" ht="25.95" customHeight="1">
      <c r="A106" s="218"/>
      <c r="B106" s="218"/>
      <c r="C106" s="218"/>
      <c r="D106" s="218"/>
      <c r="E106" s="218"/>
      <c r="F106" s="218"/>
      <c r="G106" s="218"/>
      <c r="H106" s="218"/>
      <c r="I106" s="218"/>
      <c r="J106" s="218"/>
      <c r="K106" s="218"/>
      <c r="L106" s="222"/>
      <c r="M106" s="218"/>
      <c r="N106" s="218"/>
      <c r="O106" s="222"/>
      <c r="P106" s="220"/>
      <c r="Q106" s="314"/>
      <c r="R106" s="314"/>
      <c r="S106" s="220"/>
      <c r="T106" s="221"/>
      <c r="U106" s="314"/>
      <c r="V106" s="221"/>
      <c r="W106" s="220"/>
      <c r="X106" s="220"/>
      <c r="Y106" s="220"/>
      <c r="Z106" s="220"/>
      <c r="AA106" s="288"/>
      <c r="AB106" s="220"/>
      <c r="AC106" s="218"/>
      <c r="AD106" s="218"/>
      <c r="AE106" s="222"/>
      <c r="AF106" s="218"/>
      <c r="AG106" s="222"/>
      <c r="AH106" s="222"/>
      <c r="AI106" s="222"/>
      <c r="AJ106" s="218"/>
      <c r="AK106" s="218"/>
      <c r="AL106" s="218"/>
      <c r="AM106" s="218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18"/>
      <c r="BC106" s="218"/>
      <c r="BD106" s="222"/>
      <c r="BE106" s="222"/>
      <c r="BF106" s="218"/>
      <c r="BG106" s="222"/>
      <c r="BH106" s="222"/>
      <c r="BI106" s="222"/>
      <c r="BJ106" s="222"/>
      <c r="BK106" s="222"/>
      <c r="BL106" s="222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  <c r="CL106" s="218"/>
      <c r="CM106" s="218"/>
      <c r="CN106" s="218"/>
      <c r="CO106" s="218"/>
    </row>
    <row r="107" spans="1:93" ht="25.95" customHeight="1">
      <c r="A107" s="218"/>
      <c r="B107" s="218"/>
      <c r="C107" s="218"/>
      <c r="D107" s="218"/>
      <c r="E107" s="218"/>
      <c r="F107" s="218"/>
      <c r="G107" s="218"/>
      <c r="H107" s="218"/>
      <c r="I107" s="218"/>
      <c r="J107" s="218"/>
      <c r="K107" s="218"/>
      <c r="L107" s="222"/>
      <c r="M107" s="218"/>
      <c r="N107" s="218"/>
      <c r="O107" s="222"/>
      <c r="P107" s="220"/>
      <c r="Q107" s="314"/>
      <c r="R107" s="314"/>
      <c r="S107" s="220"/>
      <c r="T107" s="221"/>
      <c r="U107" s="314"/>
      <c r="V107" s="221"/>
      <c r="W107" s="220"/>
      <c r="X107" s="220"/>
      <c r="Y107" s="220"/>
      <c r="Z107" s="220"/>
      <c r="AA107" s="288"/>
      <c r="AB107" s="220"/>
      <c r="AC107" s="218"/>
      <c r="AD107" s="218"/>
      <c r="AE107" s="222"/>
      <c r="AF107" s="218"/>
      <c r="AG107" s="222"/>
      <c r="AH107" s="222"/>
      <c r="AI107" s="222"/>
      <c r="AJ107" s="218"/>
      <c r="AK107" s="218"/>
      <c r="AL107" s="218"/>
      <c r="AM107" s="218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18"/>
      <c r="BC107" s="218"/>
      <c r="BD107" s="222"/>
      <c r="BE107" s="222"/>
      <c r="BF107" s="218"/>
      <c r="BG107" s="222"/>
      <c r="BH107" s="222"/>
      <c r="BI107" s="222"/>
      <c r="BJ107" s="222"/>
      <c r="BK107" s="222"/>
      <c r="BL107" s="222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  <c r="CL107" s="218"/>
      <c r="CM107" s="218"/>
      <c r="CN107" s="218"/>
      <c r="CO107" s="218"/>
    </row>
    <row r="108" spans="1:93" ht="25.95" customHeight="1">
      <c r="A108" s="218"/>
      <c r="B108" s="218"/>
      <c r="C108" s="218"/>
      <c r="D108" s="218"/>
      <c r="E108" s="218"/>
      <c r="F108" s="218"/>
      <c r="G108" s="218"/>
      <c r="H108" s="218"/>
      <c r="I108" s="218"/>
      <c r="J108" s="218"/>
      <c r="K108" s="218"/>
      <c r="L108" s="222"/>
      <c r="M108" s="218"/>
      <c r="N108" s="218"/>
      <c r="O108" s="222"/>
      <c r="P108" s="220"/>
      <c r="Q108" s="314"/>
      <c r="R108" s="314"/>
      <c r="S108" s="220"/>
      <c r="T108" s="221"/>
      <c r="U108" s="314"/>
      <c r="V108" s="221"/>
      <c r="W108" s="220"/>
      <c r="X108" s="220"/>
      <c r="Y108" s="220"/>
      <c r="Z108" s="220"/>
      <c r="AA108" s="288"/>
      <c r="AB108" s="220"/>
      <c r="AC108" s="218"/>
      <c r="AD108" s="218"/>
      <c r="AE108" s="222"/>
      <c r="AF108" s="218"/>
      <c r="AG108" s="222"/>
      <c r="AH108" s="222"/>
      <c r="AI108" s="222"/>
      <c r="AJ108" s="218"/>
      <c r="AK108" s="218"/>
      <c r="AL108" s="218"/>
      <c r="AM108" s="218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18"/>
      <c r="BC108" s="218"/>
      <c r="BD108" s="222"/>
      <c r="BE108" s="222"/>
      <c r="BF108" s="218"/>
      <c r="BG108" s="222"/>
      <c r="BH108" s="222"/>
      <c r="BI108" s="222"/>
      <c r="BJ108" s="222"/>
      <c r="BK108" s="222"/>
      <c r="BL108" s="222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</row>
    <row r="109" spans="1:93">
      <c r="A109" s="218"/>
      <c r="B109" s="218"/>
      <c r="C109" s="218"/>
      <c r="D109" s="218"/>
      <c r="E109" s="218"/>
      <c r="F109" s="218"/>
      <c r="G109" s="218"/>
      <c r="H109" s="218"/>
      <c r="I109" s="218"/>
      <c r="J109" s="218"/>
      <c r="K109" s="218"/>
      <c r="L109" s="222"/>
      <c r="M109" s="218"/>
      <c r="N109" s="218"/>
      <c r="O109" s="222"/>
      <c r="P109" s="220"/>
      <c r="Q109" s="314"/>
      <c r="R109" s="314"/>
      <c r="S109" s="220"/>
      <c r="T109" s="221"/>
      <c r="U109" s="314"/>
      <c r="V109" s="221"/>
      <c r="W109" s="220"/>
      <c r="X109" s="220"/>
      <c r="Y109" s="220"/>
      <c r="Z109" s="220"/>
      <c r="AA109" s="288"/>
      <c r="AB109" s="220"/>
      <c r="AC109" s="218"/>
      <c r="AD109" s="218"/>
      <c r="AE109" s="222"/>
      <c r="AF109" s="218"/>
      <c r="AG109" s="222"/>
      <c r="AH109" s="222"/>
      <c r="AI109" s="222"/>
      <c r="AJ109" s="218"/>
      <c r="AK109" s="218"/>
      <c r="AL109" s="218"/>
      <c r="AM109" s="218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  <c r="BB109" s="218"/>
      <c r="BC109" s="218"/>
      <c r="BD109" s="222"/>
      <c r="BE109" s="222"/>
      <c r="BF109" s="218"/>
      <c r="BG109" s="222"/>
      <c r="BH109" s="222"/>
      <c r="BI109" s="222"/>
      <c r="BJ109" s="222"/>
      <c r="BK109" s="222"/>
      <c r="BL109" s="222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  <c r="CL109" s="218"/>
      <c r="CM109" s="218"/>
      <c r="CN109" s="218"/>
      <c r="CO109" s="218"/>
    </row>
    <row r="110" spans="1:93">
      <c r="A110" s="218"/>
      <c r="B110" s="218"/>
      <c r="C110" s="218"/>
      <c r="D110" s="218"/>
      <c r="E110" s="218"/>
      <c r="F110" s="218"/>
      <c r="G110" s="218"/>
      <c r="H110" s="218"/>
      <c r="I110" s="218"/>
      <c r="J110" s="218"/>
      <c r="K110" s="218"/>
      <c r="L110" s="222"/>
      <c r="M110" s="218"/>
      <c r="N110" s="218"/>
      <c r="O110" s="222"/>
      <c r="P110" s="220"/>
      <c r="Q110" s="314"/>
      <c r="R110" s="314"/>
      <c r="S110" s="220"/>
      <c r="T110" s="221"/>
      <c r="U110" s="314"/>
      <c r="V110" s="221"/>
      <c r="W110" s="220"/>
      <c r="X110" s="220"/>
      <c r="Y110" s="220"/>
      <c r="Z110" s="220"/>
      <c r="AA110" s="288"/>
      <c r="AB110" s="220"/>
      <c r="AC110" s="218"/>
      <c r="AD110" s="218"/>
      <c r="AE110" s="222"/>
      <c r="AF110" s="218"/>
      <c r="AG110" s="222"/>
      <c r="AH110" s="222"/>
      <c r="AI110" s="222"/>
      <c r="AJ110" s="218"/>
      <c r="AK110" s="218"/>
      <c r="AL110" s="218"/>
      <c r="AM110" s="218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18"/>
      <c r="BC110" s="218"/>
      <c r="BD110" s="222"/>
      <c r="BE110" s="222"/>
      <c r="BF110" s="218"/>
      <c r="BG110" s="222"/>
      <c r="BH110" s="222"/>
      <c r="BI110" s="222"/>
      <c r="BJ110" s="222"/>
      <c r="BK110" s="222"/>
      <c r="BL110" s="222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  <c r="CL110" s="218"/>
      <c r="CM110" s="218"/>
      <c r="CN110" s="218"/>
      <c r="CO110" s="218"/>
    </row>
    <row r="111" spans="1:93">
      <c r="A111" s="218"/>
      <c r="B111" s="218"/>
      <c r="C111" s="218"/>
      <c r="D111" s="218"/>
      <c r="E111" s="218"/>
      <c r="F111" s="218"/>
      <c r="G111" s="218"/>
      <c r="H111" s="218"/>
      <c r="I111" s="218"/>
      <c r="J111" s="218"/>
      <c r="K111" s="218"/>
      <c r="L111" s="222"/>
      <c r="M111" s="218"/>
      <c r="N111" s="218"/>
      <c r="O111" s="222"/>
      <c r="P111" s="220"/>
      <c r="Q111" s="314"/>
      <c r="R111" s="314"/>
      <c r="S111" s="220"/>
      <c r="T111" s="221"/>
      <c r="U111" s="314"/>
      <c r="V111" s="221"/>
      <c r="W111" s="220"/>
      <c r="X111" s="220"/>
      <c r="Y111" s="220"/>
      <c r="Z111" s="220"/>
      <c r="AA111" s="288"/>
      <c r="AB111" s="220"/>
      <c r="AC111" s="218"/>
      <c r="AD111" s="218"/>
      <c r="AE111" s="222"/>
      <c r="AF111" s="218"/>
      <c r="AG111" s="222"/>
      <c r="AH111" s="222"/>
      <c r="AI111" s="222"/>
      <c r="AJ111" s="218"/>
      <c r="AK111" s="218"/>
      <c r="AL111" s="218"/>
      <c r="AM111" s="218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18"/>
      <c r="BC111" s="218"/>
      <c r="BD111" s="222"/>
      <c r="BE111" s="222"/>
      <c r="BF111" s="218"/>
      <c r="BG111" s="222"/>
      <c r="BH111" s="222"/>
      <c r="BI111" s="222"/>
      <c r="BJ111" s="222"/>
      <c r="BK111" s="222"/>
      <c r="BL111" s="222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  <c r="CL111" s="218"/>
      <c r="CM111" s="218"/>
      <c r="CN111" s="218"/>
      <c r="CO111" s="218"/>
    </row>
    <row r="112" spans="1:93">
      <c r="A112" s="218"/>
      <c r="B112" s="218"/>
      <c r="C112" s="218"/>
      <c r="D112" s="218"/>
      <c r="E112" s="218"/>
      <c r="F112" s="218"/>
      <c r="G112" s="218"/>
      <c r="H112" s="218"/>
      <c r="I112" s="218"/>
      <c r="J112" s="218"/>
      <c r="K112" s="218"/>
      <c r="L112" s="222"/>
      <c r="M112" s="218"/>
      <c r="N112" s="218"/>
      <c r="O112" s="222"/>
      <c r="P112" s="220"/>
      <c r="Q112" s="314"/>
      <c r="R112" s="314"/>
      <c r="S112" s="220"/>
      <c r="T112" s="221"/>
      <c r="U112" s="314"/>
      <c r="V112" s="221"/>
      <c r="W112" s="220"/>
      <c r="X112" s="220"/>
      <c r="Y112" s="220"/>
      <c r="Z112" s="220"/>
      <c r="AA112" s="288"/>
      <c r="AB112" s="220"/>
      <c r="AC112" s="218"/>
      <c r="AD112" s="218"/>
      <c r="AE112" s="222"/>
      <c r="AF112" s="218"/>
      <c r="AG112" s="222"/>
      <c r="AH112" s="222"/>
      <c r="AI112" s="222"/>
      <c r="AJ112" s="218"/>
      <c r="AK112" s="218"/>
      <c r="AL112" s="218"/>
      <c r="AM112" s="218"/>
      <c r="AN112" s="222"/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22"/>
      <c r="BB112" s="218"/>
      <c r="BC112" s="218"/>
      <c r="BD112" s="222"/>
      <c r="BE112" s="222"/>
      <c r="BF112" s="218"/>
      <c r="BG112" s="222"/>
      <c r="BH112" s="222"/>
      <c r="BI112" s="222"/>
      <c r="BJ112" s="222"/>
      <c r="BK112" s="222"/>
      <c r="BL112" s="222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  <c r="CL112" s="218"/>
      <c r="CM112" s="218"/>
      <c r="CN112" s="218"/>
      <c r="CO112" s="218"/>
    </row>
    <row r="113" spans="1:93">
      <c r="A113" s="218"/>
      <c r="B113" s="218"/>
      <c r="C113" s="218"/>
      <c r="D113" s="218"/>
      <c r="E113" s="218"/>
      <c r="F113" s="218"/>
      <c r="G113" s="218"/>
      <c r="H113" s="218"/>
      <c r="I113" s="218"/>
      <c r="J113" s="218"/>
      <c r="K113" s="218"/>
      <c r="L113" s="222"/>
      <c r="M113" s="218"/>
      <c r="N113" s="218"/>
      <c r="O113" s="222"/>
      <c r="P113" s="220"/>
      <c r="Q113" s="314"/>
      <c r="R113" s="314"/>
      <c r="S113" s="220"/>
      <c r="T113" s="221"/>
      <c r="U113" s="314"/>
      <c r="V113" s="221"/>
      <c r="W113" s="220"/>
      <c r="X113" s="220"/>
      <c r="Y113" s="220"/>
      <c r="Z113" s="220"/>
      <c r="AA113" s="288"/>
      <c r="AB113" s="220"/>
      <c r="AC113" s="218"/>
      <c r="AD113" s="218"/>
      <c r="AE113" s="222"/>
      <c r="AF113" s="218"/>
      <c r="AG113" s="222"/>
      <c r="AH113" s="222"/>
      <c r="AI113" s="222"/>
      <c r="AJ113" s="214"/>
      <c r="AK113" s="266"/>
      <c r="AL113" s="218"/>
      <c r="AM113" s="218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18"/>
      <c r="BC113" s="218"/>
      <c r="BD113" s="222"/>
      <c r="BE113" s="222"/>
      <c r="BF113" s="218"/>
      <c r="BG113" s="222"/>
      <c r="BH113" s="222"/>
      <c r="BI113" s="222"/>
      <c r="BJ113" s="222"/>
      <c r="BK113" s="222"/>
      <c r="BL113" s="222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  <c r="CL113" s="218"/>
      <c r="CM113" s="218"/>
      <c r="CN113" s="218"/>
      <c r="CO113" s="218"/>
    </row>
    <row r="114" spans="1:93">
      <c r="A114" s="218"/>
      <c r="B114" s="218"/>
      <c r="C114" s="218"/>
      <c r="D114" s="218"/>
      <c r="E114" s="218"/>
      <c r="F114" s="218"/>
      <c r="G114" s="218"/>
      <c r="H114" s="218"/>
      <c r="I114" s="218"/>
      <c r="J114" s="218"/>
      <c r="K114" s="218"/>
      <c r="L114" s="222"/>
      <c r="M114" s="218"/>
      <c r="N114" s="218"/>
      <c r="O114" s="222"/>
      <c r="P114" s="220"/>
      <c r="Q114" s="314"/>
      <c r="R114" s="314"/>
      <c r="S114" s="220"/>
      <c r="T114" s="221"/>
      <c r="U114" s="314"/>
      <c r="V114" s="221"/>
      <c r="W114" s="220"/>
      <c r="X114" s="220"/>
      <c r="Y114" s="220"/>
      <c r="Z114" s="220"/>
      <c r="AB114" s="220"/>
      <c r="AC114" s="218"/>
      <c r="AD114" s="218"/>
      <c r="AE114" s="222"/>
      <c r="AF114" s="218"/>
      <c r="AG114" s="222"/>
      <c r="AH114" s="222"/>
      <c r="AI114" s="222"/>
      <c r="AJ114" s="214"/>
      <c r="AK114" s="266"/>
      <c r="AL114" s="218"/>
      <c r="AM114" s="218"/>
      <c r="AN114" s="222"/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2"/>
      <c r="BB114" s="218"/>
      <c r="BC114" s="218"/>
      <c r="BD114" s="222"/>
      <c r="BE114" s="222"/>
      <c r="BF114" s="218"/>
      <c r="BG114" s="222"/>
      <c r="BH114" s="222"/>
      <c r="BI114" s="222"/>
      <c r="BJ114" s="222"/>
      <c r="BK114" s="222"/>
      <c r="BL114" s="222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  <c r="CL114" s="218"/>
      <c r="CM114" s="218"/>
      <c r="CN114" s="218"/>
      <c r="CO114" s="218"/>
    </row>
    <row r="115" spans="1:93">
      <c r="A115" s="218"/>
      <c r="B115" s="218"/>
      <c r="C115" s="218"/>
      <c r="D115" s="218"/>
      <c r="E115" s="218"/>
      <c r="F115" s="218"/>
      <c r="G115" s="218"/>
      <c r="H115" s="218"/>
      <c r="I115" s="218"/>
      <c r="J115" s="218"/>
      <c r="K115" s="218"/>
      <c r="L115" s="222"/>
      <c r="M115" s="218"/>
      <c r="N115" s="218"/>
      <c r="O115" s="222"/>
      <c r="P115" s="220"/>
      <c r="Q115" s="314"/>
      <c r="R115" s="314"/>
      <c r="S115" s="220"/>
      <c r="T115" s="221"/>
      <c r="U115" s="314"/>
      <c r="V115" s="221"/>
      <c r="W115" s="220"/>
      <c r="X115" s="220"/>
      <c r="Y115" s="220"/>
      <c r="Z115" s="220"/>
      <c r="AB115" s="220"/>
      <c r="AC115" s="218"/>
      <c r="AD115" s="218"/>
      <c r="AE115" s="222"/>
      <c r="AF115" s="218"/>
      <c r="AG115" s="222"/>
      <c r="AH115" s="222"/>
      <c r="AI115" s="222"/>
      <c r="AJ115" s="214"/>
      <c r="AK115" s="266"/>
      <c r="AL115" s="218"/>
      <c r="AM115" s="218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  <c r="BB115" s="218"/>
      <c r="BC115" s="218"/>
      <c r="BD115" s="222"/>
      <c r="BE115" s="222"/>
      <c r="BF115" s="218"/>
      <c r="BG115" s="222"/>
      <c r="BH115" s="222"/>
      <c r="BI115" s="222"/>
      <c r="BJ115" s="222"/>
      <c r="BK115" s="222"/>
      <c r="BL115" s="222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  <c r="CL115" s="218"/>
      <c r="CM115" s="218"/>
      <c r="CN115" s="218"/>
      <c r="CO115" s="218"/>
    </row>
    <row r="116" spans="1:93">
      <c r="A116" s="218"/>
      <c r="B116" s="218"/>
      <c r="C116" s="218"/>
      <c r="D116" s="218"/>
      <c r="E116" s="218"/>
      <c r="F116" s="218"/>
      <c r="G116" s="218"/>
      <c r="H116" s="218"/>
      <c r="I116" s="218"/>
      <c r="J116" s="218"/>
      <c r="K116" s="218"/>
      <c r="L116" s="222"/>
      <c r="M116" s="218"/>
      <c r="N116" s="218"/>
      <c r="O116" s="222"/>
      <c r="P116" s="220"/>
      <c r="Q116" s="314"/>
      <c r="R116" s="314"/>
      <c r="S116" s="220"/>
      <c r="T116" s="221"/>
      <c r="U116" s="314"/>
      <c r="V116" s="221"/>
      <c r="W116" s="220"/>
      <c r="X116" s="220"/>
      <c r="Y116" s="220"/>
      <c r="Z116" s="220"/>
      <c r="AB116" s="220"/>
      <c r="AC116" s="218"/>
      <c r="AD116" s="218"/>
      <c r="AE116" s="222"/>
      <c r="AF116" s="218"/>
      <c r="AG116" s="222"/>
      <c r="AH116" s="222"/>
      <c r="AI116" s="222"/>
      <c r="AJ116" s="214"/>
      <c r="AK116" s="266"/>
      <c r="AL116" s="218"/>
      <c r="AM116" s="218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18"/>
      <c r="BC116" s="218"/>
      <c r="BD116" s="222"/>
      <c r="BE116" s="222"/>
      <c r="BF116" s="218"/>
      <c r="BG116" s="222"/>
      <c r="BH116" s="222"/>
      <c r="BI116" s="222"/>
      <c r="BJ116" s="222"/>
      <c r="BK116" s="222"/>
      <c r="BL116" s="222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  <c r="CL116" s="218"/>
      <c r="CM116" s="218"/>
      <c r="CN116" s="218"/>
      <c r="CO116" s="218"/>
    </row>
    <row r="117" spans="1:93">
      <c r="A117" s="218"/>
      <c r="B117" s="218"/>
      <c r="C117" s="218"/>
      <c r="D117" s="218"/>
      <c r="E117" s="218"/>
      <c r="F117" s="218"/>
      <c r="G117" s="218"/>
      <c r="H117" s="218"/>
      <c r="I117" s="218"/>
      <c r="J117" s="218"/>
      <c r="K117" s="218"/>
      <c r="L117" s="222"/>
      <c r="M117" s="218"/>
      <c r="N117" s="218"/>
      <c r="O117" s="222"/>
      <c r="P117" s="220"/>
      <c r="Q117" s="314"/>
      <c r="R117" s="314"/>
      <c r="S117" s="220"/>
      <c r="T117" s="218"/>
      <c r="U117" s="222"/>
      <c r="V117" s="218"/>
      <c r="W117" s="288"/>
      <c r="X117" s="288"/>
      <c r="Y117" s="288"/>
      <c r="Z117" s="288"/>
      <c r="AB117" s="288"/>
      <c r="AC117" s="218"/>
      <c r="AD117" s="218"/>
      <c r="AE117" s="222"/>
      <c r="AF117" s="218"/>
      <c r="AG117" s="222"/>
      <c r="AH117" s="535"/>
      <c r="AI117" s="266"/>
      <c r="AJ117" s="214"/>
      <c r="AK117" s="266"/>
      <c r="AL117" s="218"/>
      <c r="AM117" s="218"/>
      <c r="AN117" s="218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18"/>
      <c r="BC117" s="218"/>
      <c r="BD117" s="222"/>
      <c r="BE117" s="222"/>
      <c r="BF117" s="218"/>
      <c r="BG117" s="222"/>
      <c r="BH117" s="222"/>
      <c r="BI117" s="222"/>
      <c r="BJ117" s="222"/>
      <c r="BK117" s="222"/>
      <c r="BL117" s="222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  <c r="CL117" s="218"/>
      <c r="CM117" s="218"/>
      <c r="CN117" s="218"/>
      <c r="CO117" s="218"/>
    </row>
    <row r="118" spans="1:93">
      <c r="A118" s="218"/>
      <c r="B118" s="218"/>
      <c r="C118" s="218"/>
      <c r="D118" s="218"/>
      <c r="E118" s="218"/>
      <c r="F118" s="218"/>
      <c r="G118" s="218"/>
      <c r="H118" s="218"/>
      <c r="I118" s="218"/>
      <c r="J118" s="218"/>
      <c r="K118" s="218"/>
      <c r="L118" s="222"/>
      <c r="M118" s="218"/>
      <c r="N118" s="218"/>
      <c r="O118" s="222"/>
      <c r="P118" s="220"/>
      <c r="Q118" s="314"/>
      <c r="R118" s="314"/>
      <c r="S118" s="220"/>
      <c r="T118" s="218"/>
      <c r="U118" s="222"/>
      <c r="V118" s="218"/>
      <c r="W118" s="288"/>
      <c r="X118" s="288"/>
      <c r="Y118" s="288"/>
      <c r="Z118" s="288"/>
      <c r="AB118" s="288"/>
      <c r="AC118" s="218"/>
      <c r="AD118" s="218"/>
      <c r="AE118" s="222"/>
      <c r="AF118" s="218"/>
      <c r="AG118" s="222"/>
      <c r="AH118" s="535"/>
      <c r="AI118" s="266"/>
      <c r="AJ118" s="214"/>
      <c r="AK118" s="266"/>
      <c r="AL118" s="218"/>
      <c r="AM118" s="218"/>
      <c r="AN118" s="218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18"/>
      <c r="BC118" s="218"/>
      <c r="BD118" s="222"/>
      <c r="BE118" s="222"/>
      <c r="BF118" s="218"/>
      <c r="BG118" s="222"/>
      <c r="BH118" s="222"/>
      <c r="BI118" s="222"/>
      <c r="BJ118" s="222"/>
      <c r="BK118" s="222"/>
      <c r="BL118" s="222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  <c r="CL118" s="218"/>
      <c r="CM118" s="218"/>
      <c r="CN118" s="218"/>
      <c r="CO118" s="218"/>
    </row>
    <row r="119" spans="1:93">
      <c r="A119" s="218"/>
      <c r="B119" s="218"/>
      <c r="C119" s="218"/>
      <c r="D119" s="218"/>
      <c r="E119" s="218"/>
      <c r="F119" s="218"/>
      <c r="G119" s="218"/>
      <c r="H119" s="218"/>
      <c r="I119" s="218"/>
      <c r="J119" s="218"/>
      <c r="K119" s="218"/>
      <c r="L119" s="222"/>
      <c r="M119" s="218"/>
      <c r="N119" s="218"/>
      <c r="O119" s="222"/>
      <c r="P119" s="220"/>
      <c r="Q119" s="314"/>
      <c r="R119" s="314"/>
      <c r="S119" s="220"/>
      <c r="T119" s="218"/>
      <c r="U119" s="222"/>
      <c r="V119" s="218"/>
      <c r="W119" s="288"/>
      <c r="X119" s="288"/>
      <c r="Y119" s="288"/>
      <c r="Z119" s="288"/>
      <c r="AB119" s="288"/>
      <c r="AC119" s="218"/>
      <c r="AD119" s="218"/>
      <c r="AE119" s="222"/>
      <c r="AF119" s="218"/>
      <c r="AG119" s="222"/>
      <c r="AH119" s="535"/>
      <c r="AI119" s="266"/>
      <c r="AJ119" s="214"/>
      <c r="AK119" s="266"/>
      <c r="AL119" s="218"/>
      <c r="AM119" s="218"/>
      <c r="AN119" s="218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18"/>
      <c r="BC119" s="218"/>
      <c r="BD119" s="222"/>
      <c r="BE119" s="222"/>
      <c r="BF119" s="218"/>
      <c r="BG119" s="222"/>
      <c r="BH119" s="222"/>
      <c r="BI119" s="222"/>
      <c r="BJ119" s="222"/>
      <c r="BK119" s="222"/>
      <c r="BL119" s="222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  <c r="CL119" s="218"/>
      <c r="CM119" s="218"/>
      <c r="CN119" s="218"/>
      <c r="CO119" s="218"/>
    </row>
    <row r="120" spans="1:93">
      <c r="A120" s="218"/>
      <c r="B120" s="218"/>
      <c r="C120" s="218"/>
      <c r="D120" s="218"/>
      <c r="E120" s="218"/>
      <c r="F120" s="218"/>
      <c r="G120" s="218"/>
      <c r="H120" s="218"/>
      <c r="I120" s="218"/>
      <c r="J120" s="218"/>
      <c r="K120" s="218"/>
      <c r="L120" s="222"/>
      <c r="M120" s="218"/>
      <c r="N120" s="218"/>
      <c r="O120" s="222"/>
      <c r="P120" s="220"/>
      <c r="Q120" s="314"/>
      <c r="R120" s="314"/>
      <c r="S120" s="220"/>
      <c r="T120" s="218"/>
      <c r="U120" s="222"/>
      <c r="V120" s="218"/>
      <c r="W120" s="288"/>
      <c r="X120" s="288"/>
      <c r="Y120" s="288"/>
      <c r="Z120" s="288"/>
      <c r="AB120" s="288"/>
      <c r="AC120" s="218"/>
      <c r="AD120" s="218"/>
      <c r="AE120" s="222"/>
      <c r="AF120" s="218"/>
      <c r="AG120" s="222"/>
      <c r="AH120" s="535"/>
      <c r="AI120" s="266"/>
      <c r="AJ120" s="214"/>
      <c r="AK120" s="266"/>
      <c r="AL120" s="218"/>
      <c r="AM120" s="218"/>
      <c r="AN120" s="218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18"/>
      <c r="BC120" s="218"/>
      <c r="BD120" s="222"/>
      <c r="BE120" s="222"/>
      <c r="BF120" s="218"/>
      <c r="BG120" s="222"/>
      <c r="BH120" s="222"/>
      <c r="BI120" s="222"/>
      <c r="BJ120" s="222"/>
      <c r="BK120" s="222"/>
      <c r="BL120" s="222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  <c r="CL120" s="218"/>
      <c r="CM120" s="218"/>
      <c r="CN120" s="218"/>
      <c r="CO120" s="218"/>
    </row>
    <row r="121" spans="1:93">
      <c r="A121" s="218"/>
      <c r="B121" s="218"/>
      <c r="C121" s="218"/>
      <c r="D121" s="218"/>
      <c r="E121" s="218"/>
      <c r="F121" s="218"/>
      <c r="G121" s="218"/>
      <c r="H121" s="218"/>
      <c r="I121" s="218"/>
      <c r="J121" s="218"/>
      <c r="K121" s="218"/>
      <c r="L121" s="222"/>
      <c r="M121" s="218"/>
      <c r="N121" s="218"/>
      <c r="O121" s="222"/>
      <c r="P121" s="220"/>
      <c r="Q121" s="314"/>
      <c r="R121" s="314"/>
      <c r="S121" s="220"/>
      <c r="T121" s="218"/>
      <c r="U121" s="222"/>
      <c r="V121" s="218"/>
      <c r="W121" s="288"/>
      <c r="X121" s="288"/>
      <c r="Y121" s="288"/>
      <c r="Z121" s="288"/>
      <c r="AB121" s="288"/>
      <c r="AC121" s="218"/>
      <c r="AD121" s="218"/>
      <c r="AE121" s="222"/>
      <c r="AF121" s="218"/>
      <c r="AG121" s="222"/>
      <c r="AH121" s="535"/>
      <c r="AI121" s="266"/>
      <c r="AJ121" s="214"/>
      <c r="AK121" s="266"/>
      <c r="AL121" s="218"/>
      <c r="AM121" s="218"/>
      <c r="AN121" s="218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18"/>
      <c r="BC121" s="218"/>
      <c r="BD121" s="222"/>
      <c r="BE121" s="222"/>
      <c r="BF121" s="218"/>
      <c r="BG121" s="222"/>
      <c r="BH121" s="222"/>
      <c r="BI121" s="222"/>
      <c r="BJ121" s="222"/>
      <c r="BK121" s="222"/>
      <c r="BL121" s="222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  <c r="CL121" s="218"/>
      <c r="CM121" s="218"/>
      <c r="CN121" s="218"/>
      <c r="CO121" s="218"/>
    </row>
    <row r="122" spans="1:93">
      <c r="A122" s="218"/>
      <c r="B122" s="218"/>
      <c r="C122" s="218"/>
      <c r="D122" s="218"/>
      <c r="E122" s="218"/>
      <c r="F122" s="218"/>
      <c r="G122" s="218"/>
      <c r="H122" s="218"/>
      <c r="I122" s="218"/>
      <c r="J122" s="218"/>
      <c r="K122" s="218"/>
      <c r="L122" s="222"/>
      <c r="M122" s="218"/>
      <c r="N122" s="218"/>
      <c r="O122" s="222"/>
      <c r="P122" s="220"/>
      <c r="Q122" s="314"/>
      <c r="R122" s="314"/>
      <c r="S122" s="220"/>
      <c r="T122" s="218"/>
      <c r="U122" s="222"/>
      <c r="V122" s="218"/>
      <c r="W122" s="288"/>
      <c r="X122" s="288"/>
      <c r="Y122" s="288"/>
      <c r="Z122" s="288"/>
      <c r="AB122" s="288"/>
      <c r="AC122" s="218"/>
      <c r="AD122" s="218"/>
      <c r="AE122" s="222"/>
      <c r="AF122" s="218"/>
      <c r="AG122" s="222"/>
      <c r="AH122" s="535"/>
      <c r="AI122" s="266"/>
      <c r="AJ122" s="214"/>
      <c r="AK122" s="266"/>
      <c r="AL122" s="218"/>
      <c r="AM122" s="218"/>
      <c r="AN122" s="218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18"/>
      <c r="BC122" s="218"/>
      <c r="BD122" s="222"/>
      <c r="BE122" s="222"/>
      <c r="BF122" s="218"/>
      <c r="BG122" s="222"/>
      <c r="BH122" s="222"/>
      <c r="BI122" s="222"/>
      <c r="BJ122" s="222"/>
      <c r="BK122" s="222"/>
      <c r="BL122" s="222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  <c r="CL122" s="218"/>
      <c r="CM122" s="218"/>
      <c r="CN122" s="218"/>
      <c r="CO122" s="218"/>
    </row>
    <row r="123" spans="1:93">
      <c r="A123" s="218"/>
      <c r="B123" s="218"/>
      <c r="C123" s="218"/>
      <c r="D123" s="218"/>
      <c r="E123" s="218"/>
      <c r="F123" s="218"/>
      <c r="G123" s="218"/>
      <c r="H123" s="218"/>
      <c r="I123" s="218"/>
      <c r="J123" s="218"/>
      <c r="K123" s="218"/>
      <c r="L123" s="222"/>
      <c r="M123" s="218"/>
      <c r="N123" s="218"/>
      <c r="O123" s="222"/>
      <c r="P123" s="220"/>
      <c r="Q123" s="314"/>
      <c r="R123" s="314"/>
      <c r="S123" s="220"/>
      <c r="T123" s="218"/>
      <c r="U123" s="222"/>
      <c r="V123" s="218"/>
      <c r="W123" s="288"/>
      <c r="X123" s="288"/>
      <c r="Y123" s="288"/>
      <c r="Z123" s="288"/>
      <c r="AB123" s="288"/>
      <c r="AC123" s="218"/>
      <c r="AD123" s="218"/>
      <c r="AE123" s="222"/>
      <c r="AF123" s="218"/>
      <c r="AG123" s="222"/>
      <c r="AH123" s="535"/>
      <c r="AI123" s="266"/>
      <c r="AJ123" s="214"/>
      <c r="AK123" s="266"/>
      <c r="AL123" s="218"/>
      <c r="AM123" s="218"/>
      <c r="AN123" s="218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18"/>
      <c r="BC123" s="218"/>
      <c r="BD123" s="222"/>
      <c r="BE123" s="222"/>
      <c r="BF123" s="218"/>
      <c r="BG123" s="222"/>
      <c r="BH123" s="222"/>
      <c r="BI123" s="222"/>
      <c r="BJ123" s="222"/>
      <c r="BK123" s="222"/>
      <c r="BL123" s="222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  <c r="CL123" s="218"/>
      <c r="CM123" s="218"/>
      <c r="CN123" s="218"/>
      <c r="CO123" s="218"/>
    </row>
    <row r="124" spans="1:93">
      <c r="A124" s="218"/>
      <c r="B124" s="218"/>
      <c r="C124" s="218"/>
      <c r="D124" s="218"/>
      <c r="E124" s="218"/>
      <c r="F124" s="218"/>
      <c r="G124" s="218"/>
      <c r="H124" s="218"/>
      <c r="I124" s="218"/>
      <c r="J124" s="218"/>
      <c r="K124" s="218"/>
      <c r="L124" s="222"/>
      <c r="M124" s="218"/>
      <c r="N124" s="218"/>
      <c r="O124" s="222"/>
      <c r="P124" s="220"/>
      <c r="Q124" s="314"/>
      <c r="R124" s="314"/>
      <c r="S124" s="220"/>
      <c r="T124" s="218"/>
      <c r="U124" s="222"/>
      <c r="V124" s="218"/>
      <c r="W124" s="288"/>
      <c r="X124" s="288"/>
      <c r="Y124" s="288"/>
      <c r="Z124" s="288"/>
      <c r="AB124" s="288"/>
      <c r="AC124" s="218"/>
      <c r="AD124" s="218"/>
      <c r="AE124" s="222"/>
      <c r="AF124" s="218"/>
      <c r="AG124" s="222"/>
      <c r="AH124" s="535"/>
      <c r="AI124" s="266"/>
      <c r="AJ124" s="214"/>
      <c r="AK124" s="266"/>
      <c r="AL124" s="218"/>
      <c r="AM124" s="218"/>
      <c r="AN124" s="218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18"/>
      <c r="BC124" s="218"/>
      <c r="BD124" s="222"/>
      <c r="BE124" s="222"/>
      <c r="BF124" s="218"/>
      <c r="BG124" s="222"/>
      <c r="BH124" s="222"/>
      <c r="BI124" s="222"/>
      <c r="BJ124" s="222"/>
      <c r="BK124" s="222"/>
      <c r="BL124" s="222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  <c r="CL124" s="218"/>
      <c r="CM124" s="218"/>
      <c r="CN124" s="218"/>
      <c r="CO124" s="218"/>
    </row>
    <row r="125" spans="1:93">
      <c r="A125" s="218"/>
      <c r="B125" s="218"/>
      <c r="C125" s="218"/>
      <c r="D125" s="218"/>
      <c r="E125" s="218"/>
      <c r="F125" s="218"/>
      <c r="G125" s="218"/>
      <c r="H125" s="218"/>
      <c r="I125" s="218"/>
      <c r="J125" s="218"/>
      <c r="K125" s="218"/>
      <c r="L125" s="222"/>
      <c r="M125" s="218"/>
      <c r="N125" s="218"/>
      <c r="O125" s="222"/>
      <c r="P125" s="220"/>
      <c r="Q125" s="314"/>
      <c r="R125" s="314"/>
      <c r="S125" s="220"/>
      <c r="T125" s="218"/>
      <c r="U125" s="222"/>
      <c r="V125" s="218"/>
      <c r="W125" s="288"/>
      <c r="X125" s="288"/>
      <c r="Y125" s="288"/>
      <c r="Z125" s="288"/>
      <c r="AB125" s="288"/>
      <c r="AC125" s="218"/>
      <c r="AD125" s="218"/>
      <c r="AE125" s="222"/>
      <c r="AF125" s="218"/>
      <c r="AG125" s="222"/>
      <c r="AH125" s="535"/>
      <c r="AI125" s="266"/>
      <c r="AJ125" s="214"/>
      <c r="AK125" s="266"/>
      <c r="AL125" s="218"/>
      <c r="AM125" s="218"/>
      <c r="AN125" s="218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18"/>
      <c r="BC125" s="218"/>
      <c r="BD125" s="222"/>
      <c r="BE125" s="222"/>
      <c r="BF125" s="218"/>
      <c r="BG125" s="222"/>
      <c r="BH125" s="222"/>
      <c r="BI125" s="222"/>
      <c r="BJ125" s="222"/>
      <c r="BK125" s="222"/>
      <c r="BL125" s="222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  <c r="CL125" s="218"/>
      <c r="CM125" s="218"/>
      <c r="CN125" s="218"/>
      <c r="CO125" s="218"/>
    </row>
    <row r="126" spans="1:93">
      <c r="A126" s="2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22"/>
      <c r="M126" s="218"/>
      <c r="N126" s="218"/>
      <c r="O126" s="222"/>
      <c r="P126" s="220"/>
      <c r="Q126" s="314"/>
      <c r="R126" s="314"/>
      <c r="S126" s="220"/>
      <c r="T126" s="218"/>
      <c r="U126" s="222"/>
      <c r="V126" s="218"/>
      <c r="W126" s="288"/>
      <c r="X126" s="288"/>
      <c r="Y126" s="288"/>
      <c r="Z126" s="288"/>
      <c r="AB126" s="288"/>
      <c r="AC126" s="218"/>
      <c r="AD126" s="218"/>
      <c r="AE126" s="222"/>
      <c r="AF126" s="218"/>
      <c r="AG126" s="222"/>
      <c r="AH126" s="535"/>
      <c r="AI126" s="266"/>
      <c r="AJ126" s="214"/>
      <c r="AK126" s="266"/>
      <c r="AL126" s="218"/>
      <c r="AM126" s="218"/>
      <c r="AN126" s="218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18"/>
      <c r="BC126" s="218"/>
      <c r="BD126" s="222"/>
      <c r="BE126" s="222"/>
      <c r="BF126" s="218"/>
      <c r="BG126" s="222"/>
      <c r="BH126" s="222"/>
      <c r="BI126" s="222"/>
      <c r="BJ126" s="222"/>
      <c r="BK126" s="222"/>
      <c r="BL126" s="222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  <c r="CL126" s="218"/>
      <c r="CM126" s="218"/>
      <c r="CN126" s="218"/>
      <c r="CO126" s="218"/>
    </row>
    <row r="127" spans="1:93">
      <c r="A127" s="218"/>
      <c r="B127" s="218"/>
      <c r="C127" s="218"/>
      <c r="D127" s="218"/>
      <c r="E127" s="218"/>
      <c r="F127" s="218"/>
      <c r="G127" s="218"/>
      <c r="H127" s="218"/>
      <c r="I127" s="218"/>
      <c r="J127" s="218"/>
      <c r="K127" s="218"/>
      <c r="L127" s="222"/>
      <c r="M127" s="218"/>
      <c r="N127" s="218"/>
      <c r="O127" s="222"/>
      <c r="P127" s="220"/>
      <c r="Q127" s="314"/>
      <c r="R127" s="314"/>
      <c r="S127" s="220"/>
      <c r="T127" s="218"/>
      <c r="U127" s="222"/>
      <c r="V127" s="218"/>
      <c r="W127" s="288"/>
      <c r="X127" s="288"/>
      <c r="Y127" s="288"/>
      <c r="Z127" s="288"/>
      <c r="AB127" s="288"/>
      <c r="AC127" s="218"/>
      <c r="AD127" s="218"/>
      <c r="AE127" s="222"/>
      <c r="AF127" s="218"/>
      <c r="AG127" s="222"/>
      <c r="AH127" s="535"/>
      <c r="AI127" s="266"/>
      <c r="AJ127" s="214"/>
      <c r="AK127" s="266"/>
      <c r="AL127" s="218"/>
      <c r="AM127" s="218"/>
      <c r="AN127" s="218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18"/>
      <c r="BC127" s="218"/>
      <c r="BD127" s="222"/>
      <c r="BE127" s="222"/>
      <c r="BF127" s="218"/>
      <c r="BG127" s="222"/>
      <c r="BH127" s="222"/>
      <c r="BI127" s="222"/>
      <c r="BJ127" s="222"/>
      <c r="BK127" s="222"/>
      <c r="BL127" s="222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  <c r="CL127" s="218"/>
      <c r="CM127" s="218"/>
      <c r="CN127" s="218"/>
      <c r="CO127" s="218"/>
    </row>
    <row r="128" spans="1:93">
      <c r="A128" s="218"/>
      <c r="B128" s="218"/>
      <c r="C128" s="218"/>
      <c r="D128" s="218"/>
      <c r="E128" s="218"/>
      <c r="F128" s="218"/>
      <c r="G128" s="218"/>
      <c r="H128" s="218"/>
      <c r="I128" s="218"/>
      <c r="J128" s="218"/>
      <c r="K128" s="218"/>
      <c r="L128" s="222"/>
      <c r="M128" s="218"/>
      <c r="N128" s="218"/>
      <c r="O128" s="222"/>
      <c r="P128" s="220"/>
      <c r="Q128" s="314"/>
      <c r="R128" s="314"/>
      <c r="S128" s="220"/>
      <c r="T128" s="218"/>
      <c r="U128" s="222"/>
      <c r="V128" s="218"/>
      <c r="W128" s="288"/>
      <c r="X128" s="288"/>
      <c r="Y128" s="288"/>
      <c r="Z128" s="288"/>
      <c r="AB128" s="288"/>
      <c r="AC128" s="218"/>
      <c r="AD128" s="218"/>
      <c r="AE128" s="222"/>
      <c r="AF128" s="218"/>
      <c r="AG128" s="222"/>
      <c r="AH128" s="535"/>
      <c r="AI128" s="266"/>
      <c r="AJ128" s="214"/>
      <c r="AK128" s="266"/>
      <c r="AL128" s="218"/>
      <c r="AM128" s="218"/>
      <c r="AN128" s="218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18"/>
      <c r="BC128" s="218"/>
      <c r="BD128" s="222"/>
      <c r="BE128" s="222"/>
      <c r="BF128" s="218"/>
      <c r="BG128" s="222"/>
      <c r="BH128" s="222"/>
      <c r="BI128" s="222"/>
      <c r="BJ128" s="222"/>
      <c r="BK128" s="222"/>
      <c r="BL128" s="222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  <c r="CL128" s="218"/>
      <c r="CM128" s="218"/>
      <c r="CN128" s="218"/>
      <c r="CO128" s="218"/>
    </row>
    <row r="129" spans="1:93">
      <c r="A129" s="218"/>
      <c r="B129" s="218"/>
      <c r="C129" s="218"/>
      <c r="D129" s="218"/>
      <c r="E129" s="218"/>
      <c r="F129" s="218"/>
      <c r="G129" s="218"/>
      <c r="H129" s="218"/>
      <c r="I129" s="218"/>
      <c r="J129" s="218"/>
      <c r="K129" s="218"/>
      <c r="L129" s="222"/>
      <c r="M129" s="218"/>
      <c r="N129" s="218"/>
      <c r="O129" s="222"/>
      <c r="P129" s="220"/>
      <c r="Q129" s="314"/>
      <c r="R129" s="314"/>
      <c r="S129" s="220"/>
      <c r="T129" s="218"/>
      <c r="U129" s="222"/>
      <c r="V129" s="218"/>
      <c r="W129" s="288"/>
      <c r="X129" s="288"/>
      <c r="Y129" s="288"/>
      <c r="Z129" s="288"/>
      <c r="AB129" s="288"/>
      <c r="AC129" s="218"/>
      <c r="AD129" s="218"/>
      <c r="AE129" s="222"/>
      <c r="AF129" s="218"/>
      <c r="AG129" s="222"/>
      <c r="AH129" s="535"/>
      <c r="AI129" s="266"/>
      <c r="AJ129" s="214"/>
      <c r="AK129" s="266"/>
      <c r="AL129" s="218"/>
      <c r="AM129" s="218"/>
      <c r="AN129" s="218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18"/>
      <c r="BC129" s="218"/>
      <c r="BD129" s="222"/>
      <c r="BE129" s="222"/>
      <c r="BF129" s="218"/>
      <c r="BG129" s="222"/>
      <c r="BH129" s="222"/>
      <c r="BI129" s="222"/>
      <c r="BJ129" s="222"/>
      <c r="BK129" s="222"/>
      <c r="BL129" s="222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  <c r="CL129" s="218"/>
      <c r="CM129" s="218"/>
      <c r="CN129" s="218"/>
      <c r="CO129" s="218"/>
    </row>
    <row r="130" spans="1:93">
      <c r="A130" s="218"/>
      <c r="B130" s="218"/>
      <c r="C130" s="218"/>
      <c r="D130" s="218"/>
      <c r="E130" s="218"/>
      <c r="F130" s="218"/>
      <c r="G130" s="218"/>
      <c r="H130" s="218"/>
      <c r="I130" s="218"/>
      <c r="J130" s="218"/>
      <c r="K130" s="218"/>
      <c r="L130" s="222"/>
      <c r="M130" s="218"/>
      <c r="N130" s="218"/>
      <c r="O130" s="222"/>
      <c r="P130" s="220"/>
      <c r="Q130" s="314"/>
      <c r="R130" s="314"/>
      <c r="S130" s="220"/>
      <c r="T130" s="218"/>
      <c r="U130" s="222"/>
      <c r="V130" s="218"/>
      <c r="W130" s="288"/>
      <c r="X130" s="288"/>
      <c r="Y130" s="288"/>
      <c r="Z130" s="288"/>
      <c r="AB130" s="288"/>
      <c r="AC130" s="218"/>
      <c r="AD130" s="218"/>
      <c r="AE130" s="222"/>
      <c r="AF130" s="218"/>
      <c r="AG130" s="222"/>
      <c r="AH130" s="535"/>
      <c r="AI130" s="266"/>
      <c r="AJ130" s="214"/>
      <c r="AK130" s="266"/>
      <c r="AL130" s="218"/>
      <c r="AM130" s="218"/>
      <c r="AN130" s="218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18"/>
      <c r="BC130" s="218"/>
      <c r="BD130" s="222"/>
      <c r="BE130" s="222"/>
      <c r="BF130" s="218"/>
      <c r="BG130" s="222"/>
      <c r="BH130" s="222"/>
      <c r="BI130" s="222"/>
      <c r="BJ130" s="222"/>
      <c r="BK130" s="222"/>
      <c r="BL130" s="222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  <c r="CL130" s="218"/>
      <c r="CM130" s="218"/>
      <c r="CN130" s="218"/>
      <c r="CO130" s="218"/>
    </row>
    <row r="131" spans="1:93">
      <c r="A131" s="218"/>
      <c r="B131" s="218"/>
      <c r="C131" s="218"/>
      <c r="D131" s="218"/>
      <c r="E131" s="218"/>
      <c r="F131" s="218"/>
      <c r="G131" s="218"/>
      <c r="H131" s="218"/>
      <c r="I131" s="218"/>
      <c r="J131" s="218"/>
      <c r="K131" s="218"/>
      <c r="L131" s="222"/>
      <c r="M131" s="218"/>
      <c r="N131" s="218"/>
      <c r="O131" s="222"/>
      <c r="P131" s="220"/>
      <c r="Q131" s="314"/>
      <c r="R131" s="314"/>
      <c r="S131" s="220"/>
      <c r="T131" s="218"/>
      <c r="U131" s="222"/>
      <c r="V131" s="218"/>
      <c r="W131" s="288"/>
      <c r="X131" s="288"/>
      <c r="Y131" s="288"/>
      <c r="Z131" s="288"/>
      <c r="AB131" s="288"/>
      <c r="AC131" s="218"/>
      <c r="AD131" s="218"/>
      <c r="AE131" s="222"/>
      <c r="AF131" s="218"/>
      <c r="AG131" s="222"/>
      <c r="AH131" s="535"/>
      <c r="AI131" s="266"/>
      <c r="AJ131" s="214"/>
      <c r="AK131" s="266"/>
      <c r="AL131" s="218"/>
      <c r="AM131" s="218"/>
      <c r="AN131" s="218"/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18"/>
      <c r="BC131" s="218"/>
      <c r="BD131" s="222"/>
      <c r="BE131" s="222"/>
      <c r="BF131" s="218"/>
      <c r="BG131" s="222"/>
      <c r="BH131" s="222"/>
      <c r="BI131" s="222"/>
      <c r="BJ131" s="222"/>
      <c r="BK131" s="222"/>
      <c r="BL131" s="222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  <c r="CL131" s="218"/>
      <c r="CM131" s="218"/>
      <c r="CN131" s="218"/>
      <c r="CO131" s="218"/>
    </row>
    <row r="132" spans="1:93" ht="16.2">
      <c r="A132" s="218"/>
      <c r="B132" s="218"/>
      <c r="C132" s="218"/>
      <c r="D132" s="218"/>
      <c r="E132" s="218"/>
      <c r="F132" s="218"/>
      <c r="G132" s="218"/>
      <c r="H132" s="218"/>
      <c r="I132" s="218"/>
      <c r="J132" s="218"/>
      <c r="K132" s="218"/>
      <c r="L132" s="222"/>
      <c r="M132" s="1178"/>
      <c r="N132" s="1178"/>
      <c r="O132" s="500"/>
      <c r="P132" s="220"/>
      <c r="Q132" s="314"/>
      <c r="R132" s="314"/>
      <c r="S132" s="220"/>
      <c r="T132" s="218"/>
      <c r="U132" s="222"/>
      <c r="V132" s="218"/>
      <c r="W132" s="288"/>
      <c r="X132" s="288"/>
      <c r="Y132" s="288"/>
      <c r="Z132" s="288"/>
      <c r="AB132" s="288"/>
      <c r="AC132" s="218"/>
      <c r="AD132" s="218"/>
      <c r="AE132" s="222"/>
      <c r="AF132" s="218"/>
      <c r="AG132" s="222"/>
      <c r="AH132" s="535"/>
      <c r="AI132" s="266"/>
      <c r="AJ132" s="214"/>
      <c r="AK132" s="266"/>
      <c r="AL132" s="218"/>
      <c r="AM132" s="218"/>
      <c r="AN132" s="218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18"/>
      <c r="BC132" s="218"/>
      <c r="BD132" s="222"/>
      <c r="BE132" s="222"/>
      <c r="BF132" s="218"/>
      <c r="BG132" s="222"/>
      <c r="BH132" s="222"/>
      <c r="BI132" s="222"/>
      <c r="BJ132" s="222"/>
      <c r="BK132" s="222"/>
      <c r="BL132" s="222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  <c r="CL132" s="218"/>
      <c r="CM132" s="218"/>
      <c r="CN132" s="218"/>
      <c r="CO132" s="218"/>
    </row>
    <row r="133" spans="1:93">
      <c r="A133" s="218"/>
      <c r="B133" s="218"/>
      <c r="C133" s="218"/>
      <c r="D133" s="218"/>
      <c r="E133" s="218"/>
      <c r="F133" s="218"/>
      <c r="G133" s="218"/>
      <c r="H133" s="218"/>
      <c r="I133" s="218"/>
      <c r="J133" s="218"/>
      <c r="K133" s="218"/>
      <c r="L133" s="222"/>
      <c r="M133" s="218"/>
      <c r="N133" s="218"/>
      <c r="O133" s="222"/>
      <c r="P133" s="220"/>
      <c r="Q133" s="314"/>
      <c r="R133" s="314"/>
      <c r="S133" s="220"/>
      <c r="T133" s="218"/>
      <c r="U133" s="222"/>
      <c r="V133" s="218"/>
      <c r="W133" s="288"/>
      <c r="X133" s="288"/>
      <c r="Y133" s="288"/>
      <c r="Z133" s="288"/>
      <c r="AB133" s="288"/>
      <c r="AC133" s="218"/>
      <c r="AD133" s="218"/>
      <c r="AE133" s="222"/>
      <c r="AF133" s="218"/>
      <c r="AG133" s="222"/>
      <c r="AH133" s="535"/>
      <c r="AI133" s="266"/>
      <c r="AJ133" s="214"/>
      <c r="AK133" s="266"/>
      <c r="AL133" s="218"/>
      <c r="AM133" s="218"/>
      <c r="AN133" s="218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18"/>
      <c r="BC133" s="218"/>
      <c r="BD133" s="222"/>
      <c r="BE133" s="222"/>
      <c r="BF133" s="218"/>
      <c r="BG133" s="222"/>
      <c r="BH133" s="222"/>
      <c r="BI133" s="222"/>
      <c r="BJ133" s="222"/>
      <c r="BK133" s="222"/>
      <c r="BL133" s="222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  <c r="CL133" s="218"/>
      <c r="CM133" s="218"/>
      <c r="CN133" s="218"/>
      <c r="CO133" s="218"/>
    </row>
    <row r="134" spans="1:93">
      <c r="A134" s="218"/>
      <c r="B134" s="218"/>
      <c r="C134" s="218"/>
      <c r="D134" s="218"/>
      <c r="E134" s="218"/>
      <c r="F134" s="218"/>
      <c r="G134" s="218"/>
      <c r="H134" s="218"/>
      <c r="I134" s="218"/>
      <c r="J134" s="218"/>
      <c r="K134" s="218"/>
      <c r="L134" s="222"/>
      <c r="M134" s="218"/>
      <c r="N134" s="218"/>
      <c r="O134" s="222"/>
      <c r="P134" s="220"/>
      <c r="Q134" s="314"/>
      <c r="R134" s="314"/>
      <c r="S134" s="220"/>
      <c r="T134" s="218"/>
      <c r="U134" s="222"/>
      <c r="V134" s="218"/>
      <c r="W134" s="288"/>
      <c r="X134" s="288"/>
      <c r="Y134" s="288"/>
      <c r="Z134" s="288"/>
      <c r="AB134" s="288"/>
      <c r="AC134" s="218"/>
      <c r="AD134" s="218"/>
      <c r="AE134" s="222"/>
      <c r="AF134" s="218"/>
      <c r="AG134" s="222"/>
      <c r="AH134" s="535"/>
      <c r="AI134" s="266"/>
      <c r="AJ134" s="214"/>
      <c r="AK134" s="266"/>
      <c r="AL134" s="218"/>
      <c r="AM134" s="218"/>
      <c r="AN134" s="218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18"/>
      <c r="BC134" s="218"/>
      <c r="BD134" s="222"/>
      <c r="BE134" s="222"/>
      <c r="BF134" s="218"/>
      <c r="BG134" s="222"/>
      <c r="BH134" s="222"/>
      <c r="BI134" s="222"/>
      <c r="BJ134" s="222"/>
      <c r="BK134" s="222"/>
      <c r="BL134" s="222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  <c r="CL134" s="218"/>
      <c r="CM134" s="218"/>
      <c r="CN134" s="218"/>
      <c r="CO134" s="218"/>
    </row>
    <row r="135" spans="1:93">
      <c r="A135" s="218"/>
      <c r="B135" s="218"/>
      <c r="C135" s="218"/>
      <c r="D135" s="218"/>
      <c r="E135" s="218"/>
      <c r="F135" s="218"/>
      <c r="G135" s="218"/>
      <c r="H135" s="218"/>
      <c r="I135" s="218"/>
      <c r="J135" s="218"/>
      <c r="K135" s="218"/>
      <c r="L135" s="222"/>
      <c r="M135" s="218"/>
      <c r="N135" s="218"/>
      <c r="O135" s="222"/>
      <c r="P135" s="220"/>
      <c r="Q135" s="314"/>
      <c r="R135" s="314"/>
      <c r="S135" s="220"/>
      <c r="T135" s="218"/>
      <c r="U135" s="222"/>
      <c r="V135" s="218"/>
      <c r="W135" s="288"/>
      <c r="X135" s="288"/>
      <c r="Y135" s="288"/>
      <c r="Z135" s="288"/>
      <c r="AB135" s="288"/>
      <c r="AC135" s="218"/>
      <c r="AD135" s="218"/>
      <c r="AE135" s="222"/>
      <c r="AF135" s="218"/>
      <c r="AG135" s="222"/>
      <c r="AH135" s="535"/>
      <c r="AI135" s="266"/>
      <c r="AJ135" s="214"/>
      <c r="AK135" s="266"/>
      <c r="AL135" s="218"/>
      <c r="AM135" s="218"/>
      <c r="AN135" s="218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18"/>
      <c r="BC135" s="218"/>
      <c r="BD135" s="222"/>
      <c r="BE135" s="222"/>
      <c r="BF135" s="218"/>
      <c r="BG135" s="222"/>
      <c r="BH135" s="222"/>
      <c r="BI135" s="222"/>
      <c r="BJ135" s="222"/>
      <c r="BK135" s="222"/>
      <c r="BL135" s="222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  <c r="CL135" s="218"/>
      <c r="CM135" s="218"/>
      <c r="CN135" s="218"/>
      <c r="CO135" s="218"/>
    </row>
    <row r="136" spans="1:93">
      <c r="A136" s="218"/>
      <c r="B136" s="218"/>
      <c r="C136" s="218"/>
      <c r="D136" s="218"/>
      <c r="E136" s="218"/>
      <c r="F136" s="218"/>
      <c r="G136" s="218"/>
      <c r="H136" s="218"/>
      <c r="I136" s="218"/>
      <c r="J136" s="218"/>
      <c r="K136" s="218"/>
      <c r="L136" s="222"/>
      <c r="M136" s="218"/>
      <c r="N136" s="218"/>
      <c r="O136" s="222"/>
      <c r="P136" s="220"/>
      <c r="Q136" s="314"/>
      <c r="R136" s="314"/>
      <c r="S136" s="220"/>
      <c r="T136" s="218"/>
      <c r="U136" s="222"/>
      <c r="V136" s="218"/>
      <c r="W136" s="288"/>
      <c r="X136" s="288"/>
      <c r="Y136" s="288"/>
      <c r="Z136" s="288"/>
      <c r="AB136" s="288"/>
      <c r="AC136" s="218"/>
      <c r="AD136" s="218"/>
      <c r="AE136" s="222"/>
      <c r="AF136" s="218"/>
      <c r="AG136" s="222"/>
      <c r="AH136" s="535"/>
      <c r="AI136" s="266"/>
      <c r="AJ136" s="214"/>
      <c r="AK136" s="266"/>
      <c r="AL136" s="218"/>
      <c r="AM136" s="218"/>
      <c r="AN136" s="218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18"/>
      <c r="BC136" s="218"/>
      <c r="BD136" s="222"/>
      <c r="BE136" s="222"/>
      <c r="BF136" s="218"/>
      <c r="BG136" s="222"/>
      <c r="BH136" s="222"/>
      <c r="BI136" s="222"/>
      <c r="BJ136" s="222"/>
      <c r="BK136" s="222"/>
      <c r="BL136" s="222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  <c r="CL136" s="218"/>
      <c r="CM136" s="218"/>
      <c r="CN136" s="218"/>
      <c r="CO136" s="218"/>
    </row>
    <row r="137" spans="1:93">
      <c r="A137" s="218"/>
      <c r="B137" s="218"/>
      <c r="C137" s="218"/>
      <c r="D137" s="218"/>
      <c r="E137" s="218"/>
      <c r="F137" s="218"/>
      <c r="G137" s="218"/>
      <c r="H137" s="218"/>
      <c r="I137" s="218"/>
      <c r="J137" s="218"/>
      <c r="K137" s="218"/>
      <c r="L137" s="222"/>
      <c r="M137" s="218"/>
      <c r="N137" s="218"/>
      <c r="O137" s="222"/>
      <c r="P137" s="220"/>
      <c r="Q137" s="314"/>
      <c r="R137" s="314"/>
      <c r="S137" s="220"/>
      <c r="T137" s="218"/>
      <c r="U137" s="222"/>
      <c r="V137" s="218"/>
      <c r="W137" s="288"/>
      <c r="X137" s="288"/>
      <c r="Y137" s="288"/>
      <c r="Z137" s="288"/>
      <c r="AB137" s="288"/>
      <c r="AC137" s="218"/>
      <c r="AD137" s="218"/>
      <c r="AE137" s="222"/>
      <c r="AF137" s="218"/>
      <c r="AG137" s="222"/>
      <c r="AH137" s="535"/>
      <c r="AI137" s="266"/>
      <c r="AJ137" s="214"/>
      <c r="AK137" s="266"/>
      <c r="AL137" s="218"/>
      <c r="AM137" s="218"/>
      <c r="AN137" s="218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18"/>
      <c r="BC137" s="218"/>
      <c r="BD137" s="222"/>
      <c r="BE137" s="222"/>
      <c r="BF137" s="218"/>
      <c r="BG137" s="222"/>
      <c r="BH137" s="222"/>
      <c r="BI137" s="222"/>
      <c r="BJ137" s="222"/>
      <c r="BK137" s="222"/>
      <c r="BL137" s="222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  <c r="CL137" s="218"/>
      <c r="CM137" s="218"/>
      <c r="CN137" s="218"/>
      <c r="CO137" s="218"/>
    </row>
    <row r="138" spans="1:93">
      <c r="A138" s="218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22"/>
      <c r="M138" s="218"/>
      <c r="N138" s="218"/>
      <c r="O138" s="222"/>
      <c r="P138" s="220"/>
      <c r="Q138" s="314"/>
      <c r="R138" s="314"/>
      <c r="S138" s="220"/>
      <c r="T138" s="218"/>
      <c r="U138" s="222"/>
      <c r="V138" s="218"/>
      <c r="W138" s="288"/>
      <c r="X138" s="288"/>
      <c r="Y138" s="288"/>
      <c r="Z138" s="288"/>
      <c r="AB138" s="288"/>
      <c r="AC138" s="218"/>
      <c r="AD138" s="218"/>
      <c r="AE138" s="222"/>
      <c r="AF138" s="218"/>
      <c r="AG138" s="222"/>
      <c r="AH138" s="535"/>
      <c r="AI138" s="266"/>
      <c r="AJ138" s="214"/>
      <c r="AK138" s="266"/>
      <c r="AL138" s="218"/>
      <c r="AM138" s="218"/>
      <c r="AN138" s="218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18"/>
      <c r="BC138" s="218"/>
      <c r="BD138" s="222"/>
      <c r="BE138" s="222"/>
      <c r="BF138" s="218"/>
      <c r="BG138" s="222"/>
      <c r="BH138" s="222"/>
      <c r="BI138" s="222"/>
      <c r="BJ138" s="222"/>
      <c r="BK138" s="222"/>
      <c r="BL138" s="222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</row>
    <row r="139" spans="1:93">
      <c r="A139" s="218"/>
      <c r="B139" s="218"/>
      <c r="C139" s="218"/>
      <c r="D139" s="218"/>
      <c r="E139" s="218"/>
      <c r="F139" s="218"/>
      <c r="G139" s="218"/>
      <c r="H139" s="218"/>
      <c r="I139" s="218"/>
      <c r="J139" s="218"/>
      <c r="K139" s="218"/>
      <c r="L139" s="222"/>
      <c r="M139" s="218"/>
      <c r="N139" s="218"/>
      <c r="O139" s="222"/>
      <c r="P139" s="220"/>
      <c r="Q139" s="314"/>
      <c r="R139" s="314"/>
      <c r="S139" s="220"/>
      <c r="T139" s="218"/>
      <c r="U139" s="222"/>
      <c r="V139" s="218"/>
      <c r="W139" s="288"/>
      <c r="X139" s="288"/>
      <c r="Y139" s="288"/>
      <c r="Z139" s="288"/>
      <c r="AB139" s="288"/>
      <c r="AC139" s="218"/>
      <c r="AD139" s="218"/>
      <c r="AE139" s="222"/>
      <c r="AF139" s="218"/>
      <c r="AG139" s="222"/>
      <c r="AH139" s="535"/>
      <c r="AI139" s="266"/>
      <c r="AJ139" s="214"/>
      <c r="AK139" s="266"/>
      <c r="AL139" s="218"/>
      <c r="AM139" s="218"/>
      <c r="AN139" s="218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18"/>
      <c r="BC139" s="218"/>
      <c r="BD139" s="222"/>
      <c r="BE139" s="222"/>
      <c r="BF139" s="218"/>
      <c r="BG139" s="222"/>
      <c r="BH139" s="222"/>
      <c r="BI139" s="222"/>
      <c r="BJ139" s="222"/>
      <c r="BK139" s="222"/>
      <c r="BL139" s="222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</row>
    <row r="140" spans="1:93">
      <c r="A140" s="218"/>
      <c r="B140" s="218"/>
      <c r="C140" s="218"/>
      <c r="D140" s="218"/>
      <c r="E140" s="218"/>
      <c r="F140" s="218"/>
      <c r="G140" s="218"/>
      <c r="H140" s="218"/>
      <c r="I140" s="218"/>
      <c r="J140" s="218"/>
      <c r="K140" s="218"/>
      <c r="L140" s="222"/>
      <c r="M140" s="218"/>
      <c r="N140" s="218"/>
      <c r="O140" s="222"/>
      <c r="P140" s="220"/>
      <c r="Q140" s="314"/>
      <c r="R140" s="314"/>
      <c r="S140" s="220"/>
      <c r="T140" s="218"/>
      <c r="U140" s="222"/>
      <c r="V140" s="218"/>
      <c r="W140" s="288"/>
      <c r="X140" s="288"/>
      <c r="Y140" s="288"/>
      <c r="Z140" s="288"/>
      <c r="AB140" s="288"/>
      <c r="AC140" s="218"/>
      <c r="AD140" s="218"/>
      <c r="AE140" s="222"/>
      <c r="AF140" s="218"/>
      <c r="AG140" s="222"/>
      <c r="AH140" s="535"/>
      <c r="AI140" s="266"/>
      <c r="AJ140" s="214"/>
      <c r="AK140" s="266"/>
      <c r="AL140" s="218"/>
      <c r="AM140" s="218"/>
      <c r="AN140" s="218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18"/>
      <c r="BC140" s="218"/>
      <c r="BD140" s="222"/>
      <c r="BE140" s="222"/>
      <c r="BF140" s="218"/>
      <c r="BG140" s="222"/>
      <c r="BH140" s="222"/>
      <c r="BI140" s="222"/>
      <c r="BJ140" s="222"/>
      <c r="BK140" s="222"/>
      <c r="BL140" s="222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</row>
    <row r="141" spans="1:93">
      <c r="A141" s="218"/>
      <c r="B141" s="218"/>
      <c r="C141" s="218"/>
      <c r="D141" s="218"/>
      <c r="E141" s="218"/>
      <c r="F141" s="218"/>
      <c r="G141" s="218"/>
      <c r="H141" s="218"/>
      <c r="I141" s="218"/>
      <c r="J141" s="218"/>
      <c r="K141" s="218"/>
      <c r="L141" s="222"/>
      <c r="M141" s="218"/>
      <c r="N141" s="218"/>
      <c r="O141" s="222"/>
      <c r="P141" s="220"/>
      <c r="Q141" s="314"/>
      <c r="R141" s="314"/>
      <c r="S141" s="220"/>
      <c r="T141" s="218"/>
      <c r="U141" s="222"/>
      <c r="V141" s="218"/>
      <c r="W141" s="288"/>
      <c r="X141" s="288"/>
      <c r="Y141" s="288"/>
      <c r="Z141" s="288"/>
      <c r="AB141" s="288"/>
      <c r="AC141" s="218"/>
      <c r="AD141" s="218"/>
      <c r="AE141" s="222"/>
      <c r="AF141" s="218"/>
      <c r="AG141" s="222"/>
      <c r="AH141" s="535"/>
      <c r="AI141" s="266"/>
      <c r="AJ141" s="214"/>
      <c r="AK141" s="266"/>
      <c r="AL141" s="218"/>
      <c r="AM141" s="218"/>
      <c r="AN141" s="218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18"/>
      <c r="BC141" s="218"/>
      <c r="BD141" s="222"/>
      <c r="BE141" s="222"/>
      <c r="BF141" s="218"/>
      <c r="BG141" s="222"/>
      <c r="BH141" s="222"/>
      <c r="BI141" s="222"/>
      <c r="BJ141" s="222"/>
      <c r="BK141" s="222"/>
      <c r="BL141" s="222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</row>
    <row r="142" spans="1:93">
      <c r="A142" s="218"/>
      <c r="B142" s="218"/>
      <c r="C142" s="218"/>
      <c r="D142" s="218"/>
      <c r="E142" s="218"/>
      <c r="F142" s="218"/>
      <c r="G142" s="218"/>
      <c r="H142" s="218"/>
      <c r="I142" s="218"/>
      <c r="J142" s="218"/>
      <c r="K142" s="218"/>
      <c r="L142" s="222"/>
      <c r="M142" s="218"/>
      <c r="N142" s="218"/>
      <c r="O142" s="222"/>
      <c r="P142" s="220"/>
      <c r="Q142" s="314"/>
      <c r="R142" s="314"/>
      <c r="S142" s="220"/>
      <c r="T142" s="218"/>
      <c r="U142" s="222"/>
      <c r="V142" s="218"/>
      <c r="W142" s="288"/>
      <c r="X142" s="288"/>
      <c r="Y142" s="288"/>
      <c r="Z142" s="288"/>
      <c r="AB142" s="288"/>
      <c r="AC142" s="218"/>
      <c r="AD142" s="218"/>
      <c r="AE142" s="222"/>
      <c r="AF142" s="218"/>
      <c r="AG142" s="222"/>
      <c r="AH142" s="535"/>
      <c r="AI142" s="266"/>
      <c r="AJ142" s="214"/>
      <c r="AK142" s="266"/>
      <c r="AL142" s="218"/>
      <c r="AM142" s="218"/>
      <c r="AN142" s="218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18"/>
      <c r="BC142" s="218"/>
      <c r="BD142" s="222"/>
      <c r="BE142" s="222"/>
      <c r="BF142" s="218"/>
      <c r="BG142" s="222"/>
      <c r="BH142" s="222"/>
      <c r="BI142" s="222"/>
      <c r="BJ142" s="222"/>
      <c r="BK142" s="222"/>
      <c r="BL142" s="222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</row>
    <row r="143" spans="1:93">
      <c r="A143" s="218"/>
      <c r="B143" s="218"/>
      <c r="C143" s="218"/>
      <c r="D143" s="218"/>
      <c r="E143" s="218"/>
      <c r="F143" s="218"/>
      <c r="G143" s="218"/>
      <c r="H143" s="218"/>
      <c r="I143" s="218"/>
      <c r="J143" s="218"/>
      <c r="K143" s="218"/>
      <c r="L143" s="222"/>
      <c r="M143" s="218"/>
      <c r="N143" s="218"/>
      <c r="O143" s="222"/>
      <c r="P143" s="220"/>
      <c r="Q143" s="314"/>
      <c r="R143" s="314"/>
      <c r="S143" s="220"/>
      <c r="T143" s="218"/>
      <c r="U143" s="222"/>
      <c r="V143" s="218"/>
      <c r="W143" s="288"/>
      <c r="X143" s="288"/>
      <c r="Y143" s="288"/>
      <c r="Z143" s="288"/>
      <c r="AB143" s="288"/>
      <c r="AC143" s="218"/>
      <c r="AD143" s="218"/>
      <c r="AE143" s="222"/>
      <c r="AF143" s="218"/>
      <c r="AG143" s="222"/>
      <c r="AH143" s="535"/>
      <c r="AI143" s="266"/>
      <c r="AJ143" s="214"/>
      <c r="AK143" s="266"/>
      <c r="AL143" s="218"/>
      <c r="AM143" s="218"/>
      <c r="AN143" s="218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18"/>
      <c r="BC143" s="218"/>
      <c r="BD143" s="222"/>
      <c r="BE143" s="222"/>
      <c r="BF143" s="218"/>
      <c r="BG143" s="222"/>
      <c r="BH143" s="222"/>
      <c r="BI143" s="222"/>
      <c r="BJ143" s="222"/>
      <c r="BK143" s="222"/>
      <c r="BL143" s="222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  <c r="CL143" s="218"/>
      <c r="CM143" s="218"/>
      <c r="CN143" s="218"/>
      <c r="CO143" s="218"/>
    </row>
    <row r="144" spans="1:93">
      <c r="A144" s="218"/>
      <c r="B144" s="218"/>
      <c r="C144" s="218"/>
      <c r="D144" s="218"/>
      <c r="E144" s="218"/>
      <c r="F144" s="218"/>
      <c r="G144" s="218"/>
      <c r="H144" s="218"/>
      <c r="I144" s="218"/>
      <c r="J144" s="218"/>
      <c r="K144" s="218"/>
      <c r="L144" s="222"/>
      <c r="M144" s="218"/>
      <c r="N144" s="218"/>
      <c r="O144" s="222"/>
      <c r="P144" s="220"/>
      <c r="Q144" s="314"/>
      <c r="R144" s="314"/>
      <c r="S144" s="220"/>
      <c r="T144" s="218"/>
      <c r="U144" s="222"/>
      <c r="V144" s="218"/>
      <c r="W144" s="288"/>
      <c r="X144" s="288"/>
      <c r="Y144" s="288"/>
      <c r="Z144" s="288"/>
      <c r="AB144" s="288"/>
      <c r="AC144" s="218"/>
      <c r="AD144" s="218"/>
      <c r="AE144" s="222"/>
      <c r="AF144" s="218"/>
      <c r="AG144" s="222"/>
      <c r="AH144" s="535"/>
      <c r="AI144" s="266"/>
      <c r="AJ144" s="214"/>
      <c r="AK144" s="266"/>
      <c r="AL144" s="218"/>
      <c r="AM144" s="218"/>
      <c r="AN144" s="218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18"/>
      <c r="BC144" s="218"/>
      <c r="BD144" s="222"/>
      <c r="BE144" s="222"/>
      <c r="BF144" s="218"/>
      <c r="BG144" s="222"/>
      <c r="BH144" s="222"/>
      <c r="BI144" s="222"/>
      <c r="BJ144" s="222"/>
      <c r="BK144" s="222"/>
      <c r="BL144" s="222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  <c r="CL144" s="218"/>
      <c r="CM144" s="218"/>
      <c r="CN144" s="218"/>
      <c r="CO144" s="218"/>
    </row>
    <row r="145" spans="1:93">
      <c r="A145" s="218"/>
      <c r="B145" s="218"/>
      <c r="C145" s="218"/>
      <c r="D145" s="218"/>
      <c r="E145" s="218"/>
      <c r="F145" s="218"/>
      <c r="G145" s="218"/>
      <c r="H145" s="218"/>
      <c r="I145" s="218"/>
      <c r="J145" s="218"/>
      <c r="K145" s="218"/>
      <c r="L145" s="222"/>
      <c r="M145" s="218"/>
      <c r="N145" s="218"/>
      <c r="O145" s="222"/>
      <c r="P145" s="220"/>
      <c r="Q145" s="314"/>
      <c r="R145" s="314"/>
      <c r="S145" s="220"/>
      <c r="T145" s="218"/>
      <c r="U145" s="222"/>
      <c r="V145" s="218"/>
      <c r="W145" s="288"/>
      <c r="X145" s="288"/>
      <c r="Y145" s="288"/>
      <c r="Z145" s="288"/>
      <c r="AB145" s="288"/>
      <c r="AC145" s="218"/>
      <c r="AD145" s="218"/>
      <c r="AE145" s="222"/>
      <c r="AF145" s="218"/>
      <c r="AG145" s="222"/>
      <c r="AH145" s="535"/>
      <c r="AI145" s="266"/>
      <c r="AJ145" s="214"/>
      <c r="AK145" s="266"/>
      <c r="AL145" s="218"/>
      <c r="AM145" s="218"/>
      <c r="AN145" s="218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18"/>
      <c r="BC145" s="218"/>
      <c r="BD145" s="222"/>
      <c r="BE145" s="222"/>
      <c r="BF145" s="218"/>
      <c r="BG145" s="222"/>
      <c r="BH145" s="222"/>
      <c r="BI145" s="222"/>
      <c r="BJ145" s="222"/>
      <c r="BK145" s="222"/>
      <c r="BL145" s="222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  <c r="CL145" s="218"/>
      <c r="CM145" s="218"/>
      <c r="CN145" s="218"/>
      <c r="CO145" s="218"/>
    </row>
    <row r="146" spans="1:93">
      <c r="A146" s="218"/>
      <c r="B146" s="218"/>
      <c r="C146" s="218"/>
      <c r="D146" s="218"/>
      <c r="E146" s="218"/>
      <c r="F146" s="218"/>
      <c r="G146" s="218"/>
      <c r="H146" s="218"/>
      <c r="I146" s="218"/>
      <c r="J146" s="218"/>
      <c r="K146" s="218"/>
      <c r="L146" s="222"/>
      <c r="M146" s="218"/>
      <c r="N146" s="218"/>
      <c r="O146" s="222"/>
      <c r="P146" s="220"/>
      <c r="Q146" s="314"/>
      <c r="R146" s="314"/>
      <c r="S146" s="220"/>
      <c r="T146" s="218"/>
      <c r="U146" s="222"/>
      <c r="V146" s="218"/>
      <c r="W146" s="288"/>
      <c r="X146" s="288"/>
      <c r="Y146" s="288"/>
      <c r="Z146" s="288"/>
      <c r="AB146" s="288"/>
      <c r="AC146" s="218"/>
      <c r="AD146" s="218"/>
      <c r="AE146" s="222"/>
      <c r="AF146" s="218"/>
      <c r="AG146" s="222"/>
      <c r="AH146" s="535"/>
      <c r="AI146" s="266"/>
      <c r="AJ146" s="214"/>
      <c r="AK146" s="266"/>
      <c r="AL146" s="218"/>
      <c r="AM146" s="218"/>
      <c r="AN146" s="218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18"/>
      <c r="BC146" s="218"/>
      <c r="BD146" s="222"/>
      <c r="BE146" s="222"/>
      <c r="BF146" s="218"/>
      <c r="BG146" s="222"/>
      <c r="BH146" s="222"/>
      <c r="BI146" s="222"/>
      <c r="BJ146" s="222"/>
      <c r="BK146" s="222"/>
      <c r="BL146" s="222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  <c r="CL146" s="218"/>
      <c r="CM146" s="218"/>
      <c r="CN146" s="218"/>
      <c r="CO146" s="218"/>
    </row>
    <row r="147" spans="1:93">
      <c r="A147" s="218"/>
      <c r="B147" s="218"/>
      <c r="C147" s="218"/>
      <c r="D147" s="218"/>
      <c r="E147" s="218"/>
      <c r="F147" s="218"/>
      <c r="G147" s="218"/>
      <c r="H147" s="218"/>
      <c r="I147" s="218"/>
      <c r="J147" s="218"/>
      <c r="K147" s="218"/>
      <c r="L147" s="222"/>
      <c r="M147" s="218"/>
      <c r="N147" s="218"/>
      <c r="O147" s="222"/>
      <c r="P147" s="220"/>
      <c r="Q147" s="314"/>
      <c r="R147" s="314"/>
      <c r="S147" s="220"/>
      <c r="T147" s="218"/>
      <c r="U147" s="222"/>
      <c r="V147" s="218"/>
      <c r="W147" s="288"/>
      <c r="X147" s="288"/>
      <c r="Y147" s="288"/>
      <c r="Z147" s="288"/>
      <c r="AB147" s="288"/>
      <c r="AC147" s="218"/>
      <c r="AD147" s="218"/>
      <c r="AE147" s="222"/>
      <c r="AF147" s="218"/>
      <c r="AG147" s="222"/>
      <c r="AH147" s="535"/>
      <c r="AI147" s="266"/>
      <c r="AJ147" s="214"/>
      <c r="AK147" s="266"/>
      <c r="AL147" s="218"/>
      <c r="AM147" s="218"/>
      <c r="AN147" s="218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18"/>
      <c r="BC147" s="218"/>
      <c r="BD147" s="222"/>
      <c r="BE147" s="222"/>
      <c r="BF147" s="218"/>
      <c r="BG147" s="222"/>
      <c r="BH147" s="222"/>
      <c r="BI147" s="222"/>
      <c r="BJ147" s="222"/>
      <c r="BK147" s="222"/>
      <c r="BL147" s="222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  <c r="CL147" s="218"/>
      <c r="CM147" s="218"/>
      <c r="CN147" s="218"/>
      <c r="CO147" s="218"/>
    </row>
    <row r="148" spans="1:93">
      <c r="A148" s="218"/>
      <c r="B148" s="218"/>
      <c r="C148" s="218"/>
      <c r="D148" s="218"/>
      <c r="E148" s="218"/>
      <c r="F148" s="218"/>
      <c r="G148" s="218"/>
      <c r="H148" s="218"/>
      <c r="I148" s="218"/>
      <c r="J148" s="218"/>
      <c r="K148" s="218"/>
      <c r="L148" s="222"/>
      <c r="M148" s="218"/>
      <c r="N148" s="218"/>
      <c r="O148" s="222"/>
      <c r="P148" s="220"/>
      <c r="Q148" s="314"/>
      <c r="R148" s="314"/>
      <c r="S148" s="220"/>
      <c r="T148" s="218"/>
      <c r="U148" s="222"/>
      <c r="V148" s="218"/>
      <c r="W148" s="288"/>
      <c r="X148" s="288"/>
      <c r="Y148" s="288"/>
      <c r="Z148" s="288"/>
      <c r="AB148" s="288"/>
      <c r="AC148" s="218"/>
      <c r="AD148" s="218"/>
      <c r="AE148" s="222"/>
      <c r="AF148" s="218"/>
      <c r="AG148" s="222"/>
      <c r="AH148" s="535"/>
      <c r="AI148" s="266"/>
      <c r="AJ148" s="214"/>
      <c r="AK148" s="266"/>
      <c r="AL148" s="218"/>
      <c r="AM148" s="218"/>
      <c r="AN148" s="218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18"/>
      <c r="BC148" s="218"/>
      <c r="BD148" s="222"/>
      <c r="BE148" s="222"/>
      <c r="BF148" s="218"/>
      <c r="BG148" s="222"/>
      <c r="BH148" s="222"/>
      <c r="BI148" s="222"/>
      <c r="BJ148" s="222"/>
      <c r="BK148" s="222"/>
      <c r="BL148" s="222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  <c r="CL148" s="218"/>
      <c r="CM148" s="218"/>
      <c r="CN148" s="218"/>
      <c r="CO148" s="218"/>
    </row>
    <row r="149" spans="1:93">
      <c r="A149" s="218"/>
      <c r="B149" s="218"/>
      <c r="C149" s="218"/>
      <c r="D149" s="218"/>
      <c r="E149" s="218"/>
      <c r="F149" s="218"/>
      <c r="G149" s="218"/>
      <c r="H149" s="218"/>
      <c r="I149" s="218"/>
      <c r="J149" s="218"/>
      <c r="K149" s="218"/>
      <c r="L149" s="222"/>
      <c r="M149" s="218"/>
      <c r="N149" s="218"/>
      <c r="O149" s="222"/>
      <c r="P149" s="220"/>
      <c r="Q149" s="314"/>
      <c r="R149" s="314"/>
      <c r="S149" s="220"/>
      <c r="T149" s="218"/>
      <c r="U149" s="222"/>
      <c r="V149" s="218"/>
      <c r="W149" s="288"/>
      <c r="X149" s="288"/>
      <c r="Y149" s="288"/>
      <c r="Z149" s="288"/>
      <c r="AB149" s="288"/>
      <c r="AC149" s="218"/>
      <c r="AD149" s="218"/>
      <c r="AE149" s="222"/>
      <c r="AF149" s="218"/>
      <c r="AG149" s="222"/>
      <c r="AH149" s="535"/>
      <c r="AI149" s="266"/>
      <c r="AJ149" s="214"/>
      <c r="AK149" s="266"/>
      <c r="AL149" s="218"/>
      <c r="AM149" s="218"/>
      <c r="AN149" s="218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18"/>
      <c r="BC149" s="218"/>
      <c r="BD149" s="222"/>
      <c r="BE149" s="222"/>
      <c r="BF149" s="218"/>
      <c r="BG149" s="222"/>
      <c r="BH149" s="222"/>
      <c r="BI149" s="222"/>
      <c r="BJ149" s="222"/>
      <c r="BK149" s="222"/>
      <c r="BL149" s="222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  <c r="CL149" s="218"/>
      <c r="CM149" s="218"/>
      <c r="CN149" s="218"/>
      <c r="CO149" s="218"/>
    </row>
    <row r="150" spans="1:93">
      <c r="A150" s="218"/>
      <c r="B150" s="218"/>
      <c r="C150" s="218"/>
      <c r="D150" s="218"/>
      <c r="E150" s="218"/>
      <c r="F150" s="218"/>
      <c r="G150" s="218"/>
      <c r="H150" s="218"/>
      <c r="I150" s="218"/>
      <c r="J150" s="218"/>
      <c r="K150" s="218"/>
      <c r="L150" s="222"/>
      <c r="M150" s="218"/>
      <c r="N150" s="218"/>
      <c r="O150" s="222"/>
      <c r="P150" s="220"/>
      <c r="Q150" s="314"/>
      <c r="R150" s="314"/>
      <c r="S150" s="220"/>
      <c r="T150" s="218"/>
      <c r="U150" s="222"/>
      <c r="V150" s="218"/>
      <c r="W150" s="288"/>
      <c r="X150" s="288"/>
      <c r="Y150" s="288"/>
      <c r="Z150" s="288"/>
      <c r="AB150" s="288"/>
      <c r="AC150" s="218"/>
      <c r="AD150" s="218"/>
      <c r="AE150" s="222"/>
      <c r="AF150" s="218"/>
      <c r="AG150" s="222"/>
      <c r="AH150" s="535"/>
      <c r="AI150" s="266"/>
      <c r="AJ150" s="214"/>
      <c r="AK150" s="266"/>
      <c r="AL150" s="218"/>
      <c r="AM150" s="218"/>
      <c r="AN150" s="218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18"/>
      <c r="BC150" s="218"/>
      <c r="BD150" s="222"/>
      <c r="BE150" s="222"/>
      <c r="BF150" s="218"/>
      <c r="BG150" s="222"/>
      <c r="BH150" s="222"/>
      <c r="BI150" s="222"/>
      <c r="BJ150" s="222"/>
      <c r="BK150" s="222"/>
      <c r="BL150" s="222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  <c r="CL150" s="218"/>
      <c r="CM150" s="218"/>
      <c r="CN150" s="218"/>
      <c r="CO150" s="218"/>
    </row>
    <row r="151" spans="1:93">
      <c r="A151" s="218"/>
      <c r="B151" s="218"/>
      <c r="C151" s="218"/>
      <c r="D151" s="218"/>
      <c r="E151" s="218"/>
      <c r="F151" s="218"/>
      <c r="G151" s="218"/>
      <c r="H151" s="218"/>
      <c r="I151" s="218"/>
      <c r="J151" s="218"/>
      <c r="K151" s="218"/>
      <c r="L151" s="222"/>
      <c r="M151" s="218"/>
      <c r="N151" s="218"/>
      <c r="O151" s="222"/>
      <c r="P151" s="220"/>
      <c r="Q151" s="314"/>
      <c r="R151" s="314"/>
      <c r="S151" s="220"/>
      <c r="T151" s="218"/>
      <c r="U151" s="222"/>
      <c r="V151" s="218"/>
      <c r="W151" s="288"/>
      <c r="X151" s="288"/>
      <c r="Y151" s="288"/>
      <c r="Z151" s="288"/>
      <c r="AB151" s="288"/>
      <c r="AC151" s="218"/>
      <c r="AD151" s="218"/>
      <c r="AE151" s="222"/>
      <c r="AF151" s="218"/>
      <c r="AG151" s="222"/>
      <c r="AH151" s="535"/>
      <c r="AI151" s="266"/>
      <c r="AJ151" s="214"/>
      <c r="AK151" s="266"/>
      <c r="AL151" s="218"/>
      <c r="AM151" s="218"/>
      <c r="AN151" s="218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18"/>
      <c r="BC151" s="218"/>
      <c r="BD151" s="222"/>
      <c r="BE151" s="222"/>
      <c r="BF151" s="218"/>
      <c r="BG151" s="222"/>
      <c r="BH151" s="222"/>
      <c r="BI151" s="222"/>
      <c r="BJ151" s="222"/>
      <c r="BK151" s="222"/>
      <c r="BL151" s="222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  <c r="CL151" s="218"/>
      <c r="CM151" s="218"/>
      <c r="CN151" s="218"/>
      <c r="CO151" s="218"/>
    </row>
    <row r="152" spans="1:93">
      <c r="A152" s="218"/>
      <c r="B152" s="218"/>
      <c r="C152" s="218"/>
      <c r="D152" s="218"/>
      <c r="E152" s="218"/>
      <c r="F152" s="218"/>
      <c r="G152" s="218"/>
      <c r="H152" s="218"/>
      <c r="I152" s="218"/>
      <c r="J152" s="218"/>
      <c r="K152" s="218"/>
      <c r="L152" s="222"/>
      <c r="M152" s="218"/>
      <c r="N152" s="218"/>
      <c r="O152" s="222"/>
      <c r="P152" s="220"/>
      <c r="Q152" s="314"/>
      <c r="R152" s="314"/>
      <c r="S152" s="220"/>
      <c r="T152" s="218"/>
      <c r="U152" s="222"/>
      <c r="V152" s="218"/>
      <c r="W152" s="288"/>
      <c r="X152" s="288"/>
      <c r="Y152" s="288"/>
      <c r="Z152" s="288"/>
      <c r="AB152" s="288"/>
      <c r="AC152" s="218"/>
      <c r="AD152" s="218"/>
      <c r="AE152" s="222"/>
      <c r="AF152" s="218"/>
      <c r="AG152" s="222"/>
      <c r="AH152" s="535"/>
      <c r="AI152" s="266"/>
      <c r="AJ152" s="214"/>
      <c r="AK152" s="266"/>
      <c r="AL152" s="218"/>
      <c r="AM152" s="218"/>
      <c r="AN152" s="218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18"/>
      <c r="BC152" s="218"/>
      <c r="BD152" s="222"/>
      <c r="BE152" s="222"/>
      <c r="BF152" s="218"/>
      <c r="BG152" s="222"/>
      <c r="BH152" s="222"/>
      <c r="BI152" s="222"/>
      <c r="BJ152" s="222"/>
      <c r="BK152" s="222"/>
      <c r="BL152" s="222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  <c r="CL152" s="218"/>
      <c r="CM152" s="218"/>
      <c r="CN152" s="218"/>
      <c r="CO152" s="218"/>
    </row>
    <row r="153" spans="1:93">
      <c r="A153" s="218"/>
      <c r="B153" s="218"/>
      <c r="C153" s="218"/>
      <c r="D153" s="218"/>
      <c r="E153" s="218"/>
      <c r="F153" s="218"/>
      <c r="G153" s="218"/>
      <c r="H153" s="218"/>
      <c r="I153" s="218"/>
      <c r="J153" s="218"/>
      <c r="K153" s="218"/>
      <c r="L153" s="222"/>
      <c r="M153" s="218"/>
      <c r="N153" s="218"/>
      <c r="O153" s="222"/>
      <c r="P153" s="220"/>
      <c r="Q153" s="314"/>
      <c r="R153" s="314"/>
      <c r="S153" s="220"/>
      <c r="T153" s="218"/>
      <c r="U153" s="222"/>
      <c r="V153" s="218"/>
      <c r="W153" s="288"/>
      <c r="X153" s="288"/>
      <c r="Y153" s="288"/>
      <c r="Z153" s="288"/>
      <c r="AB153" s="288"/>
      <c r="AC153" s="218"/>
      <c r="AD153" s="218"/>
      <c r="AE153" s="222"/>
      <c r="AF153" s="218"/>
      <c r="AG153" s="222"/>
      <c r="AH153" s="535"/>
      <c r="AI153" s="266"/>
      <c r="AJ153" s="214"/>
      <c r="AK153" s="266"/>
      <c r="AL153" s="218"/>
      <c r="AM153" s="218"/>
      <c r="AN153" s="218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18"/>
      <c r="BC153" s="218"/>
      <c r="BD153" s="222"/>
      <c r="BE153" s="222"/>
      <c r="BF153" s="218"/>
      <c r="BG153" s="222"/>
      <c r="BH153" s="222"/>
      <c r="BI153" s="222"/>
      <c r="BJ153" s="222"/>
      <c r="BK153" s="222"/>
      <c r="BL153" s="222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  <c r="CL153" s="218"/>
      <c r="CM153" s="218"/>
      <c r="CN153" s="218"/>
      <c r="CO153" s="218"/>
    </row>
    <row r="154" spans="1:93">
      <c r="A154" s="218"/>
      <c r="B154" s="218"/>
      <c r="C154" s="218"/>
      <c r="D154" s="218"/>
      <c r="E154" s="218"/>
      <c r="F154" s="218"/>
      <c r="G154" s="218"/>
      <c r="H154" s="218"/>
      <c r="I154" s="218"/>
      <c r="J154" s="218"/>
      <c r="K154" s="218"/>
      <c r="L154" s="222"/>
      <c r="M154" s="218"/>
      <c r="N154" s="218"/>
      <c r="O154" s="222"/>
      <c r="P154" s="220"/>
      <c r="Q154" s="314"/>
      <c r="R154" s="314"/>
      <c r="S154" s="220"/>
      <c r="T154" s="218"/>
      <c r="U154" s="222"/>
      <c r="V154" s="218"/>
      <c r="W154" s="288"/>
      <c r="X154" s="288"/>
      <c r="Y154" s="288"/>
      <c r="Z154" s="288"/>
      <c r="AB154" s="288"/>
      <c r="AC154" s="218"/>
      <c r="AD154" s="218"/>
      <c r="AE154" s="222"/>
      <c r="AF154" s="218"/>
      <c r="AG154" s="222"/>
      <c r="AH154" s="535"/>
      <c r="AI154" s="266"/>
      <c r="AJ154" s="214"/>
      <c r="AK154" s="266"/>
      <c r="AL154" s="218"/>
      <c r="AM154" s="218"/>
      <c r="AN154" s="218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18"/>
      <c r="BC154" s="218"/>
      <c r="BD154" s="222"/>
      <c r="BE154" s="222"/>
      <c r="BF154" s="218"/>
      <c r="BG154" s="222"/>
      <c r="BH154" s="222"/>
      <c r="BI154" s="222"/>
      <c r="BJ154" s="222"/>
      <c r="BK154" s="222"/>
      <c r="BL154" s="222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</row>
    <row r="155" spans="1:93">
      <c r="A155" s="218"/>
      <c r="B155" s="218"/>
      <c r="C155" s="218"/>
      <c r="D155" s="218"/>
      <c r="E155" s="218"/>
      <c r="F155" s="218"/>
      <c r="G155" s="218"/>
      <c r="H155" s="218"/>
      <c r="I155" s="218"/>
      <c r="J155" s="218"/>
      <c r="K155" s="218"/>
      <c r="L155" s="222"/>
      <c r="M155" s="218"/>
      <c r="N155" s="218"/>
      <c r="O155" s="222"/>
      <c r="P155" s="220"/>
      <c r="Q155" s="314"/>
      <c r="R155" s="314"/>
      <c r="S155" s="220"/>
      <c r="T155" s="218"/>
      <c r="U155" s="222"/>
      <c r="V155" s="218"/>
      <c r="W155" s="316"/>
      <c r="X155" s="288"/>
      <c r="Y155" s="288"/>
      <c r="Z155" s="288"/>
      <c r="AB155" s="288"/>
      <c r="AC155" s="218"/>
      <c r="AD155" s="218"/>
      <c r="AE155" s="222"/>
      <c r="AF155" s="218"/>
      <c r="AG155" s="222"/>
      <c r="AH155" s="535"/>
      <c r="AI155" s="266"/>
      <c r="AJ155" s="214"/>
      <c r="AK155" s="266"/>
      <c r="AL155" s="218"/>
      <c r="AM155" s="218"/>
      <c r="AN155" s="218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18"/>
      <c r="BC155" s="218"/>
      <c r="BD155" s="222"/>
      <c r="BE155" s="222"/>
      <c r="BF155" s="218"/>
      <c r="BG155" s="222"/>
      <c r="BH155" s="222"/>
      <c r="BI155" s="222"/>
      <c r="BJ155" s="222"/>
      <c r="BK155" s="222"/>
      <c r="BL155" s="222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</row>
    <row r="156" spans="1:93">
      <c r="H156" s="1"/>
      <c r="I156" s="1"/>
      <c r="J156" s="1"/>
      <c r="AH156" s="6"/>
      <c r="AI156" s="6"/>
      <c r="AM156" s="1"/>
    </row>
    <row r="157" spans="1:93">
      <c r="H157" s="1"/>
      <c r="I157" s="1"/>
      <c r="J157" s="1"/>
      <c r="AH157" s="6"/>
      <c r="AI157" s="6"/>
      <c r="AM157" s="1"/>
    </row>
    <row r="158" spans="1:93">
      <c r="H158" s="1"/>
      <c r="I158" s="1"/>
      <c r="J158" s="1"/>
      <c r="AH158" s="6"/>
      <c r="AI158" s="6"/>
      <c r="AM158" s="1"/>
    </row>
    <row r="159" spans="1:93">
      <c r="H159" s="1"/>
      <c r="I159" s="1"/>
      <c r="J159" s="1"/>
      <c r="AH159" s="6"/>
      <c r="AI159" s="6"/>
      <c r="AM159" s="1"/>
    </row>
    <row r="160" spans="1:93">
      <c r="H160" s="1"/>
      <c r="I160" s="1"/>
      <c r="J160" s="1"/>
      <c r="AJ160" s="1"/>
      <c r="AK160" s="3"/>
      <c r="AM160" s="1"/>
    </row>
    <row r="161" spans="8:39">
      <c r="H161" s="1"/>
      <c r="I161" s="1"/>
      <c r="J161" s="1"/>
      <c r="AJ161" s="1"/>
      <c r="AK161" s="3"/>
      <c r="AM161" s="1"/>
    </row>
    <row r="162" spans="8:39">
      <c r="H162" s="1"/>
      <c r="I162" s="1"/>
      <c r="J162" s="1"/>
      <c r="AJ162" s="1"/>
      <c r="AK162" s="3"/>
      <c r="AM162" s="1"/>
    </row>
    <row r="163" spans="8:39">
      <c r="H163" s="1"/>
      <c r="I163" s="1"/>
      <c r="J163" s="1"/>
      <c r="AJ163" s="1"/>
      <c r="AK163" s="3"/>
      <c r="AM163" s="1"/>
    </row>
    <row r="164" spans="8:39">
      <c r="H164" s="1"/>
      <c r="I164" s="1"/>
      <c r="J164" s="1"/>
      <c r="AJ164" s="1"/>
      <c r="AK164" s="3"/>
      <c r="AM164" s="1"/>
    </row>
    <row r="165" spans="8:39">
      <c r="H165" s="1"/>
      <c r="I165" s="1"/>
      <c r="J165" s="1"/>
      <c r="AJ165" s="1"/>
      <c r="AK165" s="3"/>
      <c r="AM165" s="1"/>
    </row>
    <row r="166" spans="8:39">
      <c r="H166" s="1"/>
      <c r="I166" s="1"/>
      <c r="J166" s="1"/>
      <c r="AJ166" s="1"/>
      <c r="AK166" s="3"/>
      <c r="AM166" s="1"/>
    </row>
    <row r="167" spans="8:39">
      <c r="H167" s="1"/>
      <c r="I167" s="1"/>
      <c r="J167" s="1"/>
      <c r="AJ167" s="1"/>
      <c r="AK167" s="3"/>
      <c r="AM167" s="1"/>
    </row>
    <row r="168" spans="8:39">
      <c r="H168" s="1"/>
      <c r="I168" s="1"/>
      <c r="J168" s="1"/>
      <c r="AJ168" s="1"/>
      <c r="AK168" s="3"/>
      <c r="AM168" s="1"/>
    </row>
    <row r="169" spans="8:39">
      <c r="H169" s="1"/>
      <c r="I169" s="1"/>
      <c r="J169" s="1"/>
      <c r="AJ169" s="1"/>
      <c r="AK169" s="3"/>
      <c r="AM169" s="1"/>
    </row>
    <row r="170" spans="8:39">
      <c r="H170" s="1"/>
      <c r="I170" s="1"/>
      <c r="J170" s="1"/>
      <c r="AJ170" s="1"/>
      <c r="AK170" s="3"/>
      <c r="AM170" s="1"/>
    </row>
    <row r="171" spans="8:39">
      <c r="H171" s="1"/>
      <c r="I171" s="1"/>
      <c r="J171" s="1"/>
      <c r="AJ171" s="1"/>
      <c r="AK171" s="3"/>
      <c r="AM171" s="1"/>
    </row>
    <row r="172" spans="8:39">
      <c r="H172" s="1"/>
      <c r="I172" s="1"/>
      <c r="J172" s="1"/>
      <c r="AJ172" s="1"/>
      <c r="AK172" s="3"/>
      <c r="AM172" s="1"/>
    </row>
    <row r="173" spans="8:39">
      <c r="H173" s="1"/>
      <c r="I173" s="1"/>
      <c r="J173" s="1"/>
      <c r="AJ173" s="1"/>
      <c r="AK173" s="3"/>
      <c r="AM173" s="1"/>
    </row>
    <row r="174" spans="8:39">
      <c r="H174" s="1"/>
      <c r="I174" s="1"/>
      <c r="J174" s="1"/>
      <c r="AJ174" s="1"/>
      <c r="AK174" s="3"/>
      <c r="AM174" s="1"/>
    </row>
    <row r="175" spans="8:39">
      <c r="H175" s="1"/>
      <c r="I175" s="1"/>
      <c r="J175" s="1"/>
      <c r="AJ175" s="1"/>
      <c r="AK175" s="3"/>
      <c r="AM175" s="1"/>
    </row>
    <row r="176" spans="8:39">
      <c r="H176" s="1"/>
      <c r="I176" s="1"/>
      <c r="J176" s="1"/>
      <c r="AJ176" s="1"/>
      <c r="AK176" s="3"/>
      <c r="AM176" s="1"/>
    </row>
    <row r="177" spans="8:39">
      <c r="H177" s="1"/>
      <c r="I177" s="1"/>
      <c r="J177" s="1"/>
      <c r="AJ177" s="1"/>
      <c r="AK177" s="3"/>
      <c r="AM177" s="1"/>
    </row>
    <row r="178" spans="8:39">
      <c r="H178" s="1"/>
      <c r="I178" s="1"/>
      <c r="J178" s="1"/>
      <c r="AJ178" s="1"/>
      <c r="AK178" s="3"/>
      <c r="AM178" s="1"/>
    </row>
    <row r="179" spans="8:39">
      <c r="H179" s="1"/>
      <c r="I179" s="1"/>
      <c r="J179" s="1"/>
      <c r="AJ179" s="1"/>
      <c r="AK179" s="3"/>
      <c r="AM179" s="1"/>
    </row>
    <row r="180" spans="8:39">
      <c r="H180" s="1"/>
      <c r="I180" s="1"/>
      <c r="J180" s="1"/>
      <c r="AJ180" s="1"/>
      <c r="AK180" s="3"/>
      <c r="AM180" s="1"/>
    </row>
    <row r="181" spans="8:39">
      <c r="H181" s="1"/>
      <c r="I181" s="1"/>
      <c r="J181" s="1"/>
      <c r="AJ181" s="1"/>
      <c r="AK181" s="3"/>
      <c r="AM181" s="1"/>
    </row>
    <row r="182" spans="8:39">
      <c r="H182" s="1"/>
      <c r="I182" s="1"/>
      <c r="J182" s="1"/>
      <c r="AJ182" s="1"/>
      <c r="AK182" s="3"/>
      <c r="AM182" s="1"/>
    </row>
    <row r="183" spans="8:39">
      <c r="H183" s="1"/>
      <c r="I183" s="1"/>
      <c r="J183" s="1"/>
      <c r="AJ183" s="1"/>
      <c r="AK183" s="3"/>
      <c r="AM183" s="1"/>
    </row>
    <row r="184" spans="8:39">
      <c r="H184" s="1"/>
      <c r="I184" s="1"/>
      <c r="J184" s="1"/>
      <c r="AJ184" s="1"/>
      <c r="AK184" s="3"/>
      <c r="AM184" s="1"/>
    </row>
    <row r="185" spans="8:39">
      <c r="H185" s="1"/>
      <c r="I185" s="1"/>
      <c r="J185" s="1"/>
      <c r="AJ185" s="1"/>
      <c r="AK185" s="3"/>
      <c r="AM185" s="1"/>
    </row>
    <row r="186" spans="8:39">
      <c r="H186" s="1"/>
      <c r="I186" s="1"/>
      <c r="J186" s="1"/>
      <c r="AJ186" s="1"/>
      <c r="AK186" s="3"/>
      <c r="AM186" s="1"/>
    </row>
    <row r="187" spans="8:39">
      <c r="H187" s="1"/>
      <c r="I187" s="1"/>
      <c r="J187" s="1"/>
      <c r="AJ187" s="1"/>
      <c r="AK187" s="3"/>
      <c r="AM187" s="1"/>
    </row>
    <row r="188" spans="8:39">
      <c r="H188" s="1"/>
      <c r="I188" s="1"/>
      <c r="J188" s="1"/>
      <c r="AJ188" s="1"/>
      <c r="AK188" s="3"/>
      <c r="AM188" s="1"/>
    </row>
    <row r="189" spans="8:39">
      <c r="H189" s="1"/>
      <c r="I189" s="1"/>
      <c r="J189" s="1"/>
      <c r="AJ189" s="1"/>
      <c r="AK189" s="3"/>
      <c r="AM189" s="1"/>
    </row>
    <row r="190" spans="8:39">
      <c r="H190" s="1"/>
      <c r="I190" s="1"/>
      <c r="J190" s="1"/>
      <c r="AJ190" s="1"/>
      <c r="AK190" s="3"/>
      <c r="AM190" s="1"/>
    </row>
    <row r="191" spans="8:39">
      <c r="H191" s="1"/>
      <c r="I191" s="1"/>
      <c r="J191" s="1"/>
      <c r="AJ191" s="1"/>
      <c r="AK191" s="3"/>
      <c r="AM191" s="1"/>
    </row>
    <row r="192" spans="8:39">
      <c r="H192" s="1"/>
      <c r="I192" s="1"/>
      <c r="J192" s="1"/>
      <c r="AJ192" s="1"/>
      <c r="AK192" s="3"/>
      <c r="AM192" s="1"/>
    </row>
    <row r="193" spans="8:39">
      <c r="H193" s="1"/>
      <c r="I193" s="1"/>
      <c r="J193" s="1"/>
      <c r="AJ193" s="1"/>
      <c r="AK193" s="3"/>
      <c r="AM193" s="1"/>
    </row>
    <row r="194" spans="8:39">
      <c r="H194" s="1"/>
      <c r="I194" s="1"/>
      <c r="J194" s="1"/>
      <c r="AJ194" s="1"/>
      <c r="AK194" s="3"/>
      <c r="AM194" s="1"/>
    </row>
    <row r="195" spans="8:39">
      <c r="H195" s="1"/>
      <c r="I195" s="1"/>
      <c r="J195" s="1"/>
      <c r="AJ195" s="1"/>
      <c r="AK195" s="3"/>
      <c r="AM195" s="1"/>
    </row>
    <row r="196" spans="8:39">
      <c r="H196" s="1"/>
      <c r="I196" s="1"/>
      <c r="J196" s="1"/>
      <c r="AJ196" s="1"/>
      <c r="AK196" s="3"/>
      <c r="AM196" s="1"/>
    </row>
    <row r="197" spans="8:39">
      <c r="H197" s="1"/>
      <c r="I197" s="1"/>
      <c r="J197" s="1"/>
      <c r="AJ197" s="1"/>
      <c r="AK197" s="3"/>
      <c r="AM197" s="1"/>
    </row>
    <row r="198" spans="8:39">
      <c r="H198" s="1"/>
      <c r="I198" s="1"/>
      <c r="J198" s="1"/>
      <c r="AJ198" s="1"/>
      <c r="AK198" s="3"/>
      <c r="AM198" s="1"/>
    </row>
    <row r="199" spans="8:39">
      <c r="H199" s="1"/>
      <c r="I199" s="1"/>
      <c r="J199" s="1"/>
      <c r="AJ199" s="1"/>
      <c r="AK199" s="3"/>
      <c r="AM199" s="1"/>
    </row>
    <row r="200" spans="8:39">
      <c r="H200" s="1"/>
      <c r="I200" s="1"/>
      <c r="J200" s="1"/>
      <c r="AJ200" s="1"/>
      <c r="AK200" s="3"/>
      <c r="AM200" s="1"/>
    </row>
    <row r="201" spans="8:39">
      <c r="H201" s="1"/>
      <c r="I201" s="1"/>
      <c r="J201" s="1"/>
      <c r="AJ201" s="1"/>
      <c r="AK201" s="3"/>
      <c r="AM201" s="1"/>
    </row>
    <row r="202" spans="8:39">
      <c r="H202" s="1"/>
      <c r="I202" s="1"/>
      <c r="J202" s="1"/>
      <c r="AJ202" s="1"/>
      <c r="AK202" s="3"/>
      <c r="AM202" s="1"/>
    </row>
    <row r="203" spans="8:39">
      <c r="H203" s="1"/>
      <c r="I203" s="1"/>
      <c r="J203" s="1"/>
      <c r="AJ203" s="1"/>
      <c r="AK203" s="3"/>
      <c r="AM203" s="1"/>
    </row>
    <row r="204" spans="8:39">
      <c r="H204" s="1"/>
      <c r="I204" s="1"/>
      <c r="J204" s="1"/>
      <c r="AJ204" s="1"/>
      <c r="AK204" s="3"/>
      <c r="AM204" s="1"/>
    </row>
    <row r="205" spans="8:39">
      <c r="H205" s="1"/>
      <c r="I205" s="1"/>
      <c r="J205" s="1"/>
      <c r="AJ205" s="1"/>
      <c r="AK205" s="3"/>
      <c r="AM205" s="1"/>
    </row>
    <row r="206" spans="8:39">
      <c r="H206" s="1"/>
      <c r="I206" s="1"/>
      <c r="J206" s="1"/>
      <c r="AJ206" s="1"/>
      <c r="AK206" s="3"/>
      <c r="AM206" s="1"/>
    </row>
    <row r="207" spans="8:39">
      <c r="H207" s="1"/>
      <c r="I207" s="1"/>
      <c r="J207" s="1"/>
      <c r="AJ207" s="1"/>
      <c r="AK207" s="3"/>
      <c r="AM207" s="1"/>
    </row>
    <row r="208" spans="8:39">
      <c r="H208" s="1"/>
      <c r="I208" s="1"/>
      <c r="J208" s="1"/>
      <c r="AJ208" s="1"/>
      <c r="AK208" s="3"/>
      <c r="AM208" s="1"/>
    </row>
    <row r="209" spans="8:39">
      <c r="H209" s="1"/>
      <c r="I209" s="1"/>
      <c r="J209" s="1"/>
      <c r="AJ209" s="1"/>
      <c r="AK209" s="3"/>
      <c r="AM209" s="1"/>
    </row>
    <row r="210" spans="8:39">
      <c r="H210" s="1"/>
      <c r="I210" s="1"/>
      <c r="J210" s="1"/>
      <c r="AJ210" s="1"/>
      <c r="AK210" s="3"/>
      <c r="AM210" s="1"/>
    </row>
    <row r="211" spans="8:39">
      <c r="H211" s="1"/>
      <c r="I211" s="1"/>
      <c r="J211" s="1"/>
      <c r="AJ211" s="1"/>
      <c r="AK211" s="3"/>
      <c r="AM211" s="1"/>
    </row>
    <row r="212" spans="8:39">
      <c r="H212" s="1"/>
      <c r="I212" s="1"/>
      <c r="J212" s="1"/>
      <c r="AJ212" s="1"/>
      <c r="AK212" s="3"/>
      <c r="AM212" s="1"/>
    </row>
    <row r="213" spans="8:39">
      <c r="H213" s="1"/>
      <c r="I213" s="1"/>
      <c r="J213" s="1"/>
      <c r="AJ213" s="1"/>
      <c r="AK213" s="3"/>
      <c r="AM213" s="1"/>
    </row>
    <row r="214" spans="8:39">
      <c r="H214" s="1"/>
      <c r="I214" s="1"/>
      <c r="J214" s="1"/>
      <c r="AJ214" s="1"/>
      <c r="AK214" s="3"/>
      <c r="AM214" s="1"/>
    </row>
    <row r="215" spans="8:39">
      <c r="H215" s="1"/>
      <c r="I215" s="1"/>
      <c r="J215" s="1"/>
      <c r="AJ215" s="1"/>
      <c r="AK215" s="3"/>
      <c r="AM215" s="1"/>
    </row>
    <row r="216" spans="8:39">
      <c r="H216" s="1"/>
      <c r="I216" s="1"/>
      <c r="J216" s="1"/>
      <c r="AJ216" s="1"/>
      <c r="AK216" s="3"/>
      <c r="AM216" s="1"/>
    </row>
    <row r="217" spans="8:39">
      <c r="H217" s="1"/>
      <c r="I217" s="1"/>
      <c r="J217" s="1"/>
      <c r="AJ217" s="1"/>
      <c r="AK217" s="3"/>
      <c r="AM217" s="1"/>
    </row>
    <row r="218" spans="8:39">
      <c r="H218" s="1"/>
      <c r="I218" s="1"/>
      <c r="J218" s="1"/>
      <c r="AJ218" s="1"/>
      <c r="AK218" s="3"/>
      <c r="AM218" s="1"/>
    </row>
    <row r="219" spans="8:39">
      <c r="H219" s="1"/>
      <c r="I219" s="1"/>
      <c r="J219" s="1"/>
      <c r="AJ219" s="1"/>
      <c r="AK219" s="3"/>
      <c r="AM219" s="1"/>
    </row>
    <row r="220" spans="8:39">
      <c r="H220" s="1"/>
      <c r="I220" s="1"/>
      <c r="J220" s="1"/>
      <c r="AJ220" s="1"/>
      <c r="AK220" s="3"/>
      <c r="AM220" s="1"/>
    </row>
    <row r="221" spans="8:39">
      <c r="H221" s="1"/>
      <c r="I221" s="1"/>
      <c r="J221" s="1"/>
      <c r="AJ221" s="1"/>
      <c r="AK221" s="3"/>
      <c r="AM221" s="1"/>
    </row>
    <row r="222" spans="8:39">
      <c r="H222" s="1"/>
      <c r="I222" s="1"/>
      <c r="J222" s="1"/>
      <c r="AJ222" s="1"/>
      <c r="AK222" s="3"/>
      <c r="AM222" s="1"/>
    </row>
    <row r="223" spans="8:39">
      <c r="H223" s="1"/>
      <c r="I223" s="1"/>
      <c r="J223" s="1"/>
      <c r="AJ223" s="1"/>
      <c r="AK223" s="3"/>
      <c r="AM223" s="1"/>
    </row>
    <row r="224" spans="8:39">
      <c r="H224" s="1"/>
      <c r="I224" s="1"/>
      <c r="J224" s="1"/>
      <c r="AJ224" s="1"/>
      <c r="AK224" s="3"/>
      <c r="AM224" s="1"/>
    </row>
    <row r="225" spans="8:39">
      <c r="H225" s="1"/>
      <c r="I225" s="1"/>
      <c r="J225" s="1"/>
      <c r="AJ225" s="1"/>
      <c r="AK225" s="3"/>
      <c r="AM225" s="1"/>
    </row>
    <row r="226" spans="8:39">
      <c r="H226" s="1"/>
      <c r="I226" s="1"/>
      <c r="J226" s="1"/>
      <c r="AJ226" s="1"/>
      <c r="AK226" s="3"/>
      <c r="AM226" s="1"/>
    </row>
    <row r="227" spans="8:39">
      <c r="H227" s="1"/>
      <c r="I227" s="1"/>
      <c r="J227" s="1"/>
      <c r="AJ227" s="1"/>
      <c r="AK227" s="3"/>
      <c r="AM227" s="1"/>
    </row>
    <row r="228" spans="8:39">
      <c r="H228" s="1"/>
      <c r="I228" s="1"/>
      <c r="J228" s="1"/>
      <c r="AJ228" s="1"/>
      <c r="AK228" s="3"/>
      <c r="AM228" s="1"/>
    </row>
    <row r="229" spans="8:39">
      <c r="H229" s="1"/>
      <c r="I229" s="1"/>
      <c r="J229" s="1"/>
      <c r="AJ229" s="1"/>
      <c r="AK229" s="3"/>
      <c r="AM229" s="1"/>
    </row>
    <row r="230" spans="8:39">
      <c r="H230" s="1"/>
      <c r="I230" s="1"/>
      <c r="J230" s="1"/>
      <c r="AJ230" s="1"/>
      <c r="AK230" s="3"/>
      <c r="AM230" s="1"/>
    </row>
    <row r="231" spans="8:39">
      <c r="H231" s="1"/>
      <c r="I231" s="1"/>
      <c r="J231" s="1"/>
      <c r="AJ231" s="1"/>
      <c r="AK231" s="3"/>
      <c r="AM231" s="1"/>
    </row>
    <row r="232" spans="8:39">
      <c r="H232" s="1"/>
      <c r="I232" s="1"/>
      <c r="J232" s="1"/>
      <c r="AJ232" s="1"/>
      <c r="AK232" s="3"/>
      <c r="AM232" s="1"/>
    </row>
    <row r="233" spans="8:39">
      <c r="H233" s="1"/>
      <c r="I233" s="1"/>
      <c r="J233" s="1"/>
      <c r="AJ233" s="1"/>
      <c r="AK233" s="3"/>
      <c r="AM233" s="1"/>
    </row>
    <row r="234" spans="8:39">
      <c r="H234" s="1"/>
      <c r="I234" s="1"/>
      <c r="J234" s="1"/>
      <c r="AJ234" s="1"/>
      <c r="AK234" s="3"/>
      <c r="AM234" s="1"/>
    </row>
    <row r="235" spans="8:39">
      <c r="H235" s="1"/>
      <c r="I235" s="1"/>
      <c r="J235" s="1"/>
      <c r="AJ235" s="1"/>
      <c r="AK235" s="3"/>
      <c r="AM235" s="1"/>
    </row>
    <row r="236" spans="8:39">
      <c r="H236" s="1"/>
      <c r="I236" s="1"/>
      <c r="J236" s="1"/>
      <c r="AJ236" s="1"/>
      <c r="AK236" s="3"/>
      <c r="AM236" s="1"/>
    </row>
    <row r="237" spans="8:39">
      <c r="H237" s="1"/>
      <c r="I237" s="1"/>
      <c r="J237" s="1"/>
      <c r="AJ237" s="1"/>
      <c r="AK237" s="3"/>
      <c r="AM237" s="1"/>
    </row>
    <row r="238" spans="8:39">
      <c r="H238" s="1"/>
      <c r="I238" s="1"/>
      <c r="J238" s="1"/>
      <c r="AJ238" s="1"/>
      <c r="AK238" s="3"/>
      <c r="AM238" s="1"/>
    </row>
    <row r="239" spans="8:39">
      <c r="H239" s="1"/>
      <c r="I239" s="1"/>
      <c r="J239" s="1"/>
      <c r="AJ239" s="1"/>
      <c r="AK239" s="3"/>
      <c r="AM239" s="1"/>
    </row>
    <row r="240" spans="8:39">
      <c r="H240" s="1"/>
      <c r="I240" s="1"/>
      <c r="J240" s="1"/>
      <c r="AJ240" s="1"/>
      <c r="AK240" s="3"/>
      <c r="AM240" s="1"/>
    </row>
    <row r="241" spans="8:39">
      <c r="H241" s="1"/>
      <c r="I241" s="1"/>
      <c r="J241" s="1"/>
      <c r="AJ241" s="1"/>
      <c r="AK241" s="3"/>
      <c r="AM241" s="1"/>
    </row>
    <row r="242" spans="8:39">
      <c r="H242" s="1"/>
      <c r="I242" s="1"/>
      <c r="J242" s="1"/>
      <c r="AJ242" s="1"/>
      <c r="AK242" s="3"/>
      <c r="AM242" s="1"/>
    </row>
    <row r="243" spans="8:39">
      <c r="H243" s="1"/>
      <c r="I243" s="1"/>
      <c r="J243" s="1"/>
      <c r="AJ243" s="1"/>
      <c r="AK243" s="3"/>
      <c r="AM243" s="1"/>
    </row>
    <row r="244" spans="8:39">
      <c r="H244" s="1"/>
      <c r="I244" s="1"/>
      <c r="J244" s="1"/>
      <c r="AJ244" s="1"/>
      <c r="AK244" s="3"/>
      <c r="AM244" s="1"/>
    </row>
    <row r="245" spans="8:39">
      <c r="H245" s="1"/>
      <c r="I245" s="1"/>
      <c r="J245" s="1"/>
      <c r="AJ245" s="1"/>
      <c r="AK245" s="3"/>
      <c r="AM245" s="1"/>
    </row>
    <row r="246" spans="8:39">
      <c r="H246" s="1"/>
      <c r="I246" s="1"/>
      <c r="J246" s="1"/>
      <c r="AJ246" s="1"/>
      <c r="AK246" s="3"/>
      <c r="AM246" s="1"/>
    </row>
    <row r="247" spans="8:39">
      <c r="H247" s="1"/>
      <c r="I247" s="1"/>
      <c r="J247" s="1"/>
      <c r="AJ247" s="1"/>
      <c r="AK247" s="3"/>
      <c r="AM247" s="1"/>
    </row>
    <row r="248" spans="8:39">
      <c r="H248" s="1"/>
      <c r="I248" s="1"/>
      <c r="J248" s="1"/>
      <c r="AJ248" s="1"/>
      <c r="AK248" s="3"/>
      <c r="AM248" s="1"/>
    </row>
    <row r="249" spans="8:39">
      <c r="H249" s="1"/>
      <c r="I249" s="1"/>
      <c r="J249" s="1"/>
      <c r="AJ249" s="1"/>
      <c r="AK249" s="3"/>
      <c r="AM249" s="1"/>
    </row>
    <row r="250" spans="8:39">
      <c r="H250" s="1"/>
      <c r="I250" s="1"/>
      <c r="J250" s="1"/>
      <c r="AJ250" s="1"/>
      <c r="AK250" s="3"/>
      <c r="AM250" s="1"/>
    </row>
    <row r="251" spans="8:39">
      <c r="H251" s="1"/>
      <c r="I251" s="1"/>
      <c r="J251" s="1"/>
      <c r="AJ251" s="1"/>
      <c r="AK251" s="3"/>
      <c r="AM251" s="1"/>
    </row>
    <row r="252" spans="8:39">
      <c r="H252" s="1"/>
      <c r="I252" s="1"/>
      <c r="J252" s="1"/>
      <c r="AJ252" s="1"/>
      <c r="AK252" s="3"/>
      <c r="AM252" s="1"/>
    </row>
    <row r="253" spans="8:39">
      <c r="H253" s="1"/>
      <c r="I253" s="1"/>
      <c r="J253" s="1"/>
      <c r="AJ253" s="1"/>
      <c r="AK253" s="3"/>
      <c r="AM253" s="1"/>
    </row>
    <row r="254" spans="8:39">
      <c r="H254" s="1"/>
      <c r="I254" s="1"/>
      <c r="J254" s="1"/>
      <c r="AJ254" s="1"/>
      <c r="AK254" s="3"/>
      <c r="AM254" s="1"/>
    </row>
    <row r="255" spans="8:39">
      <c r="H255" s="1"/>
      <c r="I255" s="1"/>
      <c r="J255" s="1"/>
      <c r="AJ255" s="1"/>
      <c r="AK255" s="3"/>
      <c r="AM255" s="1"/>
    </row>
    <row r="256" spans="8:39">
      <c r="H256" s="1"/>
      <c r="I256" s="1"/>
      <c r="J256" s="1"/>
      <c r="AJ256" s="1"/>
      <c r="AK256" s="3"/>
      <c r="AM256" s="1"/>
    </row>
    <row r="257" spans="8:39">
      <c r="H257" s="1"/>
      <c r="I257" s="1"/>
      <c r="J257" s="1"/>
      <c r="AJ257" s="1"/>
      <c r="AK257" s="3"/>
      <c r="AM257" s="1"/>
    </row>
    <row r="258" spans="8:39">
      <c r="H258" s="1"/>
      <c r="I258" s="1"/>
      <c r="J258" s="1"/>
      <c r="AJ258" s="1"/>
      <c r="AK258" s="3"/>
      <c r="AM258" s="1"/>
    </row>
    <row r="259" spans="8:39">
      <c r="H259" s="1"/>
      <c r="I259" s="1"/>
      <c r="J259" s="1"/>
      <c r="AJ259" s="1"/>
      <c r="AK259" s="3"/>
      <c r="AM259" s="1"/>
    </row>
    <row r="260" spans="8:39">
      <c r="H260" s="1"/>
      <c r="I260" s="1"/>
      <c r="J260" s="1"/>
      <c r="AJ260" s="1"/>
      <c r="AK260" s="3"/>
      <c r="AM260" s="1"/>
    </row>
    <row r="261" spans="8:39">
      <c r="H261" s="1"/>
      <c r="I261" s="1"/>
      <c r="J261" s="1"/>
      <c r="AJ261" s="1"/>
      <c r="AK261" s="3"/>
      <c r="AM261" s="1"/>
    </row>
    <row r="262" spans="8:39">
      <c r="H262" s="1"/>
      <c r="I262" s="1"/>
      <c r="J262" s="1"/>
      <c r="AJ262" s="1"/>
      <c r="AK262" s="3"/>
      <c r="AM262" s="1"/>
    </row>
    <row r="263" spans="8:39">
      <c r="H263" s="1"/>
      <c r="I263" s="1"/>
      <c r="J263" s="1"/>
      <c r="AJ263" s="1"/>
      <c r="AK263" s="3"/>
      <c r="AM263" s="1"/>
    </row>
    <row r="264" spans="8:39">
      <c r="H264" s="1"/>
      <c r="I264" s="1"/>
      <c r="J264" s="1"/>
      <c r="AJ264" s="1"/>
      <c r="AK264" s="3"/>
      <c r="AM264" s="1"/>
    </row>
    <row r="265" spans="8:39">
      <c r="H265" s="1"/>
      <c r="I265" s="1"/>
      <c r="J265" s="1"/>
      <c r="AJ265" s="1"/>
      <c r="AK265" s="3"/>
      <c r="AM265" s="1"/>
    </row>
    <row r="266" spans="8:39">
      <c r="H266" s="1"/>
      <c r="I266" s="1"/>
      <c r="J266" s="1"/>
      <c r="AJ266" s="1"/>
      <c r="AK266" s="3"/>
      <c r="AM266" s="1"/>
    </row>
    <row r="267" spans="8:39">
      <c r="H267" s="1"/>
      <c r="I267" s="1"/>
      <c r="J267" s="1"/>
      <c r="AJ267" s="1"/>
      <c r="AK267" s="3"/>
      <c r="AM267" s="1"/>
    </row>
    <row r="268" spans="8:39">
      <c r="H268" s="1"/>
      <c r="I268" s="1"/>
      <c r="J268" s="1"/>
      <c r="AJ268" s="1"/>
      <c r="AK268" s="3"/>
      <c r="AM268" s="1"/>
    </row>
    <row r="269" spans="8:39">
      <c r="H269" s="1"/>
      <c r="I269" s="1"/>
      <c r="J269" s="1"/>
      <c r="AJ269" s="1"/>
      <c r="AK269" s="3"/>
      <c r="AM269" s="1"/>
    </row>
    <row r="270" spans="8:39">
      <c r="H270" s="1"/>
      <c r="I270" s="1"/>
      <c r="J270" s="1"/>
      <c r="AJ270" s="1"/>
      <c r="AK270" s="3"/>
      <c r="AM270" s="1"/>
    </row>
    <row r="271" spans="8:39">
      <c r="H271" s="1"/>
      <c r="I271" s="1"/>
      <c r="J271" s="1"/>
      <c r="AJ271" s="1"/>
      <c r="AK271" s="3"/>
      <c r="AM271" s="1"/>
    </row>
    <row r="272" spans="8:39">
      <c r="H272" s="1"/>
      <c r="I272" s="1"/>
      <c r="J272" s="1"/>
      <c r="AJ272" s="1"/>
      <c r="AK272" s="3"/>
      <c r="AM272" s="1"/>
    </row>
    <row r="273" spans="8:39">
      <c r="H273" s="1"/>
      <c r="I273" s="1"/>
      <c r="J273" s="1"/>
      <c r="AJ273" s="1"/>
      <c r="AK273" s="3"/>
      <c r="AM273" s="1"/>
    </row>
    <row r="274" spans="8:39">
      <c r="H274" s="1"/>
      <c r="I274" s="1"/>
      <c r="J274" s="1"/>
      <c r="AJ274" s="1"/>
      <c r="AK274" s="3"/>
      <c r="AM274" s="1"/>
    </row>
    <row r="275" spans="8:39">
      <c r="H275" s="1"/>
      <c r="I275" s="1"/>
      <c r="J275" s="1"/>
      <c r="AJ275" s="1"/>
      <c r="AK275" s="3"/>
      <c r="AM275" s="1"/>
    </row>
    <row r="276" spans="8:39">
      <c r="H276" s="1"/>
      <c r="I276" s="1"/>
      <c r="J276" s="1"/>
      <c r="AJ276" s="1"/>
      <c r="AK276" s="3"/>
      <c r="AM276" s="1"/>
    </row>
    <row r="277" spans="8:39">
      <c r="H277" s="1"/>
      <c r="I277" s="1"/>
      <c r="J277" s="1"/>
      <c r="AJ277" s="1"/>
      <c r="AK277" s="3"/>
      <c r="AM277" s="1"/>
    </row>
    <row r="278" spans="8:39">
      <c r="H278" s="1"/>
      <c r="I278" s="1"/>
      <c r="J278" s="1"/>
      <c r="AJ278" s="1"/>
      <c r="AK278" s="3"/>
      <c r="AM278" s="1"/>
    </row>
    <row r="279" spans="8:39">
      <c r="H279" s="1"/>
      <c r="I279" s="1"/>
      <c r="J279" s="1"/>
      <c r="AJ279" s="1"/>
      <c r="AK279" s="3"/>
      <c r="AM279" s="1"/>
    </row>
    <row r="280" spans="8:39">
      <c r="H280" s="1"/>
      <c r="I280" s="1"/>
      <c r="J280" s="1"/>
      <c r="AJ280" s="1"/>
      <c r="AK280" s="3"/>
      <c r="AM280" s="1"/>
    </row>
    <row r="281" spans="8:39">
      <c r="H281" s="1"/>
      <c r="I281" s="1"/>
      <c r="J281" s="1"/>
      <c r="AJ281" s="1"/>
      <c r="AK281" s="3"/>
      <c r="AM281" s="1"/>
    </row>
    <row r="282" spans="8:39">
      <c r="H282" s="1"/>
      <c r="I282" s="1"/>
      <c r="J282" s="1"/>
      <c r="AJ282" s="1"/>
      <c r="AK282" s="3"/>
      <c r="AM282" s="1"/>
    </row>
    <row r="283" spans="8:39">
      <c r="H283" s="1"/>
      <c r="I283" s="1"/>
      <c r="J283" s="1"/>
      <c r="AJ283" s="1"/>
      <c r="AK283" s="3"/>
      <c r="AM283" s="1"/>
    </row>
    <row r="284" spans="8:39">
      <c r="H284" s="1"/>
      <c r="I284" s="1"/>
      <c r="J284" s="1"/>
      <c r="AJ284" s="1"/>
      <c r="AK284" s="3"/>
      <c r="AM284" s="1"/>
    </row>
    <row r="285" spans="8:39">
      <c r="H285" s="1"/>
      <c r="I285" s="1"/>
      <c r="J285" s="1"/>
      <c r="AJ285" s="1"/>
      <c r="AK285" s="3"/>
      <c r="AM285" s="1"/>
    </row>
    <row r="286" spans="8:39">
      <c r="H286" s="1"/>
      <c r="I286" s="1"/>
      <c r="J286" s="1"/>
      <c r="AJ286" s="1"/>
      <c r="AK286" s="3"/>
      <c r="AM286" s="1"/>
    </row>
    <row r="287" spans="8:39">
      <c r="H287" s="1"/>
      <c r="I287" s="1"/>
      <c r="J287" s="1"/>
      <c r="AJ287" s="1"/>
      <c r="AK287" s="3"/>
      <c r="AM287" s="1"/>
    </row>
    <row r="288" spans="8:39">
      <c r="H288" s="1"/>
      <c r="I288" s="1"/>
      <c r="J288" s="1"/>
      <c r="AJ288" s="1"/>
      <c r="AK288" s="3"/>
      <c r="AM288" s="1"/>
    </row>
    <row r="289" spans="8:39">
      <c r="H289" s="1"/>
      <c r="I289" s="1"/>
      <c r="J289" s="1"/>
      <c r="AJ289" s="1"/>
      <c r="AK289" s="3"/>
      <c r="AM289" s="1"/>
    </row>
    <row r="290" spans="8:39">
      <c r="H290" s="1"/>
      <c r="I290" s="1"/>
      <c r="J290" s="1"/>
      <c r="AJ290" s="1"/>
      <c r="AK290" s="3"/>
      <c r="AM290" s="1"/>
    </row>
    <row r="291" spans="8:39">
      <c r="H291" s="1"/>
      <c r="I291" s="1"/>
      <c r="J291" s="1"/>
      <c r="AJ291" s="1"/>
      <c r="AK291" s="3"/>
      <c r="AM291" s="1"/>
    </row>
    <row r="292" spans="8:39">
      <c r="H292" s="1"/>
      <c r="I292" s="1"/>
      <c r="J292" s="1"/>
      <c r="AJ292" s="1"/>
      <c r="AK292" s="3"/>
      <c r="AM292" s="1"/>
    </row>
    <row r="293" spans="8:39">
      <c r="H293" s="1"/>
      <c r="I293" s="1"/>
      <c r="J293" s="1"/>
      <c r="AJ293" s="1"/>
      <c r="AK293" s="3"/>
      <c r="AM293" s="1"/>
    </row>
    <row r="294" spans="8:39">
      <c r="H294" s="1"/>
      <c r="I294" s="1"/>
      <c r="J294" s="1"/>
      <c r="AJ294" s="1"/>
      <c r="AK294" s="3"/>
      <c r="AM294" s="1"/>
    </row>
    <row r="295" spans="8:39">
      <c r="H295" s="1"/>
      <c r="I295" s="1"/>
      <c r="J295" s="1"/>
      <c r="AJ295" s="1"/>
      <c r="AK295" s="3"/>
      <c r="AM295" s="1"/>
    </row>
    <row r="296" spans="8:39">
      <c r="H296" s="1"/>
      <c r="I296" s="1"/>
      <c r="J296" s="1"/>
      <c r="AJ296" s="1"/>
      <c r="AK296" s="3"/>
      <c r="AM296" s="1"/>
    </row>
    <row r="297" spans="8:39">
      <c r="H297" s="1"/>
      <c r="I297" s="1"/>
      <c r="J297" s="1"/>
      <c r="AJ297" s="1"/>
      <c r="AK297" s="3"/>
      <c r="AM297" s="1"/>
    </row>
    <row r="298" spans="8:39">
      <c r="H298" s="1"/>
      <c r="I298" s="1"/>
      <c r="J298" s="1"/>
      <c r="AJ298" s="1"/>
      <c r="AK298" s="3"/>
      <c r="AM298" s="1"/>
    </row>
    <row r="299" spans="8:39">
      <c r="H299" s="1"/>
      <c r="I299" s="1"/>
      <c r="J299" s="1"/>
      <c r="AJ299" s="1"/>
      <c r="AK299" s="3"/>
      <c r="AM299" s="1"/>
    </row>
    <row r="300" spans="8:39">
      <c r="H300" s="1"/>
      <c r="I300" s="1"/>
      <c r="J300" s="1"/>
      <c r="AJ300" s="1"/>
      <c r="AK300" s="3"/>
      <c r="AM300" s="1"/>
    </row>
    <row r="301" spans="8:39">
      <c r="H301" s="1"/>
      <c r="I301" s="1"/>
      <c r="J301" s="1"/>
      <c r="AJ301" s="1"/>
      <c r="AK301" s="3"/>
      <c r="AM301" s="1"/>
    </row>
    <row r="302" spans="8:39">
      <c r="H302" s="1"/>
      <c r="I302" s="1"/>
      <c r="J302" s="1"/>
      <c r="AJ302" s="1"/>
      <c r="AK302" s="3"/>
      <c r="AM302" s="1"/>
    </row>
    <row r="303" spans="8:39">
      <c r="H303" s="1"/>
      <c r="I303" s="1"/>
      <c r="J303" s="1"/>
      <c r="AJ303" s="1"/>
      <c r="AK303" s="3"/>
      <c r="AM303" s="1"/>
    </row>
    <row r="304" spans="8:39">
      <c r="H304" s="1"/>
      <c r="I304" s="1"/>
      <c r="J304" s="1"/>
      <c r="AJ304" s="1"/>
      <c r="AK304" s="3"/>
      <c r="AM304" s="1"/>
    </row>
    <row r="305" spans="8:39">
      <c r="H305" s="1"/>
      <c r="I305" s="1"/>
      <c r="J305" s="1"/>
      <c r="AJ305" s="1"/>
      <c r="AK305" s="3"/>
      <c r="AM305" s="1"/>
    </row>
    <row r="306" spans="8:39">
      <c r="H306" s="1"/>
      <c r="I306" s="1"/>
      <c r="J306" s="1"/>
      <c r="AJ306" s="1"/>
      <c r="AK306" s="3"/>
      <c r="AM306" s="1"/>
    </row>
    <row r="307" spans="8:39">
      <c r="H307" s="1"/>
      <c r="I307" s="1"/>
      <c r="J307" s="1"/>
      <c r="AJ307" s="1"/>
      <c r="AK307" s="3"/>
      <c r="AM307" s="1"/>
    </row>
    <row r="308" spans="8:39">
      <c r="H308" s="1"/>
      <c r="I308" s="1"/>
      <c r="J308" s="1"/>
      <c r="AJ308" s="1"/>
      <c r="AK308" s="3"/>
      <c r="AM308" s="1"/>
    </row>
    <row r="309" spans="8:39">
      <c r="H309" s="1"/>
      <c r="I309" s="1"/>
      <c r="J309" s="1"/>
      <c r="AJ309" s="1"/>
      <c r="AK309" s="3"/>
      <c r="AM309" s="1"/>
    </row>
    <row r="310" spans="8:39">
      <c r="H310" s="1"/>
      <c r="I310" s="1"/>
      <c r="J310" s="1"/>
      <c r="AJ310" s="1"/>
      <c r="AK310" s="3"/>
      <c r="AM310" s="1"/>
    </row>
    <row r="311" spans="8:39">
      <c r="H311" s="1"/>
      <c r="I311" s="1"/>
      <c r="J311" s="1"/>
      <c r="AJ311" s="1"/>
      <c r="AK311" s="3"/>
      <c r="AM311" s="1"/>
    </row>
    <row r="312" spans="8:39">
      <c r="H312" s="1"/>
      <c r="I312" s="1"/>
      <c r="J312" s="1"/>
      <c r="AJ312" s="1"/>
      <c r="AK312" s="3"/>
      <c r="AM312" s="1"/>
    </row>
    <row r="313" spans="8:39">
      <c r="H313" s="1"/>
      <c r="I313" s="1"/>
      <c r="J313" s="1"/>
      <c r="AJ313" s="1"/>
      <c r="AK313" s="3"/>
      <c r="AM313" s="1"/>
    </row>
    <row r="314" spans="8:39">
      <c r="H314" s="1"/>
      <c r="I314" s="1"/>
      <c r="J314" s="1"/>
      <c r="AJ314" s="1"/>
      <c r="AK314" s="3"/>
      <c r="AM314" s="1"/>
    </row>
    <row r="315" spans="8:39">
      <c r="H315" s="1"/>
      <c r="I315" s="1"/>
      <c r="J315" s="1"/>
      <c r="AJ315" s="1"/>
      <c r="AK315" s="3"/>
      <c r="AM315" s="1"/>
    </row>
    <row r="316" spans="8:39">
      <c r="H316" s="1"/>
      <c r="I316" s="1"/>
      <c r="J316" s="1"/>
      <c r="AJ316" s="1"/>
      <c r="AK316" s="3"/>
      <c r="AM316" s="1"/>
    </row>
    <row r="317" spans="8:39">
      <c r="H317" s="1"/>
      <c r="I317" s="1"/>
      <c r="J317" s="1"/>
      <c r="AJ317" s="1"/>
      <c r="AK317" s="3"/>
      <c r="AM317" s="1"/>
    </row>
    <row r="318" spans="8:39">
      <c r="H318" s="1"/>
      <c r="I318" s="1"/>
      <c r="J318" s="1"/>
      <c r="AJ318" s="1"/>
      <c r="AK318" s="3"/>
      <c r="AM318" s="1"/>
    </row>
    <row r="319" spans="8:39">
      <c r="H319" s="1"/>
      <c r="I319" s="1"/>
      <c r="J319" s="1"/>
      <c r="AJ319" s="1"/>
      <c r="AK319" s="3"/>
      <c r="AM319" s="1"/>
    </row>
    <row r="320" spans="8:39">
      <c r="H320" s="1"/>
      <c r="I320" s="1"/>
      <c r="J320" s="1"/>
      <c r="AJ320" s="1"/>
      <c r="AK320" s="3"/>
      <c r="AM320" s="1"/>
    </row>
    <row r="321" spans="8:39">
      <c r="H321" s="1"/>
      <c r="I321" s="1"/>
      <c r="J321" s="1"/>
      <c r="AJ321" s="1"/>
      <c r="AK321" s="3"/>
      <c r="AM321" s="1"/>
    </row>
    <row r="322" spans="8:39">
      <c r="H322" s="1"/>
      <c r="I322" s="1"/>
      <c r="J322" s="1"/>
      <c r="AJ322" s="1"/>
      <c r="AK322" s="3"/>
      <c r="AM322" s="1"/>
    </row>
    <row r="323" spans="8:39">
      <c r="H323" s="1"/>
      <c r="I323" s="1"/>
      <c r="J323" s="1"/>
      <c r="AJ323" s="1"/>
      <c r="AK323" s="3"/>
      <c r="AM323" s="1"/>
    </row>
    <row r="324" spans="8:39">
      <c r="H324" s="1"/>
      <c r="I324" s="1"/>
      <c r="J324" s="1"/>
      <c r="AJ324" s="1"/>
      <c r="AK324" s="3"/>
      <c r="AM324" s="1"/>
    </row>
    <row r="325" spans="8:39">
      <c r="H325" s="1"/>
      <c r="I325" s="1"/>
      <c r="J325" s="1"/>
      <c r="AJ325" s="1"/>
      <c r="AK325" s="3"/>
      <c r="AM325" s="1"/>
    </row>
    <row r="326" spans="8:39">
      <c r="H326" s="1"/>
      <c r="I326" s="1"/>
      <c r="J326" s="1"/>
      <c r="AJ326" s="1"/>
      <c r="AK326" s="3"/>
      <c r="AM326" s="1"/>
    </row>
    <row r="327" spans="8:39">
      <c r="H327" s="1"/>
      <c r="I327" s="1"/>
      <c r="J327" s="1"/>
      <c r="AJ327" s="1"/>
      <c r="AK327" s="3"/>
      <c r="AM327" s="1"/>
    </row>
    <row r="328" spans="8:39">
      <c r="H328" s="1"/>
      <c r="I328" s="1"/>
      <c r="J328" s="1"/>
      <c r="AJ328" s="1"/>
      <c r="AK328" s="3"/>
      <c r="AM328" s="1"/>
    </row>
    <row r="329" spans="8:39">
      <c r="H329" s="1"/>
      <c r="I329" s="1"/>
      <c r="J329" s="1"/>
      <c r="AJ329" s="1"/>
      <c r="AK329" s="3"/>
      <c r="AM329" s="1"/>
    </row>
    <row r="330" spans="8:39">
      <c r="H330" s="1"/>
      <c r="I330" s="1"/>
      <c r="J330" s="1"/>
      <c r="AJ330" s="1"/>
      <c r="AK330" s="3"/>
      <c r="AM330" s="1"/>
    </row>
    <row r="331" spans="8:39">
      <c r="H331" s="1"/>
      <c r="I331" s="1"/>
      <c r="J331" s="1"/>
      <c r="AJ331" s="1"/>
      <c r="AK331" s="3"/>
      <c r="AM331" s="1"/>
    </row>
    <row r="332" spans="8:39">
      <c r="H332" s="1"/>
      <c r="I332" s="1"/>
      <c r="J332" s="1"/>
      <c r="AJ332" s="1"/>
      <c r="AK332" s="3"/>
      <c r="AM332" s="1"/>
    </row>
    <row r="333" spans="8:39">
      <c r="H333" s="1"/>
      <c r="I333" s="1"/>
      <c r="J333" s="1"/>
      <c r="AJ333" s="1"/>
      <c r="AK333" s="3"/>
      <c r="AM333" s="1"/>
    </row>
    <row r="334" spans="8:39">
      <c r="H334" s="1"/>
      <c r="I334" s="1"/>
      <c r="J334" s="1"/>
      <c r="AJ334" s="1"/>
      <c r="AK334" s="3"/>
      <c r="AM334" s="1"/>
    </row>
    <row r="335" spans="8:39">
      <c r="H335" s="1"/>
      <c r="I335" s="1"/>
      <c r="J335" s="1"/>
      <c r="AJ335" s="1"/>
      <c r="AK335" s="3"/>
      <c r="AM335" s="1"/>
    </row>
    <row r="336" spans="8:39">
      <c r="H336" s="1"/>
      <c r="I336" s="1"/>
      <c r="J336" s="1"/>
      <c r="AJ336" s="1"/>
      <c r="AK336" s="3"/>
      <c r="AM336" s="1"/>
    </row>
    <row r="337" spans="8:39">
      <c r="H337" s="1"/>
      <c r="I337" s="1"/>
      <c r="J337" s="1"/>
      <c r="AJ337" s="1"/>
      <c r="AK337" s="3"/>
      <c r="AM337" s="1"/>
    </row>
    <row r="338" spans="8:39">
      <c r="H338" s="1"/>
      <c r="I338" s="1"/>
      <c r="J338" s="1"/>
      <c r="AJ338" s="1"/>
      <c r="AK338" s="3"/>
      <c r="AM338" s="1"/>
    </row>
    <row r="339" spans="8:39">
      <c r="H339" s="1"/>
      <c r="I339" s="1"/>
      <c r="J339" s="1"/>
      <c r="AJ339" s="1"/>
      <c r="AK339" s="3"/>
      <c r="AM339" s="1"/>
    </row>
    <row r="340" spans="8:39">
      <c r="H340" s="1"/>
      <c r="I340" s="1"/>
      <c r="J340" s="1"/>
      <c r="AJ340" s="1"/>
      <c r="AK340" s="3"/>
      <c r="AM340" s="1"/>
    </row>
    <row r="341" spans="8:39">
      <c r="H341" s="1"/>
      <c r="I341" s="1"/>
      <c r="J341" s="1"/>
      <c r="AJ341" s="1"/>
      <c r="AK341" s="3"/>
      <c r="AM341" s="1"/>
    </row>
    <row r="342" spans="8:39">
      <c r="H342" s="1"/>
      <c r="I342" s="1"/>
      <c r="J342" s="1"/>
      <c r="AJ342" s="1"/>
      <c r="AK342" s="3"/>
      <c r="AM342" s="1"/>
    </row>
    <row r="343" spans="8:39">
      <c r="H343" s="1"/>
      <c r="I343" s="1"/>
      <c r="J343" s="1"/>
      <c r="AJ343" s="1"/>
      <c r="AK343" s="3"/>
      <c r="AM343" s="1"/>
    </row>
    <row r="344" spans="8:39">
      <c r="H344" s="1"/>
      <c r="I344" s="1"/>
      <c r="J344" s="1"/>
      <c r="AJ344" s="1"/>
      <c r="AK344" s="3"/>
      <c r="AM344" s="1"/>
    </row>
    <row r="345" spans="8:39">
      <c r="H345" s="1"/>
      <c r="I345" s="1"/>
      <c r="J345" s="1"/>
      <c r="AJ345" s="1"/>
      <c r="AK345" s="3"/>
      <c r="AM345" s="1"/>
    </row>
    <row r="346" spans="8:39">
      <c r="H346" s="1"/>
      <c r="I346" s="1"/>
      <c r="J346" s="1"/>
      <c r="AJ346" s="1"/>
      <c r="AK346" s="3"/>
      <c r="AM346" s="1"/>
    </row>
    <row r="347" spans="8:39">
      <c r="H347" s="1"/>
      <c r="I347" s="1"/>
      <c r="J347" s="1"/>
      <c r="AJ347" s="1"/>
      <c r="AK347" s="3"/>
      <c r="AM347" s="1"/>
    </row>
    <row r="348" spans="8:39">
      <c r="H348" s="1"/>
      <c r="I348" s="1"/>
      <c r="J348" s="1"/>
      <c r="AJ348" s="1"/>
      <c r="AK348" s="3"/>
      <c r="AM348" s="1"/>
    </row>
    <row r="349" spans="8:39">
      <c r="H349" s="1"/>
      <c r="I349" s="1"/>
      <c r="J349" s="1"/>
      <c r="AJ349" s="1"/>
      <c r="AK349" s="3"/>
      <c r="AM349" s="1"/>
    </row>
    <row r="350" spans="8:39">
      <c r="H350" s="1"/>
      <c r="I350" s="1"/>
      <c r="J350" s="1"/>
      <c r="AJ350" s="1"/>
      <c r="AK350" s="3"/>
      <c r="AM350" s="1"/>
    </row>
    <row r="351" spans="8:39">
      <c r="H351" s="1"/>
      <c r="I351" s="1"/>
      <c r="J351" s="1"/>
      <c r="AJ351" s="1"/>
      <c r="AK351" s="3"/>
      <c r="AM351" s="1"/>
    </row>
    <row r="352" spans="8:39">
      <c r="H352" s="1"/>
      <c r="I352" s="1"/>
      <c r="J352" s="1"/>
      <c r="AJ352" s="1"/>
      <c r="AK352" s="3"/>
      <c r="AM352" s="1"/>
    </row>
    <row r="353" spans="8:39">
      <c r="H353" s="1"/>
      <c r="I353" s="1"/>
      <c r="J353" s="1"/>
      <c r="AJ353" s="1"/>
      <c r="AK353" s="3"/>
      <c r="AM353" s="1"/>
    </row>
    <row r="354" spans="8:39">
      <c r="H354" s="1"/>
      <c r="I354" s="1"/>
      <c r="J354" s="1"/>
      <c r="AJ354" s="1"/>
      <c r="AK354" s="3"/>
      <c r="AM354" s="1"/>
    </row>
    <row r="355" spans="8:39">
      <c r="H355" s="1"/>
      <c r="I355" s="1"/>
      <c r="J355" s="1"/>
      <c r="AJ355" s="1"/>
      <c r="AK355" s="3"/>
      <c r="AM355" s="1"/>
    </row>
    <row r="356" spans="8:39">
      <c r="H356" s="1"/>
      <c r="I356" s="1"/>
      <c r="J356" s="1"/>
      <c r="AJ356" s="1"/>
      <c r="AK356" s="3"/>
      <c r="AM356" s="1"/>
    </row>
    <row r="357" spans="8:39">
      <c r="H357" s="1"/>
      <c r="I357" s="1"/>
      <c r="J357" s="1"/>
      <c r="AJ357" s="1"/>
      <c r="AK357" s="3"/>
      <c r="AM357" s="1"/>
    </row>
    <row r="358" spans="8:39">
      <c r="H358" s="1"/>
      <c r="I358" s="1"/>
      <c r="J358" s="1"/>
      <c r="AJ358" s="1"/>
      <c r="AK358" s="3"/>
      <c r="AM358" s="1"/>
    </row>
    <row r="359" spans="8:39">
      <c r="H359" s="1"/>
      <c r="I359" s="1"/>
      <c r="J359" s="1"/>
      <c r="AJ359" s="1"/>
      <c r="AK359" s="3"/>
      <c r="AM359" s="1"/>
    </row>
    <row r="360" spans="8:39">
      <c r="H360" s="1"/>
      <c r="I360" s="1"/>
      <c r="J360" s="1"/>
      <c r="AJ360" s="1"/>
      <c r="AK360" s="3"/>
      <c r="AM360" s="1"/>
    </row>
    <row r="361" spans="8:39">
      <c r="H361" s="1"/>
      <c r="I361" s="1"/>
      <c r="J361" s="1"/>
      <c r="AJ361" s="1"/>
      <c r="AK361" s="3"/>
      <c r="AM361" s="1"/>
    </row>
    <row r="362" spans="8:39">
      <c r="H362" s="1"/>
      <c r="I362" s="1"/>
      <c r="J362" s="1"/>
      <c r="AJ362" s="1"/>
      <c r="AK362" s="3"/>
      <c r="AM362" s="1"/>
    </row>
    <row r="363" spans="8:39">
      <c r="H363" s="1"/>
      <c r="I363" s="1"/>
      <c r="J363" s="1"/>
      <c r="AJ363" s="1"/>
      <c r="AK363" s="3"/>
      <c r="AM363" s="1"/>
    </row>
    <row r="364" spans="8:39">
      <c r="H364" s="1"/>
      <c r="I364" s="1"/>
      <c r="J364" s="1"/>
      <c r="AJ364" s="1"/>
      <c r="AK364" s="3"/>
      <c r="AM364" s="1"/>
    </row>
    <row r="365" spans="8:39">
      <c r="H365" s="1"/>
      <c r="I365" s="1"/>
      <c r="J365" s="1"/>
      <c r="AJ365" s="1"/>
      <c r="AK365" s="3"/>
      <c r="AM365" s="1"/>
    </row>
    <row r="366" spans="8:39">
      <c r="H366" s="1"/>
      <c r="I366" s="1"/>
      <c r="J366" s="1"/>
      <c r="AJ366" s="1"/>
      <c r="AK366" s="3"/>
      <c r="AM366" s="1"/>
    </row>
    <row r="367" spans="8:39">
      <c r="H367" s="1"/>
      <c r="I367" s="1"/>
      <c r="J367" s="1"/>
      <c r="AJ367" s="1"/>
      <c r="AK367" s="3"/>
      <c r="AM367" s="1"/>
    </row>
    <row r="368" spans="8:39">
      <c r="H368" s="1"/>
      <c r="I368" s="1"/>
      <c r="J368" s="1"/>
      <c r="AJ368" s="1"/>
      <c r="AK368" s="3"/>
      <c r="AM368" s="1"/>
    </row>
    <row r="369" spans="8:39">
      <c r="H369" s="1"/>
      <c r="I369" s="1"/>
      <c r="J369" s="1"/>
      <c r="AJ369" s="1"/>
      <c r="AK369" s="3"/>
      <c r="AM369" s="1"/>
    </row>
    <row r="370" spans="8:39">
      <c r="H370" s="1"/>
      <c r="I370" s="1"/>
      <c r="J370" s="1"/>
      <c r="AJ370" s="1"/>
      <c r="AK370" s="3"/>
      <c r="AM370" s="1"/>
    </row>
    <row r="371" spans="8:39">
      <c r="H371" s="1"/>
      <c r="I371" s="1"/>
      <c r="J371" s="1"/>
      <c r="AJ371" s="1"/>
      <c r="AK371" s="3"/>
      <c r="AM371" s="1"/>
    </row>
    <row r="372" spans="8:39">
      <c r="H372" s="1"/>
      <c r="I372" s="1"/>
      <c r="J372" s="1"/>
      <c r="AJ372" s="1"/>
      <c r="AK372" s="3"/>
      <c r="AM372" s="1"/>
    </row>
    <row r="373" spans="8:39">
      <c r="H373" s="1"/>
      <c r="I373" s="1"/>
      <c r="J373" s="1"/>
      <c r="AJ373" s="1"/>
      <c r="AK373" s="3"/>
      <c r="AM373" s="1"/>
    </row>
    <row r="374" spans="8:39">
      <c r="H374" s="1"/>
      <c r="I374" s="1"/>
      <c r="J374" s="1"/>
      <c r="AJ374" s="1"/>
      <c r="AK374" s="3"/>
      <c r="AM374" s="1"/>
    </row>
    <row r="375" spans="8:39">
      <c r="H375" s="1"/>
      <c r="I375" s="1"/>
      <c r="J375" s="1"/>
      <c r="AJ375" s="1"/>
      <c r="AK375" s="3"/>
      <c r="AM375" s="1"/>
    </row>
    <row r="376" spans="8:39">
      <c r="H376" s="1"/>
      <c r="I376" s="1"/>
      <c r="J376" s="1"/>
      <c r="AJ376" s="1"/>
      <c r="AK376" s="3"/>
      <c r="AM376" s="1"/>
    </row>
    <row r="377" spans="8:39">
      <c r="H377" s="1"/>
      <c r="I377" s="1"/>
      <c r="J377" s="1"/>
      <c r="AJ377" s="1"/>
      <c r="AK377" s="3"/>
      <c r="AM377" s="1"/>
    </row>
    <row r="378" spans="8:39">
      <c r="H378" s="1"/>
      <c r="I378" s="1"/>
      <c r="J378" s="1"/>
      <c r="AJ378" s="1"/>
      <c r="AK378" s="3"/>
      <c r="AM378" s="1"/>
    </row>
    <row r="379" spans="8:39">
      <c r="H379" s="1"/>
      <c r="I379" s="1"/>
      <c r="J379" s="1"/>
      <c r="AJ379" s="1"/>
      <c r="AK379" s="3"/>
      <c r="AM379" s="1"/>
    </row>
    <row r="380" spans="8:39">
      <c r="H380" s="1"/>
      <c r="I380" s="1"/>
      <c r="J380" s="1"/>
      <c r="AJ380" s="1"/>
      <c r="AK380" s="3"/>
      <c r="AM380" s="1"/>
    </row>
    <row r="381" spans="8:39">
      <c r="H381" s="1"/>
      <c r="I381" s="1"/>
      <c r="J381" s="1"/>
      <c r="AJ381" s="1"/>
      <c r="AK381" s="3"/>
      <c r="AM381" s="1"/>
    </row>
    <row r="382" spans="8:39">
      <c r="H382" s="1"/>
      <c r="I382" s="1"/>
      <c r="J382" s="1"/>
      <c r="AJ382" s="1"/>
      <c r="AK382" s="3"/>
      <c r="AM382" s="1"/>
    </row>
    <row r="383" spans="8:39">
      <c r="H383" s="1"/>
      <c r="I383" s="1"/>
      <c r="J383" s="1"/>
      <c r="AJ383" s="1"/>
      <c r="AK383" s="3"/>
      <c r="AM383" s="1"/>
    </row>
    <row r="384" spans="8:39">
      <c r="H384" s="1"/>
      <c r="I384" s="1"/>
      <c r="J384" s="1"/>
      <c r="AJ384" s="1"/>
      <c r="AK384" s="3"/>
      <c r="AM384" s="1"/>
    </row>
    <row r="385" spans="8:39">
      <c r="H385" s="1"/>
      <c r="I385" s="1"/>
      <c r="J385" s="1"/>
      <c r="AJ385" s="1"/>
      <c r="AK385" s="3"/>
      <c r="AM385" s="1"/>
    </row>
    <row r="386" spans="8:39">
      <c r="H386" s="1"/>
      <c r="I386" s="1"/>
      <c r="J386" s="1"/>
      <c r="AJ386" s="1"/>
      <c r="AK386" s="3"/>
      <c r="AM386" s="1"/>
    </row>
    <row r="387" spans="8:39">
      <c r="H387" s="1"/>
      <c r="I387" s="1"/>
      <c r="J387" s="1"/>
      <c r="AJ387" s="1"/>
      <c r="AK387" s="3"/>
      <c r="AM387" s="1"/>
    </row>
    <row r="388" spans="8:39">
      <c r="H388" s="1"/>
      <c r="I388" s="1"/>
      <c r="J388" s="1"/>
      <c r="AJ388" s="1"/>
      <c r="AK388" s="3"/>
      <c r="AM388" s="1"/>
    </row>
    <row r="389" spans="8:39">
      <c r="H389" s="1"/>
      <c r="I389" s="1"/>
      <c r="J389" s="1"/>
      <c r="AJ389" s="1"/>
      <c r="AK389" s="3"/>
      <c r="AM389" s="1"/>
    </row>
    <row r="390" spans="8:39">
      <c r="H390" s="1"/>
      <c r="I390" s="1"/>
      <c r="J390" s="1"/>
      <c r="AJ390" s="1"/>
      <c r="AK390" s="3"/>
      <c r="AM390" s="1"/>
    </row>
    <row r="391" spans="8:39">
      <c r="H391" s="1"/>
      <c r="I391" s="1"/>
      <c r="J391" s="1"/>
      <c r="AJ391" s="1"/>
      <c r="AK391" s="3"/>
      <c r="AM391" s="1"/>
    </row>
    <row r="392" spans="8:39">
      <c r="H392" s="1"/>
      <c r="I392" s="1"/>
      <c r="J392" s="1"/>
      <c r="AJ392" s="1"/>
      <c r="AK392" s="3"/>
      <c r="AM392" s="1"/>
    </row>
    <row r="393" spans="8:39">
      <c r="H393" s="1"/>
      <c r="I393" s="1"/>
      <c r="J393" s="1"/>
      <c r="AJ393" s="1"/>
      <c r="AK393" s="3"/>
      <c r="AM393" s="1"/>
    </row>
    <row r="394" spans="8:39">
      <c r="H394" s="1"/>
      <c r="I394" s="1"/>
      <c r="J394" s="1"/>
      <c r="AJ394" s="1"/>
      <c r="AK394" s="3"/>
      <c r="AM394" s="1"/>
    </row>
    <row r="395" spans="8:39">
      <c r="H395" s="1"/>
      <c r="I395" s="1"/>
      <c r="J395" s="1"/>
      <c r="AJ395" s="1"/>
      <c r="AK395" s="3"/>
      <c r="AM395" s="1"/>
    </row>
    <row r="396" spans="8:39">
      <c r="H396" s="1"/>
      <c r="I396" s="1"/>
      <c r="J396" s="1"/>
      <c r="AJ396" s="1"/>
      <c r="AK396" s="3"/>
      <c r="AM396" s="1"/>
    </row>
    <row r="397" spans="8:39">
      <c r="H397" s="1"/>
      <c r="I397" s="1"/>
      <c r="J397" s="1"/>
      <c r="AJ397" s="1"/>
      <c r="AK397" s="3"/>
      <c r="AM397" s="1"/>
    </row>
    <row r="398" spans="8:39">
      <c r="H398" s="1"/>
      <c r="I398" s="1"/>
      <c r="J398" s="1"/>
      <c r="AJ398" s="1"/>
      <c r="AK398" s="3"/>
      <c r="AM398" s="1"/>
    </row>
    <row r="399" spans="8:39">
      <c r="H399" s="1"/>
      <c r="I399" s="1"/>
      <c r="J399" s="1"/>
      <c r="AJ399" s="1"/>
      <c r="AK399" s="3"/>
      <c r="AM399" s="1"/>
    </row>
    <row r="400" spans="8:39">
      <c r="H400" s="1"/>
      <c r="I400" s="1"/>
      <c r="J400" s="1"/>
      <c r="AJ400" s="1"/>
      <c r="AK400" s="3"/>
      <c r="AM400" s="1"/>
    </row>
    <row r="401" spans="8:39">
      <c r="H401" s="1"/>
      <c r="I401" s="1"/>
      <c r="J401" s="1"/>
      <c r="AJ401" s="1"/>
      <c r="AK401" s="3"/>
      <c r="AM401" s="1"/>
    </row>
    <row r="402" spans="8:39">
      <c r="H402" s="1"/>
      <c r="I402" s="1"/>
      <c r="J402" s="1"/>
      <c r="AJ402" s="1"/>
      <c r="AK402" s="3"/>
      <c r="AM402" s="1"/>
    </row>
    <row r="403" spans="8:39">
      <c r="H403" s="1"/>
      <c r="I403" s="1"/>
      <c r="J403" s="1"/>
      <c r="AJ403" s="1"/>
      <c r="AK403" s="3"/>
      <c r="AM403" s="1"/>
    </row>
    <row r="404" spans="8:39">
      <c r="H404" s="1"/>
      <c r="I404" s="1"/>
      <c r="J404" s="1"/>
      <c r="AJ404" s="1"/>
      <c r="AK404" s="3"/>
      <c r="AM404" s="1"/>
    </row>
    <row r="405" spans="8:39">
      <c r="H405" s="1"/>
      <c r="I405" s="1"/>
      <c r="J405" s="1"/>
      <c r="AJ405" s="1"/>
      <c r="AK405" s="3"/>
      <c r="AM405" s="1"/>
    </row>
    <row r="406" spans="8:39">
      <c r="H406" s="1"/>
      <c r="I406" s="1"/>
      <c r="J406" s="1"/>
      <c r="AJ406" s="1"/>
      <c r="AK406" s="3"/>
      <c r="AM406" s="1"/>
    </row>
    <row r="407" spans="8:39">
      <c r="H407" s="1"/>
      <c r="I407" s="1"/>
      <c r="J407" s="1"/>
      <c r="AJ407" s="1"/>
      <c r="AK407" s="3"/>
      <c r="AM407" s="1"/>
    </row>
    <row r="408" spans="8:39">
      <c r="H408" s="1"/>
      <c r="I408" s="1"/>
      <c r="J408" s="1"/>
      <c r="AJ408" s="1"/>
      <c r="AK408" s="3"/>
      <c r="AM408" s="1"/>
    </row>
    <row r="409" spans="8:39">
      <c r="H409" s="1"/>
      <c r="I409" s="1"/>
      <c r="J409" s="1"/>
      <c r="AJ409" s="1"/>
      <c r="AK409" s="3"/>
      <c r="AM409" s="1"/>
    </row>
    <row r="410" spans="8:39">
      <c r="H410" s="1"/>
      <c r="I410" s="1"/>
      <c r="J410" s="1"/>
      <c r="AJ410" s="1"/>
      <c r="AK410" s="3"/>
      <c r="AM410" s="1"/>
    </row>
    <row r="411" spans="8:39">
      <c r="H411" s="1"/>
      <c r="I411" s="1"/>
      <c r="J411" s="1"/>
      <c r="AJ411" s="1"/>
      <c r="AK411" s="3"/>
      <c r="AM411" s="1"/>
    </row>
    <row r="412" spans="8:39">
      <c r="H412" s="1"/>
      <c r="I412" s="1"/>
      <c r="J412" s="1"/>
      <c r="AJ412" s="1"/>
      <c r="AK412" s="3"/>
      <c r="AM412" s="1"/>
    </row>
    <row r="413" spans="8:39">
      <c r="H413" s="1"/>
      <c r="I413" s="1"/>
      <c r="J413" s="1"/>
      <c r="AJ413" s="1"/>
      <c r="AK413" s="3"/>
      <c r="AM413" s="1"/>
    </row>
    <row r="414" spans="8:39">
      <c r="H414" s="1"/>
      <c r="I414" s="1"/>
      <c r="J414" s="1"/>
      <c r="AJ414" s="1"/>
      <c r="AK414" s="3"/>
      <c r="AM414" s="1"/>
    </row>
    <row r="415" spans="8:39">
      <c r="H415" s="1"/>
      <c r="I415" s="1"/>
      <c r="J415" s="1"/>
      <c r="AJ415" s="1"/>
      <c r="AK415" s="3"/>
      <c r="AM415" s="1"/>
    </row>
    <row r="416" spans="8:39">
      <c r="H416" s="1"/>
      <c r="I416" s="1"/>
      <c r="J416" s="1"/>
      <c r="AJ416" s="1"/>
      <c r="AK416" s="3"/>
      <c r="AM416" s="1"/>
    </row>
    <row r="417" spans="8:39">
      <c r="H417" s="1"/>
      <c r="I417" s="1"/>
      <c r="J417" s="1"/>
      <c r="AJ417" s="1"/>
      <c r="AK417" s="3"/>
      <c r="AM417" s="1"/>
    </row>
    <row r="418" spans="8:39">
      <c r="H418" s="1"/>
      <c r="I418" s="1"/>
      <c r="J418" s="1"/>
      <c r="AJ418" s="1"/>
      <c r="AK418" s="3"/>
      <c r="AM418" s="1"/>
    </row>
    <row r="419" spans="8:39">
      <c r="H419" s="1"/>
      <c r="I419" s="1"/>
      <c r="J419" s="1"/>
      <c r="AJ419" s="1"/>
      <c r="AK419" s="3"/>
      <c r="AM419" s="1"/>
    </row>
    <row r="420" spans="8:39">
      <c r="H420" s="1"/>
      <c r="I420" s="1"/>
      <c r="J420" s="1"/>
      <c r="AJ420" s="1"/>
      <c r="AK420" s="3"/>
      <c r="AM420" s="1"/>
    </row>
    <row r="421" spans="8:39">
      <c r="H421" s="1"/>
      <c r="I421" s="1"/>
      <c r="J421" s="1"/>
      <c r="AJ421" s="1"/>
      <c r="AK421" s="3"/>
      <c r="AM421" s="1"/>
    </row>
    <row r="422" spans="8:39">
      <c r="H422" s="1"/>
      <c r="I422" s="1"/>
      <c r="J422" s="1"/>
      <c r="AJ422" s="1"/>
      <c r="AK422" s="3"/>
      <c r="AM422" s="1"/>
    </row>
    <row r="423" spans="8:39">
      <c r="H423" s="1"/>
      <c r="I423" s="1"/>
      <c r="J423" s="1"/>
      <c r="AJ423" s="1"/>
      <c r="AK423" s="3"/>
      <c r="AM423" s="1"/>
    </row>
    <row r="424" spans="8:39">
      <c r="H424" s="1"/>
      <c r="I424" s="1"/>
      <c r="J424" s="1"/>
      <c r="AJ424" s="1"/>
      <c r="AK424" s="3"/>
      <c r="AM424" s="1"/>
    </row>
    <row r="425" spans="8:39">
      <c r="H425" s="1"/>
      <c r="I425" s="1"/>
      <c r="J425" s="1"/>
      <c r="AJ425" s="1"/>
      <c r="AK425" s="3"/>
      <c r="AM425" s="1"/>
    </row>
    <row r="426" spans="8:39">
      <c r="H426" s="1"/>
      <c r="I426" s="1"/>
      <c r="J426" s="1"/>
      <c r="AJ426" s="1"/>
      <c r="AK426" s="3"/>
      <c r="AM426" s="1"/>
    </row>
    <row r="427" spans="8:39">
      <c r="H427" s="1"/>
      <c r="I427" s="1"/>
      <c r="J427" s="1"/>
      <c r="AJ427" s="1"/>
      <c r="AK427" s="3"/>
      <c r="AM427" s="1"/>
    </row>
    <row r="428" spans="8:39">
      <c r="H428" s="1"/>
      <c r="I428" s="1"/>
      <c r="J428" s="1"/>
      <c r="AJ428" s="1"/>
      <c r="AK428" s="3"/>
      <c r="AM428" s="1"/>
    </row>
    <row r="429" spans="8:39">
      <c r="H429" s="1"/>
      <c r="I429" s="1"/>
      <c r="J429" s="1"/>
      <c r="AJ429" s="1"/>
      <c r="AK429" s="3"/>
      <c r="AM429" s="1"/>
    </row>
    <row r="430" spans="8:39">
      <c r="H430" s="1"/>
      <c r="I430" s="1"/>
      <c r="J430" s="1"/>
      <c r="AJ430" s="1"/>
      <c r="AK430" s="3"/>
      <c r="AM430" s="1"/>
    </row>
    <row r="431" spans="8:39">
      <c r="H431" s="1"/>
      <c r="I431" s="1"/>
      <c r="J431" s="1"/>
      <c r="AJ431" s="1"/>
      <c r="AK431" s="3"/>
      <c r="AM431" s="1"/>
    </row>
    <row r="432" spans="8:39">
      <c r="H432" s="1"/>
      <c r="I432" s="1"/>
      <c r="J432" s="1"/>
      <c r="AJ432" s="1"/>
      <c r="AK432" s="3"/>
      <c r="AM432" s="1"/>
    </row>
    <row r="433" spans="8:39">
      <c r="H433" s="1"/>
      <c r="I433" s="1"/>
      <c r="J433" s="1"/>
      <c r="AJ433" s="1"/>
      <c r="AK433" s="3"/>
      <c r="AM433" s="1"/>
    </row>
    <row r="434" spans="8:39">
      <c r="H434" s="1"/>
      <c r="I434" s="1"/>
      <c r="J434" s="1"/>
      <c r="AJ434" s="1"/>
      <c r="AK434" s="3"/>
      <c r="AM434" s="1"/>
    </row>
    <row r="435" spans="8:39">
      <c r="H435" s="1"/>
      <c r="I435" s="1"/>
      <c r="J435" s="1"/>
      <c r="AJ435" s="1"/>
      <c r="AK435" s="3"/>
      <c r="AM435" s="1"/>
    </row>
    <row r="436" spans="8:39">
      <c r="H436" s="1"/>
      <c r="I436" s="1"/>
      <c r="J436" s="1"/>
      <c r="AJ436" s="1"/>
      <c r="AK436" s="3"/>
      <c r="AM436" s="1"/>
    </row>
    <row r="437" spans="8:39">
      <c r="H437" s="1"/>
      <c r="I437" s="1"/>
      <c r="J437" s="1"/>
      <c r="AJ437" s="1"/>
      <c r="AK437" s="3"/>
      <c r="AM437" s="1"/>
    </row>
    <row r="438" spans="8:39">
      <c r="H438" s="1"/>
      <c r="I438" s="1"/>
      <c r="J438" s="1"/>
      <c r="AJ438" s="1"/>
      <c r="AK438" s="3"/>
      <c r="AM438" s="1"/>
    </row>
    <row r="439" spans="8:39">
      <c r="H439" s="1"/>
      <c r="I439" s="1"/>
      <c r="J439" s="1"/>
      <c r="AJ439" s="1"/>
      <c r="AK439" s="3"/>
      <c r="AM439" s="1"/>
    </row>
    <row r="440" spans="8:39">
      <c r="H440" s="1"/>
      <c r="I440" s="1"/>
      <c r="J440" s="1"/>
      <c r="AJ440" s="1"/>
      <c r="AK440" s="3"/>
      <c r="AM440" s="1"/>
    </row>
    <row r="441" spans="8:39">
      <c r="H441" s="1"/>
      <c r="I441" s="1"/>
      <c r="J441" s="1"/>
      <c r="AJ441" s="1"/>
      <c r="AK441" s="3"/>
      <c r="AM441" s="1"/>
    </row>
    <row r="442" spans="8:39">
      <c r="H442" s="1"/>
      <c r="I442" s="1"/>
      <c r="J442" s="1"/>
      <c r="AJ442" s="1"/>
      <c r="AK442" s="3"/>
      <c r="AM442" s="1"/>
    </row>
    <row r="443" spans="8:39">
      <c r="H443" s="1"/>
      <c r="I443" s="1"/>
      <c r="J443" s="1"/>
      <c r="AJ443" s="1"/>
      <c r="AK443" s="3"/>
      <c r="AM443" s="1"/>
    </row>
    <row r="444" spans="8:39">
      <c r="H444" s="1"/>
      <c r="I444" s="1"/>
      <c r="J444" s="1"/>
      <c r="AJ444" s="1"/>
      <c r="AK444" s="3"/>
      <c r="AM444" s="1"/>
    </row>
    <row r="445" spans="8:39">
      <c r="H445" s="1"/>
      <c r="I445" s="1"/>
      <c r="J445" s="1"/>
      <c r="AJ445" s="1"/>
      <c r="AK445" s="3"/>
      <c r="AM445" s="1"/>
    </row>
    <row r="446" spans="8:39">
      <c r="H446" s="1"/>
      <c r="I446" s="1"/>
      <c r="J446" s="1"/>
      <c r="AJ446" s="1"/>
      <c r="AK446" s="3"/>
      <c r="AM446" s="1"/>
    </row>
    <row r="447" spans="8:39">
      <c r="H447" s="1"/>
      <c r="I447" s="1"/>
      <c r="J447" s="1"/>
      <c r="AJ447" s="1"/>
      <c r="AK447" s="3"/>
      <c r="AM447" s="1"/>
    </row>
    <row r="448" spans="8:39">
      <c r="H448" s="1"/>
      <c r="I448" s="1"/>
      <c r="J448" s="1"/>
      <c r="AJ448" s="1"/>
      <c r="AK448" s="3"/>
      <c r="AM448" s="1"/>
    </row>
    <row r="449" spans="8:39">
      <c r="H449" s="1"/>
      <c r="I449" s="1"/>
      <c r="J449" s="1"/>
      <c r="AJ449" s="1"/>
      <c r="AK449" s="3"/>
      <c r="AM449" s="1"/>
    </row>
    <row r="450" spans="8:39">
      <c r="H450" s="1"/>
      <c r="I450" s="1"/>
      <c r="J450" s="1"/>
      <c r="AJ450" s="1"/>
      <c r="AK450" s="3"/>
      <c r="AM450" s="1"/>
    </row>
    <row r="451" spans="8:39">
      <c r="H451" s="1"/>
      <c r="I451" s="1"/>
      <c r="J451" s="1"/>
      <c r="AJ451" s="1"/>
      <c r="AK451" s="3"/>
      <c r="AM451" s="1"/>
    </row>
    <row r="452" spans="8:39">
      <c r="H452" s="1"/>
      <c r="I452" s="1"/>
      <c r="J452" s="1"/>
      <c r="AJ452" s="1"/>
      <c r="AK452" s="3"/>
      <c r="AM452" s="1"/>
    </row>
    <row r="453" spans="8:39">
      <c r="H453" s="1"/>
      <c r="I453" s="1"/>
      <c r="J453" s="1"/>
      <c r="AJ453" s="1"/>
      <c r="AK453" s="3"/>
      <c r="AM453" s="1"/>
    </row>
    <row r="454" spans="8:39">
      <c r="H454" s="1"/>
      <c r="I454" s="1"/>
      <c r="J454" s="1"/>
      <c r="AJ454" s="1"/>
      <c r="AK454" s="3"/>
      <c r="AM454" s="1"/>
    </row>
    <row r="455" spans="8:39">
      <c r="H455" s="1"/>
      <c r="I455" s="1"/>
      <c r="J455" s="1"/>
      <c r="AJ455" s="1"/>
      <c r="AK455" s="3"/>
      <c r="AM455" s="1"/>
    </row>
    <row r="456" spans="8:39">
      <c r="H456" s="1"/>
      <c r="I456" s="1"/>
      <c r="J456" s="1"/>
      <c r="AJ456" s="1"/>
      <c r="AK456" s="3"/>
      <c r="AM456" s="1"/>
    </row>
    <row r="457" spans="8:39">
      <c r="H457" s="1"/>
      <c r="I457" s="1"/>
      <c r="J457" s="1"/>
      <c r="AJ457" s="1"/>
      <c r="AK457" s="3"/>
      <c r="AM457" s="1"/>
    </row>
    <row r="458" spans="8:39">
      <c r="H458" s="1"/>
      <c r="I458" s="1"/>
      <c r="J458" s="1"/>
      <c r="AJ458" s="1"/>
      <c r="AK458" s="3"/>
      <c r="AM458" s="1"/>
    </row>
    <row r="459" spans="8:39">
      <c r="H459" s="1"/>
      <c r="I459" s="1"/>
      <c r="J459" s="1"/>
      <c r="AJ459" s="1"/>
      <c r="AK459" s="3"/>
      <c r="AM459" s="1"/>
    </row>
    <row r="460" spans="8:39">
      <c r="H460" s="1"/>
      <c r="I460" s="1"/>
      <c r="J460" s="1"/>
      <c r="AJ460" s="1"/>
      <c r="AK460" s="3"/>
      <c r="AM460" s="1"/>
    </row>
    <row r="461" spans="8:39">
      <c r="H461" s="1"/>
      <c r="I461" s="1"/>
      <c r="J461" s="1"/>
      <c r="AJ461" s="1"/>
      <c r="AK461" s="3"/>
      <c r="AM461" s="1"/>
    </row>
    <row r="462" spans="8:39">
      <c r="H462" s="1"/>
      <c r="I462" s="1"/>
      <c r="J462" s="1"/>
      <c r="AJ462" s="1"/>
      <c r="AK462" s="3"/>
      <c r="AM462" s="1"/>
    </row>
    <row r="463" spans="8:39">
      <c r="H463" s="1"/>
      <c r="I463" s="1"/>
      <c r="J463" s="1"/>
      <c r="AJ463" s="1"/>
      <c r="AK463" s="3"/>
      <c r="AM463" s="1"/>
    </row>
    <row r="464" spans="8:39">
      <c r="H464" s="1"/>
      <c r="I464" s="1"/>
      <c r="J464" s="1"/>
      <c r="AJ464" s="1"/>
      <c r="AK464" s="3"/>
      <c r="AM464" s="1"/>
    </row>
    <row r="465" spans="8:39">
      <c r="H465" s="1"/>
      <c r="I465" s="1"/>
      <c r="J465" s="1"/>
      <c r="AJ465" s="1"/>
      <c r="AK465" s="3"/>
      <c r="AM465" s="1"/>
    </row>
    <row r="466" spans="8:39">
      <c r="H466" s="1"/>
      <c r="I466" s="1"/>
      <c r="J466" s="1"/>
      <c r="AJ466" s="1"/>
      <c r="AK466" s="3"/>
      <c r="AM466" s="1"/>
    </row>
    <row r="467" spans="8:39">
      <c r="H467" s="1"/>
      <c r="I467" s="1"/>
      <c r="J467" s="1"/>
      <c r="AJ467" s="1"/>
      <c r="AK467" s="3"/>
      <c r="AM467" s="1"/>
    </row>
    <row r="468" spans="8:39">
      <c r="H468" s="1"/>
      <c r="I468" s="1"/>
      <c r="J468" s="1"/>
      <c r="AJ468" s="1"/>
      <c r="AK468" s="3"/>
      <c r="AM468" s="1"/>
    </row>
    <row r="469" spans="8:39">
      <c r="H469" s="1"/>
      <c r="I469" s="1"/>
      <c r="J469" s="1"/>
      <c r="AJ469" s="1"/>
      <c r="AK469" s="3"/>
      <c r="AM469" s="1"/>
    </row>
    <row r="470" spans="8:39">
      <c r="H470" s="1"/>
      <c r="I470" s="1"/>
      <c r="J470" s="1"/>
      <c r="AJ470" s="1"/>
      <c r="AK470" s="3"/>
      <c r="AM470" s="1"/>
    </row>
    <row r="471" spans="8:39">
      <c r="H471" s="1"/>
      <c r="I471" s="1"/>
      <c r="J471" s="1"/>
      <c r="AJ471" s="1"/>
      <c r="AK471" s="3"/>
      <c r="AM471" s="1"/>
    </row>
    <row r="472" spans="8:39">
      <c r="H472" s="1"/>
      <c r="I472" s="1"/>
      <c r="J472" s="1"/>
      <c r="AJ472" s="1"/>
      <c r="AK472" s="3"/>
      <c r="AM472" s="1"/>
    </row>
    <row r="473" spans="8:39">
      <c r="H473" s="1"/>
      <c r="I473" s="1"/>
      <c r="J473" s="1"/>
      <c r="AJ473" s="1"/>
      <c r="AK473" s="3"/>
      <c r="AM473" s="1"/>
    </row>
    <row r="474" spans="8:39">
      <c r="H474" s="1"/>
      <c r="I474" s="1"/>
      <c r="J474" s="1"/>
      <c r="AJ474" s="1"/>
      <c r="AK474" s="3"/>
      <c r="AM474" s="1"/>
    </row>
    <row r="475" spans="8:39">
      <c r="H475" s="1"/>
      <c r="I475" s="1"/>
      <c r="J475" s="1"/>
      <c r="AJ475" s="1"/>
      <c r="AK475" s="3"/>
      <c r="AM475" s="1"/>
    </row>
    <row r="476" spans="8:39">
      <c r="H476" s="1"/>
      <c r="I476" s="1"/>
      <c r="J476" s="1"/>
      <c r="AJ476" s="1"/>
      <c r="AK476" s="3"/>
      <c r="AM476" s="1"/>
    </row>
    <row r="477" spans="8:39">
      <c r="H477" s="1"/>
      <c r="I477" s="1"/>
      <c r="J477" s="1"/>
      <c r="AJ477" s="1"/>
      <c r="AK477" s="3"/>
      <c r="AM477" s="1"/>
    </row>
    <row r="478" spans="8:39">
      <c r="H478" s="1"/>
      <c r="I478" s="1"/>
      <c r="J478" s="1"/>
      <c r="AJ478" s="1"/>
      <c r="AK478" s="3"/>
      <c r="AM478" s="1"/>
    </row>
    <row r="479" spans="8:39">
      <c r="H479" s="1"/>
      <c r="I479" s="1"/>
      <c r="J479" s="1"/>
      <c r="AJ479" s="1"/>
      <c r="AK479" s="3"/>
      <c r="AM479" s="1"/>
    </row>
    <row r="480" spans="8:39">
      <c r="H480" s="1"/>
      <c r="I480" s="1"/>
      <c r="J480" s="1"/>
      <c r="AJ480" s="1"/>
      <c r="AK480" s="3"/>
      <c r="AM480" s="1"/>
    </row>
    <row r="481" spans="8:39">
      <c r="H481" s="1"/>
      <c r="I481" s="1"/>
      <c r="J481" s="1"/>
      <c r="AJ481" s="1"/>
      <c r="AK481" s="3"/>
      <c r="AM481" s="1"/>
    </row>
    <row r="482" spans="8:39">
      <c r="H482" s="1"/>
      <c r="I482" s="1"/>
      <c r="J482" s="1"/>
      <c r="AJ482" s="1"/>
      <c r="AK482" s="3"/>
      <c r="AM482" s="1"/>
    </row>
    <row r="483" spans="8:39">
      <c r="H483" s="1"/>
      <c r="I483" s="1"/>
      <c r="J483" s="1"/>
      <c r="AJ483" s="1"/>
      <c r="AK483" s="3"/>
      <c r="AM483" s="1"/>
    </row>
    <row r="484" spans="8:39">
      <c r="H484" s="1"/>
      <c r="I484" s="1"/>
      <c r="J484" s="1"/>
      <c r="AJ484" s="1"/>
      <c r="AK484" s="3"/>
      <c r="AM484" s="1"/>
    </row>
    <row r="485" spans="8:39">
      <c r="H485" s="1"/>
      <c r="I485" s="1"/>
      <c r="J485" s="1"/>
      <c r="AJ485" s="1"/>
      <c r="AK485" s="3"/>
      <c r="AM485" s="1"/>
    </row>
    <row r="486" spans="8:39">
      <c r="H486" s="1"/>
      <c r="I486" s="1"/>
      <c r="J486" s="1"/>
      <c r="AJ486" s="1"/>
      <c r="AK486" s="3"/>
      <c r="AM486" s="1"/>
    </row>
    <row r="487" spans="8:39">
      <c r="H487" s="1"/>
      <c r="I487" s="1"/>
      <c r="J487" s="1"/>
      <c r="AJ487" s="1"/>
      <c r="AK487" s="3"/>
      <c r="AM487" s="1"/>
    </row>
    <row r="488" spans="8:39">
      <c r="H488" s="1"/>
      <c r="I488" s="1"/>
      <c r="J488" s="1"/>
      <c r="AJ488" s="1"/>
      <c r="AK488" s="3"/>
      <c r="AM488" s="1"/>
    </row>
    <row r="489" spans="8:39">
      <c r="H489" s="1"/>
      <c r="I489" s="1"/>
      <c r="J489" s="1"/>
      <c r="AJ489" s="1"/>
      <c r="AK489" s="3"/>
      <c r="AM489" s="1"/>
    </row>
    <row r="490" spans="8:39">
      <c r="H490" s="1"/>
      <c r="I490" s="1"/>
      <c r="J490" s="1"/>
      <c r="AJ490" s="1"/>
      <c r="AK490" s="3"/>
      <c r="AM490" s="1"/>
    </row>
    <row r="491" spans="8:39">
      <c r="H491" s="1"/>
      <c r="I491" s="1"/>
      <c r="J491" s="1"/>
      <c r="AJ491" s="1"/>
      <c r="AK491" s="3"/>
      <c r="AM491" s="1"/>
    </row>
    <row r="492" spans="8:39">
      <c r="H492" s="1"/>
      <c r="I492" s="1"/>
      <c r="J492" s="1"/>
      <c r="AJ492" s="1"/>
      <c r="AK492" s="3"/>
      <c r="AM492" s="1"/>
    </row>
    <row r="493" spans="8:39">
      <c r="H493" s="1"/>
      <c r="I493" s="1"/>
      <c r="J493" s="1"/>
      <c r="AJ493" s="1"/>
      <c r="AK493" s="3"/>
      <c r="AM493" s="1"/>
    </row>
    <row r="494" spans="8:39">
      <c r="H494" s="1"/>
      <c r="I494" s="1"/>
      <c r="J494" s="1"/>
      <c r="AJ494" s="1"/>
      <c r="AK494" s="3"/>
      <c r="AM494" s="1"/>
    </row>
    <row r="495" spans="8:39">
      <c r="H495" s="1"/>
      <c r="I495" s="1"/>
      <c r="J495" s="1"/>
      <c r="AJ495" s="1"/>
      <c r="AK495" s="3"/>
      <c r="AM495" s="1"/>
    </row>
    <row r="496" spans="8:39">
      <c r="H496" s="1"/>
      <c r="I496" s="1"/>
      <c r="J496" s="1"/>
      <c r="AJ496" s="1"/>
      <c r="AK496" s="3"/>
      <c r="AM496" s="1"/>
    </row>
    <row r="497" spans="8:39">
      <c r="H497" s="1"/>
      <c r="I497" s="1"/>
      <c r="J497" s="1"/>
      <c r="AJ497" s="1"/>
      <c r="AK497" s="3"/>
      <c r="AM497" s="1"/>
    </row>
    <row r="498" spans="8:39">
      <c r="H498" s="1"/>
      <c r="I498" s="1"/>
      <c r="J498" s="1"/>
      <c r="AJ498" s="1"/>
      <c r="AK498" s="3"/>
      <c r="AM498" s="1"/>
    </row>
    <row r="499" spans="8:39">
      <c r="H499" s="1"/>
      <c r="I499" s="1"/>
      <c r="J499" s="1"/>
      <c r="AJ499" s="1"/>
      <c r="AK499" s="3"/>
      <c r="AM499" s="1"/>
    </row>
    <row r="500" spans="8:39">
      <c r="H500" s="1"/>
      <c r="I500" s="1"/>
      <c r="J500" s="1"/>
      <c r="AJ500" s="1"/>
      <c r="AK500" s="3"/>
      <c r="AM500" s="1"/>
    </row>
    <row r="501" spans="8:39">
      <c r="H501" s="1"/>
      <c r="I501" s="1"/>
      <c r="J501" s="1"/>
      <c r="AJ501" s="1"/>
      <c r="AK501" s="3"/>
      <c r="AM501" s="1"/>
    </row>
    <row r="502" spans="8:39">
      <c r="H502" s="1"/>
      <c r="I502" s="1"/>
      <c r="J502" s="1"/>
      <c r="AJ502" s="1"/>
      <c r="AK502" s="3"/>
      <c r="AM502" s="1"/>
    </row>
    <row r="503" spans="8:39">
      <c r="H503" s="1"/>
      <c r="I503" s="1"/>
      <c r="J503" s="1"/>
      <c r="AJ503" s="1"/>
      <c r="AK503" s="3"/>
      <c r="AM503" s="1"/>
    </row>
    <row r="504" spans="8:39">
      <c r="H504" s="1"/>
      <c r="I504" s="1"/>
      <c r="J504" s="1"/>
      <c r="AJ504" s="1"/>
      <c r="AK504" s="3"/>
      <c r="AM504" s="1"/>
    </row>
    <row r="505" spans="8:39">
      <c r="H505" s="1"/>
      <c r="I505" s="1"/>
      <c r="J505" s="1"/>
      <c r="AJ505" s="1"/>
      <c r="AK505" s="3"/>
      <c r="AM505" s="1"/>
    </row>
    <row r="506" spans="8:39">
      <c r="H506" s="1"/>
      <c r="I506" s="1"/>
      <c r="J506" s="1"/>
      <c r="AJ506" s="1"/>
      <c r="AK506" s="3"/>
      <c r="AM506" s="1"/>
    </row>
    <row r="507" spans="8:39">
      <c r="H507" s="1"/>
      <c r="I507" s="1"/>
      <c r="J507" s="1"/>
      <c r="AJ507" s="1"/>
      <c r="AK507" s="3"/>
      <c r="AM507" s="1"/>
    </row>
    <row r="508" spans="8:39">
      <c r="H508" s="1"/>
      <c r="I508" s="1"/>
      <c r="J508" s="1"/>
      <c r="AJ508" s="1"/>
      <c r="AK508" s="3"/>
      <c r="AM508" s="1"/>
    </row>
    <row r="509" spans="8:39">
      <c r="H509" s="1"/>
      <c r="I509" s="1"/>
      <c r="J509" s="1"/>
      <c r="AJ509" s="1"/>
      <c r="AK509" s="3"/>
      <c r="AM509" s="1"/>
    </row>
    <row r="510" spans="8:39">
      <c r="H510" s="1"/>
      <c r="I510" s="1"/>
      <c r="J510" s="1"/>
      <c r="AJ510" s="1"/>
      <c r="AK510" s="3"/>
      <c r="AM510" s="1"/>
    </row>
    <row r="511" spans="8:39">
      <c r="H511" s="1"/>
      <c r="I511" s="1"/>
      <c r="J511" s="1"/>
      <c r="AJ511" s="1"/>
      <c r="AK511" s="3"/>
      <c r="AM511" s="1"/>
    </row>
    <row r="512" spans="8:39">
      <c r="H512" s="1"/>
      <c r="I512" s="1"/>
      <c r="J512" s="1"/>
      <c r="AJ512" s="1"/>
      <c r="AK512" s="3"/>
      <c r="AM512" s="1"/>
    </row>
    <row r="513" spans="8:39">
      <c r="H513" s="1"/>
      <c r="I513" s="1"/>
      <c r="J513" s="1"/>
      <c r="AJ513" s="1"/>
      <c r="AK513" s="3"/>
      <c r="AM513" s="1"/>
    </row>
    <row r="514" spans="8:39">
      <c r="H514" s="1"/>
      <c r="I514" s="1"/>
      <c r="J514" s="1"/>
      <c r="AJ514" s="1"/>
      <c r="AK514" s="3"/>
      <c r="AM514" s="1"/>
    </row>
    <row r="515" spans="8:39">
      <c r="H515" s="1"/>
      <c r="I515" s="1"/>
      <c r="J515" s="1"/>
      <c r="AJ515" s="1"/>
      <c r="AK515" s="3"/>
      <c r="AM515" s="1"/>
    </row>
    <row r="516" spans="8:39">
      <c r="H516" s="1"/>
      <c r="I516" s="1"/>
      <c r="J516" s="1"/>
      <c r="AJ516" s="1"/>
      <c r="AK516" s="3"/>
      <c r="AM516" s="1"/>
    </row>
    <row r="517" spans="8:39">
      <c r="H517" s="1"/>
      <c r="I517" s="1"/>
      <c r="J517" s="1"/>
      <c r="AJ517" s="1"/>
      <c r="AK517" s="3"/>
      <c r="AM517" s="1"/>
    </row>
    <row r="518" spans="8:39">
      <c r="H518" s="1"/>
      <c r="I518" s="1"/>
      <c r="J518" s="1"/>
      <c r="AJ518" s="1"/>
      <c r="AK518" s="3"/>
      <c r="AM518" s="1"/>
    </row>
    <row r="519" spans="8:39">
      <c r="H519" s="1"/>
      <c r="I519" s="1"/>
      <c r="J519" s="1"/>
      <c r="AJ519" s="1"/>
      <c r="AK519" s="3"/>
      <c r="AM519" s="1"/>
    </row>
    <row r="520" spans="8:39">
      <c r="H520" s="1"/>
      <c r="I520" s="1"/>
      <c r="J520" s="1"/>
      <c r="AJ520" s="1"/>
      <c r="AK520" s="3"/>
      <c r="AM520" s="1"/>
    </row>
    <row r="521" spans="8:39">
      <c r="H521" s="1"/>
      <c r="I521" s="1"/>
      <c r="J521" s="1"/>
      <c r="AJ521" s="1"/>
      <c r="AK521" s="3"/>
      <c r="AM521" s="1"/>
    </row>
    <row r="522" spans="8:39">
      <c r="H522" s="1"/>
      <c r="I522" s="1"/>
      <c r="J522" s="1"/>
      <c r="AJ522" s="1"/>
      <c r="AK522" s="3"/>
      <c r="AM522" s="1"/>
    </row>
    <row r="523" spans="8:39">
      <c r="H523" s="1"/>
      <c r="I523" s="1"/>
      <c r="J523" s="1"/>
      <c r="AJ523" s="1"/>
      <c r="AK523" s="3"/>
      <c r="AM523" s="1"/>
    </row>
    <row r="524" spans="8:39">
      <c r="H524" s="1"/>
      <c r="I524" s="1"/>
      <c r="J524" s="1"/>
      <c r="AJ524" s="1"/>
      <c r="AK524" s="3"/>
      <c r="AM524" s="1"/>
    </row>
    <row r="525" spans="8:39">
      <c r="H525" s="1"/>
      <c r="I525" s="1"/>
      <c r="J525" s="1"/>
      <c r="AJ525" s="1"/>
      <c r="AK525" s="3"/>
      <c r="AM525" s="1"/>
    </row>
    <row r="526" spans="8:39">
      <c r="H526" s="1"/>
      <c r="I526" s="1"/>
      <c r="J526" s="1"/>
      <c r="AJ526" s="1"/>
      <c r="AK526" s="3"/>
      <c r="AM526" s="1"/>
    </row>
    <row r="527" spans="8:39">
      <c r="H527" s="1"/>
      <c r="I527" s="1"/>
      <c r="J527" s="1"/>
      <c r="AJ527" s="1"/>
      <c r="AK527" s="3"/>
      <c r="AM527" s="1"/>
    </row>
    <row r="528" spans="8:39">
      <c r="H528" s="1"/>
      <c r="I528" s="1"/>
      <c r="J528" s="1"/>
      <c r="AJ528" s="1"/>
      <c r="AK528" s="3"/>
      <c r="AM528" s="1"/>
    </row>
    <row r="529" spans="8:39">
      <c r="H529" s="1"/>
      <c r="I529" s="1"/>
      <c r="J529" s="1"/>
      <c r="AJ529" s="1"/>
      <c r="AK529" s="3"/>
      <c r="AM529" s="1"/>
    </row>
    <row r="530" spans="8:39">
      <c r="H530" s="1"/>
      <c r="I530" s="1"/>
      <c r="J530" s="1"/>
      <c r="AJ530" s="1"/>
      <c r="AK530" s="3"/>
      <c r="AM530" s="1"/>
    </row>
    <row r="531" spans="8:39">
      <c r="H531" s="1"/>
      <c r="I531" s="1"/>
      <c r="J531" s="1"/>
      <c r="AJ531" s="1"/>
      <c r="AK531" s="3"/>
      <c r="AM531" s="1"/>
    </row>
    <row r="532" spans="8:39">
      <c r="H532" s="1"/>
      <c r="I532" s="1"/>
      <c r="J532" s="1"/>
      <c r="AJ532" s="1"/>
      <c r="AK532" s="3"/>
      <c r="AM532" s="1"/>
    </row>
    <row r="533" spans="8:39">
      <c r="H533" s="1"/>
      <c r="I533" s="1"/>
      <c r="J533" s="1"/>
      <c r="AJ533" s="1"/>
      <c r="AK533" s="3"/>
      <c r="AM533" s="1"/>
    </row>
    <row r="534" spans="8:39">
      <c r="H534" s="1"/>
      <c r="I534" s="1"/>
      <c r="J534" s="1"/>
      <c r="AJ534" s="1"/>
      <c r="AK534" s="3"/>
      <c r="AM534" s="1"/>
    </row>
    <row r="535" spans="8:39">
      <c r="H535" s="1"/>
      <c r="I535" s="1"/>
      <c r="J535" s="1"/>
      <c r="AJ535" s="1"/>
      <c r="AK535" s="3"/>
      <c r="AM535" s="1"/>
    </row>
    <row r="536" spans="8:39">
      <c r="H536" s="1"/>
      <c r="I536" s="1"/>
      <c r="J536" s="1"/>
      <c r="AJ536" s="1"/>
      <c r="AK536" s="3"/>
      <c r="AM536" s="1"/>
    </row>
    <row r="537" spans="8:39">
      <c r="H537" s="1"/>
      <c r="I537" s="1"/>
      <c r="J537" s="1"/>
      <c r="AJ537" s="1"/>
      <c r="AK537" s="3"/>
      <c r="AM537" s="1"/>
    </row>
    <row r="538" spans="8:39">
      <c r="H538" s="1"/>
      <c r="I538" s="1"/>
      <c r="J538" s="1"/>
      <c r="AJ538" s="1"/>
      <c r="AK538" s="3"/>
      <c r="AM538" s="1"/>
    </row>
    <row r="539" spans="8:39">
      <c r="H539" s="1"/>
      <c r="I539" s="1"/>
      <c r="J539" s="1"/>
      <c r="AJ539" s="1"/>
      <c r="AK539" s="3"/>
      <c r="AM539" s="1"/>
    </row>
    <row r="540" spans="8:39">
      <c r="H540" s="1"/>
      <c r="I540" s="1"/>
      <c r="J540" s="1"/>
      <c r="AJ540" s="1"/>
      <c r="AK540" s="3"/>
      <c r="AM540" s="1"/>
    </row>
    <row r="541" spans="8:39">
      <c r="H541" s="1"/>
      <c r="I541" s="1"/>
      <c r="J541" s="1"/>
      <c r="AJ541" s="1"/>
      <c r="AK541" s="3"/>
      <c r="AM541" s="1"/>
    </row>
    <row r="542" spans="8:39">
      <c r="H542" s="1"/>
      <c r="I542" s="1"/>
      <c r="J542" s="1"/>
      <c r="AJ542" s="1"/>
      <c r="AK542" s="3"/>
      <c r="AM542" s="1"/>
    </row>
    <row r="543" spans="8:39">
      <c r="H543" s="1"/>
      <c r="I543" s="1"/>
      <c r="J543" s="1"/>
      <c r="AJ543" s="1"/>
      <c r="AK543" s="3"/>
      <c r="AM543" s="1"/>
    </row>
    <row r="544" spans="8:39">
      <c r="H544" s="1"/>
      <c r="I544" s="1"/>
      <c r="J544" s="1"/>
      <c r="AJ544" s="1"/>
      <c r="AK544" s="3"/>
      <c r="AM544" s="1"/>
    </row>
    <row r="545" spans="8:39">
      <c r="H545" s="1"/>
      <c r="I545" s="1"/>
      <c r="J545" s="1"/>
      <c r="AJ545" s="1"/>
      <c r="AK545" s="3"/>
      <c r="AM545" s="1"/>
    </row>
    <row r="546" spans="8:39">
      <c r="H546" s="1"/>
      <c r="I546" s="1"/>
      <c r="J546" s="1"/>
      <c r="AJ546" s="1"/>
      <c r="AK546" s="3"/>
      <c r="AM546" s="1"/>
    </row>
    <row r="547" spans="8:39">
      <c r="H547" s="1"/>
      <c r="I547" s="1"/>
      <c r="J547" s="1"/>
      <c r="AJ547" s="1"/>
      <c r="AK547" s="3"/>
      <c r="AM547" s="1"/>
    </row>
    <row r="548" spans="8:39">
      <c r="H548" s="1"/>
      <c r="I548" s="1"/>
      <c r="J548" s="1"/>
      <c r="AJ548" s="1"/>
      <c r="AK548" s="3"/>
      <c r="AM548" s="1"/>
    </row>
    <row r="549" spans="8:39">
      <c r="H549" s="1"/>
      <c r="I549" s="1"/>
      <c r="J549" s="1"/>
      <c r="AJ549" s="1"/>
      <c r="AK549" s="3"/>
      <c r="AM549" s="1"/>
    </row>
    <row r="550" spans="8:39">
      <c r="H550" s="1"/>
      <c r="I550" s="1"/>
      <c r="J550" s="1"/>
      <c r="AJ550" s="1"/>
      <c r="AK550" s="3"/>
      <c r="AM550" s="1"/>
    </row>
    <row r="551" spans="8:39">
      <c r="H551" s="1"/>
      <c r="I551" s="1"/>
      <c r="J551" s="1"/>
      <c r="AJ551" s="1"/>
      <c r="AK551" s="3"/>
      <c r="AM551" s="1"/>
    </row>
    <row r="552" spans="8:39">
      <c r="H552" s="1"/>
      <c r="I552" s="1"/>
      <c r="J552" s="1"/>
      <c r="AJ552" s="1"/>
      <c r="AK552" s="3"/>
      <c r="AM552" s="1"/>
    </row>
    <row r="553" spans="8:39">
      <c r="H553" s="1"/>
      <c r="I553" s="1"/>
      <c r="J553" s="1"/>
      <c r="AJ553" s="1"/>
      <c r="AK553" s="3"/>
      <c r="AM553" s="1"/>
    </row>
    <row r="554" spans="8:39">
      <c r="H554" s="1"/>
      <c r="I554" s="1"/>
      <c r="J554" s="1"/>
      <c r="AJ554" s="1"/>
      <c r="AK554" s="3"/>
      <c r="AM554" s="1"/>
    </row>
    <row r="555" spans="8:39">
      <c r="H555" s="1"/>
      <c r="I555" s="1"/>
      <c r="J555" s="1"/>
      <c r="AJ555" s="1"/>
      <c r="AK555" s="3"/>
      <c r="AM555" s="1"/>
    </row>
    <row r="556" spans="8:39">
      <c r="H556" s="1"/>
      <c r="I556" s="1"/>
      <c r="J556" s="1"/>
      <c r="AJ556" s="1"/>
      <c r="AK556" s="3"/>
      <c r="AM556" s="1"/>
    </row>
    <row r="557" spans="8:39">
      <c r="H557" s="1"/>
      <c r="I557" s="1"/>
      <c r="J557" s="1"/>
      <c r="AJ557" s="1"/>
      <c r="AK557" s="3"/>
      <c r="AM557" s="1"/>
    </row>
    <row r="558" spans="8:39">
      <c r="H558" s="1"/>
      <c r="I558" s="1"/>
      <c r="J558" s="1"/>
      <c r="AJ558" s="1"/>
      <c r="AK558" s="3"/>
      <c r="AM558" s="1"/>
    </row>
    <row r="559" spans="8:39">
      <c r="H559" s="1"/>
      <c r="I559" s="1"/>
      <c r="J559" s="1"/>
      <c r="AJ559" s="1"/>
      <c r="AK559" s="3"/>
      <c r="AM559" s="1"/>
    </row>
    <row r="560" spans="8:39">
      <c r="H560" s="1"/>
      <c r="I560" s="1"/>
      <c r="J560" s="1"/>
      <c r="AJ560" s="1"/>
      <c r="AK560" s="3"/>
      <c r="AM560" s="1"/>
    </row>
    <row r="561" spans="8:39">
      <c r="H561" s="1"/>
      <c r="I561" s="1"/>
      <c r="J561" s="1"/>
      <c r="AJ561" s="1"/>
      <c r="AK561" s="3"/>
      <c r="AM561" s="1"/>
    </row>
    <row r="562" spans="8:39">
      <c r="H562" s="1"/>
      <c r="I562" s="1"/>
      <c r="J562" s="1"/>
      <c r="AJ562" s="1"/>
      <c r="AK562" s="3"/>
      <c r="AM562" s="1"/>
    </row>
    <row r="563" spans="8:39">
      <c r="H563" s="1"/>
      <c r="I563" s="1"/>
      <c r="J563" s="1"/>
      <c r="AJ563" s="1"/>
      <c r="AK563" s="3"/>
      <c r="AM563" s="1"/>
    </row>
    <row r="564" spans="8:39">
      <c r="H564" s="1"/>
      <c r="I564" s="1"/>
      <c r="J564" s="1"/>
      <c r="AJ564" s="1"/>
      <c r="AK564" s="3"/>
      <c r="AM564" s="1"/>
    </row>
    <row r="565" spans="8:39">
      <c r="H565" s="1"/>
      <c r="I565" s="1"/>
      <c r="J565" s="1"/>
      <c r="AJ565" s="1"/>
      <c r="AK565" s="3"/>
      <c r="AM565" s="1"/>
    </row>
    <row r="566" spans="8:39">
      <c r="H566" s="1"/>
      <c r="I566" s="1"/>
      <c r="J566" s="1"/>
      <c r="AJ566" s="1"/>
      <c r="AK566" s="3"/>
      <c r="AM566" s="1"/>
    </row>
    <row r="567" spans="8:39">
      <c r="H567" s="1"/>
      <c r="I567" s="1"/>
      <c r="J567" s="1"/>
      <c r="AJ567" s="1"/>
      <c r="AK567" s="3"/>
      <c r="AM567" s="1"/>
    </row>
    <row r="568" spans="8:39">
      <c r="H568" s="1"/>
      <c r="I568" s="1"/>
      <c r="J568" s="1"/>
      <c r="AJ568" s="1"/>
      <c r="AK568" s="3"/>
      <c r="AM568" s="1"/>
    </row>
    <row r="569" spans="8:39">
      <c r="H569" s="1"/>
      <c r="I569" s="1"/>
      <c r="J569" s="1"/>
      <c r="AJ569" s="1"/>
      <c r="AK569" s="3"/>
      <c r="AM569" s="1"/>
    </row>
    <row r="570" spans="8:39">
      <c r="H570" s="1"/>
      <c r="I570" s="1"/>
      <c r="J570" s="1"/>
      <c r="AJ570" s="1"/>
      <c r="AK570" s="3"/>
      <c r="AM570" s="1"/>
    </row>
    <row r="571" spans="8:39">
      <c r="H571" s="1"/>
      <c r="I571" s="1"/>
      <c r="J571" s="1"/>
      <c r="AJ571" s="1"/>
      <c r="AK571" s="3"/>
      <c r="AM571" s="1"/>
    </row>
    <row r="572" spans="8:39">
      <c r="H572" s="1"/>
      <c r="I572" s="1"/>
      <c r="J572" s="1"/>
      <c r="AJ572" s="1"/>
      <c r="AK572" s="3"/>
      <c r="AM572" s="1"/>
    </row>
    <row r="573" spans="8:39">
      <c r="H573" s="1"/>
      <c r="I573" s="1"/>
      <c r="J573" s="1"/>
      <c r="AJ573" s="1"/>
      <c r="AK573" s="3"/>
      <c r="AM573" s="1"/>
    </row>
    <row r="574" spans="8:39">
      <c r="H574" s="1"/>
      <c r="I574" s="1"/>
      <c r="J574" s="1"/>
      <c r="AJ574" s="1"/>
      <c r="AK574" s="3"/>
      <c r="AM574" s="1"/>
    </row>
    <row r="575" spans="8:39">
      <c r="H575" s="1"/>
      <c r="I575" s="1"/>
      <c r="J575" s="1"/>
      <c r="AJ575" s="1"/>
      <c r="AK575" s="3"/>
      <c r="AM575" s="1"/>
    </row>
    <row r="576" spans="8:39">
      <c r="H576" s="1"/>
      <c r="I576" s="1"/>
      <c r="J576" s="1"/>
      <c r="AJ576" s="1"/>
      <c r="AK576" s="3"/>
      <c r="AM576" s="1"/>
    </row>
    <row r="577" spans="8:39">
      <c r="H577" s="1"/>
      <c r="I577" s="1"/>
      <c r="J577" s="1"/>
      <c r="AJ577" s="1"/>
      <c r="AK577" s="3"/>
      <c r="AM577" s="1"/>
    </row>
    <row r="578" spans="8:39">
      <c r="H578" s="1"/>
      <c r="I578" s="1"/>
      <c r="J578" s="1"/>
      <c r="AJ578" s="1"/>
      <c r="AK578" s="3"/>
      <c r="AM578" s="1"/>
    </row>
    <row r="579" spans="8:39">
      <c r="H579" s="1"/>
      <c r="I579" s="1"/>
      <c r="J579" s="1"/>
      <c r="AJ579" s="1"/>
      <c r="AK579" s="3"/>
      <c r="AM579" s="1"/>
    </row>
    <row r="580" spans="8:39">
      <c r="H580" s="1"/>
      <c r="I580" s="1"/>
      <c r="J580" s="1"/>
      <c r="AJ580" s="1"/>
      <c r="AK580" s="3"/>
      <c r="AM580" s="1"/>
    </row>
    <row r="581" spans="8:39">
      <c r="H581" s="1"/>
      <c r="I581" s="1"/>
      <c r="J581" s="1"/>
      <c r="AJ581" s="1"/>
      <c r="AK581" s="3"/>
      <c r="AM581" s="1"/>
    </row>
    <row r="582" spans="8:39">
      <c r="H582" s="1"/>
      <c r="I582" s="1"/>
      <c r="J582" s="1"/>
      <c r="AJ582" s="1"/>
      <c r="AK582" s="3"/>
      <c r="AM582" s="1"/>
    </row>
    <row r="583" spans="8:39">
      <c r="H583" s="1"/>
      <c r="I583" s="1"/>
      <c r="J583" s="1"/>
      <c r="AJ583" s="1"/>
      <c r="AK583" s="3"/>
      <c r="AM583" s="1"/>
    </row>
    <row r="584" spans="8:39">
      <c r="H584" s="1"/>
      <c r="I584" s="1"/>
      <c r="J584" s="1"/>
      <c r="AJ584" s="1"/>
      <c r="AK584" s="3"/>
      <c r="AM584" s="1"/>
    </row>
    <row r="585" spans="8:39">
      <c r="H585" s="1"/>
      <c r="I585" s="1"/>
      <c r="J585" s="1"/>
      <c r="AJ585" s="1"/>
      <c r="AK585" s="3"/>
      <c r="AM585" s="1"/>
    </row>
    <row r="586" spans="8:39">
      <c r="H586" s="1"/>
      <c r="I586" s="1"/>
      <c r="J586" s="1"/>
      <c r="AJ586" s="1"/>
      <c r="AK586" s="3"/>
      <c r="AM586" s="1"/>
    </row>
    <row r="587" spans="8:39">
      <c r="H587" s="1"/>
      <c r="I587" s="1"/>
      <c r="J587" s="1"/>
      <c r="AJ587" s="1"/>
      <c r="AK587" s="3"/>
      <c r="AM587" s="1"/>
    </row>
    <row r="588" spans="8:39">
      <c r="H588" s="1"/>
      <c r="I588" s="1"/>
      <c r="J588" s="1"/>
      <c r="AJ588" s="1"/>
      <c r="AK588" s="3"/>
      <c r="AM588" s="1"/>
    </row>
    <row r="589" spans="8:39">
      <c r="H589" s="1"/>
      <c r="I589" s="1"/>
      <c r="J589" s="1"/>
      <c r="AJ589" s="1"/>
      <c r="AK589" s="3"/>
      <c r="AM589" s="1"/>
    </row>
    <row r="590" spans="8:39">
      <c r="H590" s="1"/>
      <c r="I590" s="1"/>
      <c r="J590" s="1"/>
      <c r="AJ590" s="1"/>
      <c r="AK590" s="3"/>
      <c r="AM590" s="1"/>
    </row>
    <row r="591" spans="8:39">
      <c r="H591" s="1"/>
      <c r="I591" s="1"/>
      <c r="J591" s="1"/>
      <c r="AJ591" s="1"/>
      <c r="AK591" s="3"/>
      <c r="AM591" s="1"/>
    </row>
    <row r="592" spans="8:39">
      <c r="H592" s="1"/>
      <c r="I592" s="1"/>
      <c r="J592" s="1"/>
      <c r="AJ592" s="1"/>
      <c r="AK592" s="3"/>
      <c r="AM592" s="1"/>
    </row>
    <row r="593" spans="8:39">
      <c r="H593" s="1"/>
      <c r="I593" s="1"/>
      <c r="J593" s="1"/>
      <c r="AJ593" s="1"/>
      <c r="AK593" s="3"/>
      <c r="AM593" s="1"/>
    </row>
    <row r="594" spans="8:39">
      <c r="H594" s="1"/>
      <c r="I594" s="1"/>
      <c r="J594" s="1"/>
      <c r="AJ594" s="1"/>
      <c r="AK594" s="3"/>
      <c r="AM594" s="1"/>
    </row>
    <row r="595" spans="8:39">
      <c r="H595" s="1"/>
      <c r="I595" s="1"/>
      <c r="J595" s="1"/>
      <c r="AJ595" s="1"/>
      <c r="AK595" s="3"/>
      <c r="AM595" s="1"/>
    </row>
    <row r="596" spans="8:39">
      <c r="H596" s="1"/>
      <c r="I596" s="1"/>
      <c r="J596" s="1"/>
      <c r="AJ596" s="1"/>
      <c r="AK596" s="3"/>
      <c r="AM596" s="1"/>
    </row>
    <row r="597" spans="8:39">
      <c r="H597" s="1"/>
      <c r="I597" s="1"/>
      <c r="J597" s="1"/>
      <c r="AJ597" s="1"/>
      <c r="AK597" s="3"/>
      <c r="AM597" s="1"/>
    </row>
    <row r="598" spans="8:39">
      <c r="H598" s="1"/>
      <c r="I598" s="1"/>
      <c r="J598" s="1"/>
      <c r="AJ598" s="1"/>
      <c r="AK598" s="3"/>
      <c r="AM598" s="1"/>
    </row>
    <row r="599" spans="8:39">
      <c r="H599" s="1"/>
      <c r="I599" s="1"/>
      <c r="J599" s="1"/>
      <c r="AJ599" s="1"/>
      <c r="AK599" s="3"/>
      <c r="AM599" s="1"/>
    </row>
    <row r="600" spans="8:39">
      <c r="H600" s="1"/>
      <c r="I600" s="1"/>
      <c r="J600" s="1"/>
      <c r="AJ600" s="1"/>
      <c r="AK600" s="3"/>
      <c r="AM600" s="1"/>
    </row>
    <row r="601" spans="8:39">
      <c r="H601" s="1"/>
      <c r="I601" s="1"/>
      <c r="J601" s="1"/>
      <c r="AJ601" s="1"/>
      <c r="AK601" s="3"/>
      <c r="AM601" s="1"/>
    </row>
    <row r="602" spans="8:39">
      <c r="H602" s="1"/>
      <c r="I602" s="1"/>
      <c r="J602" s="1"/>
      <c r="AJ602" s="1"/>
      <c r="AK602" s="3"/>
      <c r="AM602" s="1"/>
    </row>
    <row r="603" spans="8:39">
      <c r="H603" s="1"/>
      <c r="I603" s="1"/>
      <c r="J603" s="1"/>
      <c r="AJ603" s="1"/>
      <c r="AK603" s="3"/>
      <c r="AM603" s="1"/>
    </row>
    <row r="604" spans="8:39">
      <c r="H604" s="1"/>
      <c r="I604" s="1"/>
      <c r="J604" s="1"/>
      <c r="AJ604" s="1"/>
      <c r="AK604" s="3"/>
      <c r="AM604" s="1"/>
    </row>
    <row r="605" spans="8:39">
      <c r="H605" s="1"/>
      <c r="I605" s="1"/>
      <c r="J605" s="1"/>
      <c r="AJ605" s="1"/>
      <c r="AK605" s="3"/>
      <c r="AM605" s="1"/>
    </row>
    <row r="606" spans="8:39">
      <c r="H606" s="1"/>
      <c r="I606" s="1"/>
      <c r="J606" s="1"/>
      <c r="AJ606" s="1"/>
      <c r="AK606" s="3"/>
      <c r="AM606" s="1"/>
    </row>
    <row r="607" spans="8:39">
      <c r="H607" s="1"/>
      <c r="I607" s="1"/>
      <c r="J607" s="1"/>
      <c r="AJ607" s="1"/>
      <c r="AK607" s="3"/>
      <c r="AM607" s="1"/>
    </row>
    <row r="608" spans="8:39">
      <c r="H608" s="1"/>
      <c r="I608" s="1"/>
      <c r="J608" s="1"/>
      <c r="AJ608" s="1"/>
      <c r="AK608" s="3"/>
      <c r="AM608" s="1"/>
    </row>
    <row r="609" spans="8:39">
      <c r="H609" s="1"/>
      <c r="I609" s="1"/>
      <c r="J609" s="1"/>
      <c r="AJ609" s="1"/>
      <c r="AK609" s="3"/>
      <c r="AM609" s="1"/>
    </row>
    <row r="610" spans="8:39">
      <c r="H610" s="1"/>
      <c r="I610" s="1"/>
      <c r="J610" s="1"/>
      <c r="AJ610" s="1"/>
      <c r="AK610" s="3"/>
      <c r="AM610" s="1"/>
    </row>
    <row r="611" spans="8:39">
      <c r="H611" s="1"/>
      <c r="I611" s="1"/>
      <c r="J611" s="1"/>
      <c r="AJ611" s="1"/>
      <c r="AK611" s="3"/>
      <c r="AM611" s="1"/>
    </row>
    <row r="612" spans="8:39">
      <c r="H612" s="1"/>
      <c r="I612" s="1"/>
      <c r="J612" s="1"/>
      <c r="AJ612" s="1"/>
      <c r="AK612" s="3"/>
      <c r="AM612" s="1"/>
    </row>
    <row r="613" spans="8:39">
      <c r="H613" s="1"/>
      <c r="I613" s="1"/>
      <c r="J613" s="1"/>
      <c r="AJ613" s="1"/>
      <c r="AK613" s="3"/>
      <c r="AM613" s="1"/>
    </row>
    <row r="614" spans="8:39">
      <c r="H614" s="1"/>
      <c r="I614" s="1"/>
      <c r="J614" s="1"/>
      <c r="AJ614" s="1"/>
      <c r="AK614" s="3"/>
      <c r="AM614" s="1"/>
    </row>
    <row r="615" spans="8:39">
      <c r="H615" s="1"/>
      <c r="I615" s="1"/>
      <c r="J615" s="1"/>
      <c r="AJ615" s="1"/>
      <c r="AK615" s="3"/>
      <c r="AM615" s="1"/>
    </row>
    <row r="616" spans="8:39">
      <c r="H616" s="1"/>
      <c r="I616" s="1"/>
      <c r="J616" s="1"/>
      <c r="AJ616" s="1"/>
      <c r="AK616" s="3"/>
      <c r="AM616" s="1"/>
    </row>
    <row r="617" spans="8:39">
      <c r="H617" s="1"/>
      <c r="I617" s="1"/>
      <c r="J617" s="1"/>
      <c r="AJ617" s="1"/>
      <c r="AK617" s="3"/>
      <c r="AM617" s="1"/>
    </row>
    <row r="618" spans="8:39">
      <c r="H618" s="1"/>
      <c r="I618" s="1"/>
      <c r="J618" s="1"/>
      <c r="AJ618" s="1"/>
      <c r="AK618" s="3"/>
      <c r="AM618" s="1"/>
    </row>
    <row r="619" spans="8:39">
      <c r="H619" s="1"/>
      <c r="I619" s="1"/>
      <c r="J619" s="1"/>
      <c r="AJ619" s="1"/>
      <c r="AK619" s="3"/>
      <c r="AM619" s="1"/>
    </row>
    <row r="620" spans="8:39">
      <c r="H620" s="1"/>
      <c r="I620" s="1"/>
      <c r="J620" s="1"/>
      <c r="AJ620" s="1"/>
      <c r="AK620" s="3"/>
      <c r="AM620" s="1"/>
    </row>
    <row r="621" spans="8:39">
      <c r="H621" s="1"/>
      <c r="I621" s="1"/>
      <c r="J621" s="1"/>
      <c r="AJ621" s="1"/>
      <c r="AK621" s="3"/>
      <c r="AM621" s="1"/>
    </row>
    <row r="622" spans="8:39">
      <c r="H622" s="1"/>
      <c r="I622" s="1"/>
      <c r="J622" s="1"/>
      <c r="AJ622" s="1"/>
      <c r="AK622" s="3"/>
      <c r="AM622" s="1"/>
    </row>
    <row r="623" spans="8:39">
      <c r="H623" s="1"/>
      <c r="I623" s="1"/>
      <c r="J623" s="1"/>
      <c r="AJ623" s="1"/>
      <c r="AK623" s="3"/>
      <c r="AM623" s="1"/>
    </row>
    <row r="624" spans="8:39">
      <c r="H624" s="1"/>
      <c r="I624" s="1"/>
      <c r="J624" s="1"/>
      <c r="AJ624" s="1"/>
      <c r="AK624" s="3"/>
      <c r="AM624" s="1"/>
    </row>
    <row r="625" spans="8:39">
      <c r="H625" s="1"/>
      <c r="I625" s="1"/>
      <c r="J625" s="1"/>
      <c r="AJ625" s="1"/>
      <c r="AK625" s="3"/>
      <c r="AM625" s="1"/>
    </row>
    <row r="626" spans="8:39">
      <c r="H626" s="1"/>
      <c r="I626" s="1"/>
      <c r="J626" s="1"/>
      <c r="AJ626" s="1"/>
      <c r="AK626" s="3"/>
      <c r="AM626" s="1"/>
    </row>
    <row r="627" spans="8:39">
      <c r="H627" s="1"/>
      <c r="I627" s="1"/>
      <c r="J627" s="1"/>
      <c r="AJ627" s="1"/>
      <c r="AK627" s="3"/>
      <c r="AM627" s="1"/>
    </row>
    <row r="628" spans="8:39">
      <c r="H628" s="1"/>
      <c r="I628" s="1"/>
      <c r="J628" s="1"/>
      <c r="AJ628" s="1"/>
      <c r="AK628" s="3"/>
      <c r="AM628" s="1"/>
    </row>
    <row r="629" spans="8:39">
      <c r="H629" s="1"/>
      <c r="I629" s="1"/>
      <c r="J629" s="1"/>
      <c r="AJ629" s="1"/>
      <c r="AK629" s="3"/>
      <c r="AM629" s="1"/>
    </row>
    <row r="630" spans="8:39">
      <c r="H630" s="1"/>
      <c r="I630" s="1"/>
      <c r="J630" s="1"/>
      <c r="AJ630" s="1"/>
      <c r="AK630" s="3"/>
      <c r="AM630" s="1"/>
    </row>
    <row r="631" spans="8:39">
      <c r="H631" s="1"/>
      <c r="I631" s="1"/>
      <c r="J631" s="1"/>
      <c r="AJ631" s="1"/>
      <c r="AK631" s="3"/>
      <c r="AM631" s="1"/>
    </row>
    <row r="632" spans="8:39">
      <c r="H632" s="1"/>
      <c r="I632" s="1"/>
      <c r="J632" s="1"/>
      <c r="AJ632" s="1"/>
      <c r="AK632" s="3"/>
      <c r="AM632" s="1"/>
    </row>
    <row r="633" spans="8:39">
      <c r="H633" s="1"/>
      <c r="I633" s="1"/>
      <c r="J633" s="1"/>
      <c r="AJ633" s="1"/>
      <c r="AK633" s="3"/>
      <c r="AM633" s="1"/>
    </row>
    <row r="634" spans="8:39">
      <c r="H634" s="1"/>
      <c r="I634" s="1"/>
      <c r="J634" s="1"/>
      <c r="AJ634" s="1"/>
      <c r="AK634" s="3"/>
      <c r="AM634" s="1"/>
    </row>
    <row r="635" spans="8:39">
      <c r="H635" s="1"/>
      <c r="I635" s="1"/>
      <c r="J635" s="1"/>
      <c r="AJ635" s="1"/>
      <c r="AK635" s="3"/>
      <c r="AM635" s="1"/>
    </row>
    <row r="636" spans="8:39">
      <c r="H636" s="1"/>
      <c r="I636" s="1"/>
      <c r="J636" s="1"/>
      <c r="AJ636" s="1"/>
      <c r="AK636" s="3"/>
      <c r="AM636" s="1"/>
    </row>
    <row r="637" spans="8:39">
      <c r="H637" s="1"/>
      <c r="I637" s="1"/>
      <c r="J637" s="1"/>
      <c r="AJ637" s="1"/>
      <c r="AK637" s="3"/>
      <c r="AM637" s="1"/>
    </row>
    <row r="638" spans="8:39">
      <c r="H638" s="1"/>
      <c r="I638" s="1"/>
      <c r="J638" s="1"/>
      <c r="AJ638" s="1"/>
      <c r="AK638" s="3"/>
      <c r="AM638" s="1"/>
    </row>
    <row r="639" spans="8:39">
      <c r="H639" s="1"/>
      <c r="I639" s="1"/>
      <c r="J639" s="1"/>
      <c r="AJ639" s="1"/>
      <c r="AK639" s="3"/>
      <c r="AM639" s="1"/>
    </row>
    <row r="640" spans="8:39">
      <c r="H640" s="1"/>
      <c r="I640" s="1"/>
      <c r="J640" s="1"/>
      <c r="AJ640" s="1"/>
      <c r="AK640" s="3"/>
      <c r="AM640" s="1"/>
    </row>
    <row r="641" spans="8:39">
      <c r="H641" s="1"/>
      <c r="I641" s="1"/>
      <c r="J641" s="1"/>
      <c r="AJ641" s="1"/>
      <c r="AK641" s="3"/>
      <c r="AM641" s="1"/>
    </row>
    <row r="642" spans="8:39">
      <c r="H642" s="1"/>
      <c r="I642" s="1"/>
      <c r="J642" s="1"/>
      <c r="AJ642" s="1"/>
      <c r="AK642" s="3"/>
      <c r="AM642" s="1"/>
    </row>
    <row r="643" spans="8:39">
      <c r="H643" s="1"/>
      <c r="I643" s="1"/>
      <c r="J643" s="1"/>
      <c r="AJ643" s="1"/>
      <c r="AK643" s="3"/>
      <c r="AM643" s="1"/>
    </row>
    <row r="644" spans="8:39">
      <c r="H644" s="1"/>
      <c r="I644" s="1"/>
      <c r="J644" s="1"/>
      <c r="AJ644" s="1"/>
      <c r="AK644" s="3"/>
      <c r="AM644" s="1"/>
    </row>
    <row r="645" spans="8:39">
      <c r="H645" s="1"/>
      <c r="I645" s="1"/>
      <c r="J645" s="1"/>
      <c r="AJ645" s="1"/>
      <c r="AK645" s="3"/>
      <c r="AM645" s="1"/>
    </row>
    <row r="646" spans="8:39">
      <c r="H646" s="1"/>
      <c r="I646" s="1"/>
      <c r="J646" s="1"/>
      <c r="AJ646" s="1"/>
      <c r="AK646" s="3"/>
      <c r="AM646" s="1"/>
    </row>
    <row r="647" spans="8:39">
      <c r="H647" s="1"/>
      <c r="I647" s="1"/>
      <c r="J647" s="1"/>
      <c r="AJ647" s="1"/>
      <c r="AK647" s="3"/>
      <c r="AM647" s="1"/>
    </row>
    <row r="648" spans="8:39">
      <c r="H648" s="1"/>
      <c r="I648" s="1"/>
      <c r="J648" s="1"/>
      <c r="AJ648" s="1"/>
      <c r="AK648" s="3"/>
      <c r="AM648" s="1"/>
    </row>
    <row r="649" spans="8:39">
      <c r="H649" s="1"/>
      <c r="I649" s="1"/>
      <c r="J649" s="1"/>
      <c r="AJ649" s="1"/>
      <c r="AK649" s="3"/>
      <c r="AM649" s="1"/>
    </row>
    <row r="650" spans="8:39">
      <c r="H650" s="1"/>
      <c r="I650" s="1"/>
      <c r="J650" s="1"/>
      <c r="AJ650" s="1"/>
      <c r="AK650" s="3"/>
      <c r="AM650" s="1"/>
    </row>
    <row r="651" spans="8:39">
      <c r="H651" s="1"/>
      <c r="I651" s="1"/>
      <c r="J651" s="1"/>
      <c r="AJ651" s="1"/>
      <c r="AK651" s="3"/>
      <c r="AM651" s="1"/>
    </row>
    <row r="652" spans="8:39">
      <c r="H652" s="1"/>
      <c r="I652" s="1"/>
      <c r="J652" s="1"/>
      <c r="AJ652" s="1"/>
      <c r="AK652" s="3"/>
      <c r="AM652" s="1"/>
    </row>
    <row r="653" spans="8:39">
      <c r="H653" s="1"/>
      <c r="I653" s="1"/>
      <c r="J653" s="1"/>
      <c r="AJ653" s="1"/>
      <c r="AK653" s="3"/>
      <c r="AM653" s="1"/>
    </row>
    <row r="654" spans="8:39">
      <c r="H654" s="1"/>
      <c r="I654" s="1"/>
      <c r="J654" s="1"/>
      <c r="AJ654" s="1"/>
      <c r="AK654" s="3"/>
      <c r="AM654" s="1"/>
    </row>
    <row r="655" spans="8:39">
      <c r="H655" s="1"/>
      <c r="I655" s="1"/>
      <c r="J655" s="1"/>
      <c r="AJ655" s="1"/>
      <c r="AK655" s="3"/>
      <c r="AM655" s="1"/>
    </row>
    <row r="656" spans="8:39">
      <c r="H656" s="1"/>
      <c r="I656" s="1"/>
      <c r="J656" s="1"/>
      <c r="AJ656" s="1"/>
      <c r="AK656" s="3"/>
      <c r="AM656" s="1"/>
    </row>
    <row r="657" spans="8:39">
      <c r="H657" s="1"/>
      <c r="I657" s="1"/>
      <c r="J657" s="1"/>
      <c r="AJ657" s="1"/>
      <c r="AK657" s="3"/>
      <c r="AM657" s="1"/>
    </row>
    <row r="658" spans="8:39">
      <c r="H658" s="1"/>
      <c r="I658" s="1"/>
      <c r="J658" s="1"/>
      <c r="AJ658" s="1"/>
      <c r="AK658" s="3"/>
      <c r="AM658" s="1"/>
    </row>
    <row r="659" spans="8:39">
      <c r="H659" s="1"/>
      <c r="I659" s="1"/>
      <c r="J659" s="1"/>
      <c r="AJ659" s="1"/>
      <c r="AK659" s="3"/>
      <c r="AM659" s="1"/>
    </row>
    <row r="660" spans="8:39">
      <c r="H660" s="1"/>
      <c r="I660" s="1"/>
      <c r="J660" s="1"/>
      <c r="AJ660" s="1"/>
      <c r="AK660" s="3"/>
      <c r="AM660" s="1"/>
    </row>
    <row r="661" spans="8:39">
      <c r="H661" s="1"/>
      <c r="I661" s="1"/>
      <c r="J661" s="1"/>
      <c r="AJ661" s="1"/>
      <c r="AK661" s="3"/>
      <c r="AM661" s="1"/>
    </row>
    <row r="662" spans="8:39">
      <c r="H662" s="1"/>
      <c r="I662" s="1"/>
      <c r="J662" s="1"/>
      <c r="AJ662" s="1"/>
      <c r="AK662" s="3"/>
      <c r="AM662" s="1"/>
    </row>
    <row r="663" spans="8:39">
      <c r="H663" s="1"/>
      <c r="I663" s="1"/>
      <c r="J663" s="1"/>
      <c r="AJ663" s="1"/>
      <c r="AK663" s="3"/>
      <c r="AM663" s="1"/>
    </row>
    <row r="664" spans="8:39">
      <c r="H664" s="1"/>
      <c r="I664" s="1"/>
      <c r="J664" s="1"/>
      <c r="AJ664" s="1"/>
      <c r="AK664" s="3"/>
      <c r="AM664" s="1"/>
    </row>
    <row r="665" spans="8:39">
      <c r="H665" s="1"/>
      <c r="I665" s="1"/>
      <c r="J665" s="1"/>
      <c r="AJ665" s="1"/>
      <c r="AK665" s="3"/>
      <c r="AM665" s="1"/>
    </row>
    <row r="666" spans="8:39">
      <c r="H666" s="1"/>
      <c r="I666" s="1"/>
      <c r="J666" s="1"/>
      <c r="AJ666" s="1"/>
      <c r="AK666" s="3"/>
      <c r="AM666" s="1"/>
    </row>
    <row r="667" spans="8:39">
      <c r="H667" s="1"/>
      <c r="I667" s="1"/>
      <c r="J667" s="1"/>
      <c r="AJ667" s="1"/>
      <c r="AK667" s="3"/>
      <c r="AM667" s="1"/>
    </row>
    <row r="668" spans="8:39">
      <c r="H668" s="1"/>
      <c r="I668" s="1"/>
      <c r="J668" s="1"/>
      <c r="AJ668" s="1"/>
      <c r="AK668" s="3"/>
      <c r="AM668" s="1"/>
    </row>
    <row r="669" spans="8:39">
      <c r="H669" s="1"/>
      <c r="I669" s="1"/>
      <c r="J669" s="1"/>
      <c r="AJ669" s="1"/>
      <c r="AK669" s="3"/>
      <c r="AM669" s="1"/>
    </row>
    <row r="670" spans="8:39">
      <c r="H670" s="1"/>
      <c r="I670" s="1"/>
      <c r="J670" s="1"/>
      <c r="AJ670" s="1"/>
      <c r="AK670" s="3"/>
      <c r="AM670" s="1"/>
    </row>
    <row r="671" spans="8:39">
      <c r="H671" s="1"/>
      <c r="I671" s="1"/>
      <c r="J671" s="1"/>
      <c r="AJ671" s="1"/>
      <c r="AK671" s="3"/>
      <c r="AM671" s="1"/>
    </row>
    <row r="672" spans="8:39">
      <c r="H672" s="1"/>
      <c r="I672" s="1"/>
      <c r="J672" s="1"/>
      <c r="AJ672" s="1"/>
      <c r="AK672" s="3"/>
      <c r="AM672" s="1"/>
    </row>
    <row r="673" spans="8:39">
      <c r="H673" s="1"/>
      <c r="I673" s="1"/>
      <c r="J673" s="1"/>
      <c r="AJ673" s="1"/>
      <c r="AK673" s="3"/>
      <c r="AM673" s="1"/>
    </row>
    <row r="674" spans="8:39">
      <c r="H674" s="1"/>
      <c r="I674" s="1"/>
      <c r="J674" s="1"/>
      <c r="AJ674" s="1"/>
      <c r="AK674" s="3"/>
      <c r="AM674" s="1"/>
    </row>
    <row r="675" spans="8:39">
      <c r="H675" s="1"/>
      <c r="I675" s="1"/>
      <c r="J675" s="1"/>
      <c r="AJ675" s="1"/>
      <c r="AK675" s="3"/>
      <c r="AM675" s="1"/>
    </row>
    <row r="676" spans="8:39">
      <c r="H676" s="1"/>
      <c r="I676" s="1"/>
      <c r="J676" s="1"/>
      <c r="AJ676" s="1"/>
      <c r="AK676" s="3"/>
      <c r="AM676" s="1"/>
    </row>
    <row r="677" spans="8:39">
      <c r="H677" s="1"/>
      <c r="I677" s="1"/>
      <c r="J677" s="1"/>
      <c r="AJ677" s="1"/>
      <c r="AK677" s="3"/>
      <c r="AM677" s="1"/>
    </row>
    <row r="678" spans="8:39">
      <c r="H678" s="1"/>
      <c r="I678" s="1"/>
      <c r="J678" s="1"/>
      <c r="AJ678" s="1"/>
      <c r="AK678" s="3"/>
      <c r="AM678" s="1"/>
    </row>
    <row r="679" spans="8:39">
      <c r="H679" s="1"/>
      <c r="I679" s="1"/>
      <c r="J679" s="1"/>
      <c r="AJ679" s="1"/>
      <c r="AK679" s="3"/>
      <c r="AM679" s="1"/>
    </row>
    <row r="680" spans="8:39">
      <c r="H680" s="1"/>
      <c r="I680" s="1"/>
      <c r="J680" s="1"/>
      <c r="AJ680" s="1"/>
      <c r="AK680" s="3"/>
      <c r="AM680" s="1"/>
    </row>
    <row r="681" spans="8:39">
      <c r="H681" s="1"/>
      <c r="I681" s="1"/>
      <c r="J681" s="1"/>
      <c r="AJ681" s="1"/>
      <c r="AK681" s="3"/>
      <c r="AM681" s="1"/>
    </row>
    <row r="682" spans="8:39">
      <c r="H682" s="1"/>
      <c r="I682" s="1"/>
      <c r="J682" s="1"/>
      <c r="AJ682" s="1"/>
      <c r="AK682" s="3"/>
      <c r="AM682" s="1"/>
    </row>
    <row r="683" spans="8:39">
      <c r="H683" s="1"/>
      <c r="I683" s="1"/>
      <c r="J683" s="1"/>
      <c r="AJ683" s="1"/>
      <c r="AK683" s="3"/>
      <c r="AM683" s="1"/>
    </row>
    <row r="684" spans="8:39">
      <c r="H684" s="1"/>
      <c r="I684" s="1"/>
      <c r="J684" s="1"/>
      <c r="AJ684" s="1"/>
      <c r="AK684" s="3"/>
      <c r="AM684" s="1"/>
    </row>
    <row r="685" spans="8:39">
      <c r="H685" s="1"/>
      <c r="I685" s="1"/>
      <c r="J685" s="1"/>
      <c r="AJ685" s="1"/>
      <c r="AK685" s="3"/>
      <c r="AM685" s="1"/>
    </row>
    <row r="686" spans="8:39">
      <c r="H686" s="1"/>
      <c r="I686" s="1"/>
      <c r="J686" s="1"/>
      <c r="AJ686" s="1"/>
      <c r="AK686" s="3"/>
      <c r="AM686" s="1"/>
    </row>
    <row r="687" spans="8:39">
      <c r="H687" s="1"/>
      <c r="I687" s="1"/>
      <c r="J687" s="1"/>
      <c r="AJ687" s="1"/>
      <c r="AK687" s="3"/>
      <c r="AM687" s="1"/>
    </row>
    <row r="688" spans="8:39">
      <c r="H688" s="1"/>
      <c r="I688" s="1"/>
      <c r="J688" s="1"/>
      <c r="AJ688" s="1"/>
      <c r="AK688" s="3"/>
      <c r="AM688" s="1"/>
    </row>
    <row r="689" spans="8:39">
      <c r="H689" s="1"/>
      <c r="I689" s="1"/>
      <c r="J689" s="1"/>
      <c r="AJ689" s="1"/>
      <c r="AK689" s="3"/>
      <c r="AM689" s="1"/>
    </row>
    <row r="690" spans="8:39">
      <c r="H690" s="1"/>
      <c r="I690" s="1"/>
      <c r="J690" s="1"/>
      <c r="AJ690" s="1"/>
      <c r="AK690" s="3"/>
      <c r="AM690" s="1"/>
    </row>
    <row r="691" spans="8:39">
      <c r="H691" s="1"/>
      <c r="I691" s="1"/>
      <c r="J691" s="1"/>
      <c r="AJ691" s="1"/>
      <c r="AK691" s="3"/>
      <c r="AM691" s="1"/>
    </row>
    <row r="692" spans="8:39">
      <c r="AM692" s="1"/>
    </row>
    <row r="693" spans="8:39">
      <c r="AM693" s="1"/>
    </row>
    <row r="694" spans="8:39">
      <c r="AM694" s="1"/>
    </row>
    <row r="695" spans="8:39">
      <c r="AM695" s="1"/>
    </row>
    <row r="696" spans="8:39">
      <c r="AM696" s="1"/>
    </row>
    <row r="697" spans="8:39">
      <c r="AM697" s="1"/>
    </row>
    <row r="698" spans="8:39">
      <c r="AM698" s="1"/>
    </row>
    <row r="699" spans="8:39">
      <c r="AM699" s="1"/>
    </row>
    <row r="700" spans="8:39">
      <c r="AM700" s="1"/>
    </row>
    <row r="701" spans="8:39">
      <c r="AM701" s="1"/>
    </row>
    <row r="702" spans="8:39">
      <c r="AM702" s="1"/>
    </row>
    <row r="703" spans="8:39">
      <c r="AM703" s="1"/>
    </row>
    <row r="704" spans="8:39">
      <c r="AM704" s="1"/>
    </row>
    <row r="705" spans="39:39">
      <c r="AM705" s="1"/>
    </row>
    <row r="706" spans="39:39">
      <c r="AM706" s="1"/>
    </row>
    <row r="707" spans="39:39">
      <c r="AM707" s="1"/>
    </row>
    <row r="708" spans="39:39">
      <c r="AM708" s="1"/>
    </row>
    <row r="709" spans="39:39">
      <c r="AM709" s="1"/>
    </row>
    <row r="710" spans="39:39">
      <c r="AM710" s="1"/>
    </row>
    <row r="711" spans="39:39">
      <c r="AM711" s="1"/>
    </row>
    <row r="712" spans="39:39">
      <c r="AM712" s="1"/>
    </row>
    <row r="713" spans="39:39">
      <c r="AM713" s="1"/>
    </row>
    <row r="714" spans="39:39">
      <c r="AM714" s="1"/>
    </row>
    <row r="715" spans="39:39">
      <c r="AM715" s="1"/>
    </row>
    <row r="716" spans="39:39">
      <c r="AM716" s="1"/>
    </row>
    <row r="717" spans="39:39">
      <c r="AM717" s="1"/>
    </row>
    <row r="718" spans="39:39">
      <c r="AM718" s="1"/>
    </row>
    <row r="719" spans="39:39">
      <c r="AM719" s="1"/>
    </row>
    <row r="720" spans="39:39">
      <c r="AM720" s="1"/>
    </row>
    <row r="721" spans="39:39">
      <c r="AM721" s="1"/>
    </row>
    <row r="722" spans="39:39">
      <c r="AM722" s="1"/>
    </row>
    <row r="723" spans="39:39">
      <c r="AM723" s="1"/>
    </row>
    <row r="724" spans="39:39">
      <c r="AM724" s="1"/>
    </row>
    <row r="725" spans="39:39">
      <c r="AM725" s="1"/>
    </row>
    <row r="726" spans="39:39">
      <c r="AM726" s="1"/>
    </row>
    <row r="727" spans="39:39">
      <c r="AM727" s="1"/>
    </row>
    <row r="728" spans="39:39">
      <c r="AM728" s="1"/>
    </row>
    <row r="729" spans="39:39">
      <c r="AM729" s="1"/>
    </row>
    <row r="730" spans="39:39">
      <c r="AM730" s="1"/>
    </row>
    <row r="731" spans="39:39">
      <c r="AM731" s="1"/>
    </row>
    <row r="732" spans="39:39">
      <c r="AM732" s="1"/>
    </row>
    <row r="733" spans="39:39">
      <c r="AM733" s="1"/>
    </row>
    <row r="734" spans="39:39">
      <c r="AM734" s="1"/>
    </row>
    <row r="735" spans="39:39">
      <c r="AM735" s="1"/>
    </row>
    <row r="736" spans="39:39">
      <c r="AM736" s="1"/>
    </row>
    <row r="737" spans="39:39">
      <c r="AM737" s="1"/>
    </row>
    <row r="738" spans="39:39">
      <c r="AM738" s="1"/>
    </row>
    <row r="739" spans="39:39">
      <c r="AM739" s="1"/>
    </row>
    <row r="740" spans="39:39">
      <c r="AM740" s="1"/>
    </row>
    <row r="741" spans="39:39">
      <c r="AM741" s="1"/>
    </row>
    <row r="742" spans="39:39">
      <c r="AM742" s="1"/>
    </row>
    <row r="743" spans="39:39">
      <c r="AM743" s="1"/>
    </row>
    <row r="744" spans="39:39">
      <c r="AM744" s="1"/>
    </row>
    <row r="745" spans="39:39">
      <c r="AM745" s="1"/>
    </row>
    <row r="746" spans="39:39">
      <c r="AM746" s="1"/>
    </row>
    <row r="747" spans="39:39">
      <c r="AM747" s="1"/>
    </row>
    <row r="748" spans="39:39">
      <c r="AM748" s="1"/>
    </row>
    <row r="749" spans="39:39">
      <c r="AM749" s="1"/>
    </row>
    <row r="750" spans="39:39">
      <c r="AM750" s="1"/>
    </row>
    <row r="751" spans="39:39">
      <c r="AM751" s="1"/>
    </row>
    <row r="752" spans="39:39">
      <c r="AM752" s="1"/>
    </row>
    <row r="753" spans="39:39">
      <c r="AM753" s="1"/>
    </row>
    <row r="754" spans="39:39">
      <c r="AM754" s="1"/>
    </row>
    <row r="755" spans="39:39">
      <c r="AM755" s="1"/>
    </row>
    <row r="756" spans="39:39">
      <c r="AM756" s="1"/>
    </row>
    <row r="757" spans="39:39">
      <c r="AM757" s="1"/>
    </row>
    <row r="758" spans="39:39">
      <c r="AM758" s="1"/>
    </row>
    <row r="759" spans="39:39">
      <c r="AM759" s="1"/>
    </row>
    <row r="760" spans="39:39">
      <c r="AM760" s="1"/>
    </row>
    <row r="761" spans="39:39">
      <c r="AM761" s="1"/>
    </row>
    <row r="762" spans="39:39">
      <c r="AM762" s="1"/>
    </row>
    <row r="763" spans="39:39">
      <c r="AM763" s="1"/>
    </row>
    <row r="764" spans="39:39">
      <c r="AM764" s="1"/>
    </row>
    <row r="765" spans="39:39">
      <c r="AM765" s="1"/>
    </row>
    <row r="766" spans="39:39">
      <c r="AM766" s="1"/>
    </row>
    <row r="767" spans="39:39">
      <c r="AM767" s="1"/>
    </row>
    <row r="768" spans="39:39">
      <c r="AM768" s="1"/>
    </row>
    <row r="769" spans="39:39">
      <c r="AM769" s="1"/>
    </row>
    <row r="770" spans="39:39">
      <c r="AM770" s="1"/>
    </row>
    <row r="771" spans="39:39">
      <c r="AM771" s="1"/>
    </row>
    <row r="772" spans="39:39">
      <c r="AM772" s="1"/>
    </row>
    <row r="773" spans="39:39">
      <c r="AM773" s="1"/>
    </row>
    <row r="774" spans="39:39">
      <c r="AM774" s="1"/>
    </row>
    <row r="775" spans="39:39">
      <c r="AM775" s="1"/>
    </row>
    <row r="776" spans="39:39">
      <c r="AM776" s="1"/>
    </row>
    <row r="777" spans="39:39">
      <c r="AM777" s="1"/>
    </row>
    <row r="778" spans="39:39">
      <c r="AM778" s="1"/>
    </row>
    <row r="779" spans="39:39">
      <c r="AM779" s="1"/>
    </row>
    <row r="780" spans="39:39">
      <c r="AM780" s="1"/>
    </row>
    <row r="781" spans="39:39">
      <c r="AM781" s="1"/>
    </row>
    <row r="782" spans="39:39">
      <c r="AM782" s="1"/>
    </row>
    <row r="783" spans="39:39">
      <c r="AM783" s="1"/>
    </row>
    <row r="784" spans="39:39">
      <c r="AM784" s="1"/>
    </row>
    <row r="785" spans="39:39">
      <c r="AM785" s="1"/>
    </row>
    <row r="786" spans="39:39">
      <c r="AM786" s="1"/>
    </row>
    <row r="787" spans="39:39">
      <c r="AM787" s="1"/>
    </row>
    <row r="788" spans="39:39">
      <c r="AM788" s="1"/>
    </row>
    <row r="789" spans="39:39">
      <c r="AM789" s="1"/>
    </row>
    <row r="790" spans="39:39">
      <c r="AM790" s="1"/>
    </row>
    <row r="791" spans="39:39">
      <c r="AM791" s="1"/>
    </row>
    <row r="792" spans="39:39">
      <c r="AM792" s="1"/>
    </row>
    <row r="793" spans="39:39">
      <c r="AM793" s="1"/>
    </row>
    <row r="794" spans="39:39">
      <c r="AM794" s="1"/>
    </row>
    <row r="795" spans="39:39">
      <c r="AM795" s="1"/>
    </row>
    <row r="796" spans="39:39">
      <c r="AM796" s="1"/>
    </row>
    <row r="797" spans="39:39">
      <c r="AM797" s="1"/>
    </row>
    <row r="798" spans="39:39">
      <c r="AM798" s="1"/>
    </row>
    <row r="799" spans="39:39">
      <c r="AM799" s="1"/>
    </row>
    <row r="800" spans="39:39">
      <c r="AM800" s="1"/>
    </row>
    <row r="801" spans="39:39">
      <c r="AM801" s="1"/>
    </row>
    <row r="802" spans="39:39">
      <c r="AM802" s="1"/>
    </row>
    <row r="803" spans="39:39">
      <c r="AM803" s="1"/>
    </row>
    <row r="804" spans="39:39">
      <c r="AM804" s="1"/>
    </row>
    <row r="805" spans="39:39">
      <c r="AM805" s="1"/>
    </row>
    <row r="806" spans="39:39">
      <c r="AM806" s="1"/>
    </row>
    <row r="807" spans="39:39">
      <c r="AM807" s="1"/>
    </row>
    <row r="808" spans="39:39">
      <c r="AM808" s="1"/>
    </row>
  </sheetData>
  <sheetProtection password="F475" sheet="1" insertRows="0" selectLockedCells="1"/>
  <protectedRanges>
    <protectedRange sqref="W57" name="範囲1_2_1"/>
  </protectedRanges>
  <mergeCells count="118">
    <mergeCell ref="E24:E26"/>
    <mergeCell ref="H19:K19"/>
    <mergeCell ref="H34:I34"/>
    <mergeCell ref="H24:I24"/>
    <mergeCell ref="H36:I36"/>
    <mergeCell ref="H51:I51"/>
    <mergeCell ref="H80:I80"/>
    <mergeCell ref="H81:I81"/>
    <mergeCell ref="H37:I37"/>
    <mergeCell ref="H38:I38"/>
    <mergeCell ref="H39:I39"/>
    <mergeCell ref="H40:I40"/>
    <mergeCell ref="H66:I66"/>
    <mergeCell ref="H48:I48"/>
    <mergeCell ref="H47:I47"/>
    <mergeCell ref="H64:I64"/>
    <mergeCell ref="H63:I63"/>
    <mergeCell ref="H41:I41"/>
    <mergeCell ref="H23:I23"/>
    <mergeCell ref="H27:I27"/>
    <mergeCell ref="H25:I25"/>
    <mergeCell ref="AK56:AN56"/>
    <mergeCell ref="AS56:BE56"/>
    <mergeCell ref="BG56:BK56"/>
    <mergeCell ref="E90:F90"/>
    <mergeCell ref="H76:I76"/>
    <mergeCell ref="H77:I77"/>
    <mergeCell ref="H72:I72"/>
    <mergeCell ref="H43:I43"/>
    <mergeCell ref="H44:I44"/>
    <mergeCell ref="H50:I50"/>
    <mergeCell ref="AG57:AI57"/>
    <mergeCell ref="AE56:AF57"/>
    <mergeCell ref="E58:E60"/>
    <mergeCell ref="H85:I85"/>
    <mergeCell ref="H84:I84"/>
    <mergeCell ref="H83:I83"/>
    <mergeCell ref="H73:I73"/>
    <mergeCell ref="N21:S21"/>
    <mergeCell ref="BN14:BP15"/>
    <mergeCell ref="K22:L22"/>
    <mergeCell ref="H65:I65"/>
    <mergeCell ref="H58:I58"/>
    <mergeCell ref="H59:I59"/>
    <mergeCell ref="H60:I60"/>
    <mergeCell ref="H61:I61"/>
    <mergeCell ref="H62:I62"/>
    <mergeCell ref="H46:I46"/>
    <mergeCell ref="H45:I45"/>
    <mergeCell ref="H57:I57"/>
    <mergeCell ref="H53:I53"/>
    <mergeCell ref="H52:I52"/>
    <mergeCell ref="H35:I35"/>
    <mergeCell ref="BG22:BK22"/>
    <mergeCell ref="AS22:BE22"/>
    <mergeCell ref="AK22:AN22"/>
    <mergeCell ref="AQ22:AR22"/>
    <mergeCell ref="AG22:AI22"/>
    <mergeCell ref="AG21:AI21"/>
    <mergeCell ref="G14:I14"/>
    <mergeCell ref="N22:R22"/>
    <mergeCell ref="H32:I32"/>
    <mergeCell ref="AC23:AD23"/>
    <mergeCell ref="M132:N132"/>
    <mergeCell ref="H86:I86"/>
    <mergeCell ref="H67:I67"/>
    <mergeCell ref="H78:I78"/>
    <mergeCell ref="H79:I79"/>
    <mergeCell ref="H75:I75"/>
    <mergeCell ref="G91:P91"/>
    <mergeCell ref="G92:P92"/>
    <mergeCell ref="G93:P93"/>
    <mergeCell ref="G94:P94"/>
    <mergeCell ref="G95:P95"/>
    <mergeCell ref="H74:I74"/>
    <mergeCell ref="H68:I68"/>
    <mergeCell ref="H69:I69"/>
    <mergeCell ref="H70:I70"/>
    <mergeCell ref="H71:I71"/>
    <mergeCell ref="H82:I82"/>
    <mergeCell ref="H87:I87"/>
    <mergeCell ref="H28:I28"/>
    <mergeCell ref="G16:I16"/>
    <mergeCell ref="G15:I15"/>
    <mergeCell ref="N16:P16"/>
    <mergeCell ref="N17:P17"/>
    <mergeCell ref="N18:P18"/>
    <mergeCell ref="N19:P19"/>
    <mergeCell ref="N20:P20"/>
    <mergeCell ref="J17:L18"/>
    <mergeCell ref="G13:I13"/>
    <mergeCell ref="J13:L13"/>
    <mergeCell ref="J16:L16"/>
    <mergeCell ref="J14:L14"/>
    <mergeCell ref="N6:Q6"/>
    <mergeCell ref="N7:P7"/>
    <mergeCell ref="C8:E8"/>
    <mergeCell ref="D3:F3"/>
    <mergeCell ref="H2:N3"/>
    <mergeCell ref="P13:R13"/>
    <mergeCell ref="AG56:AI56"/>
    <mergeCell ref="H42:I42"/>
    <mergeCell ref="H49:I49"/>
    <mergeCell ref="H33:I33"/>
    <mergeCell ref="G17:I18"/>
    <mergeCell ref="H26:I26"/>
    <mergeCell ref="H29:I29"/>
    <mergeCell ref="H30:I30"/>
    <mergeCell ref="H31:I31"/>
    <mergeCell ref="O8:P8"/>
    <mergeCell ref="N10:P10"/>
    <mergeCell ref="O12:R12"/>
    <mergeCell ref="AE21:AF22"/>
    <mergeCell ref="G12:J12"/>
    <mergeCell ref="K12:L12"/>
    <mergeCell ref="G11:J11"/>
    <mergeCell ref="K11:L11"/>
    <mergeCell ref="J15:L15"/>
  </mergeCells>
  <phoneticPr fontId="1"/>
  <dataValidations xWindow="1511" yWindow="687" count="15">
    <dataValidation type="custom" imeMode="halfAlpha" allowBlank="1" showInputMessage="1" showErrorMessage="1" sqref="H88:H89 H54 J24:J53 J58:J87" xr:uid="{00000000-0002-0000-0300-000000000000}">
      <formula1>1</formula1>
    </dataValidation>
    <dataValidation imeMode="halfAlpha" allowBlank="1" showInputMessage="1" showErrorMessage="1" prompt="説明を読んで！" sqref="AC24:AF53 AE54:AG55 R54:S56 AC57:AD87 AB54:AD56 W57 AA36:AA39 X58:Z61 AB58:AB61 AA32:AA34 W54:Z56 AE58:AF87" xr:uid="{00000000-0002-0000-0300-000001000000}"/>
    <dataValidation type="list" allowBlank="1" showInputMessage="1" prompt="選択入力してください" sqref="AF24:AF53 AF58:AF87 AG54:AG55" xr:uid="{00000000-0002-0000-0300-000002000000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P55:P56 M55:M56 AL55:AN55 AH55:AI55" xr:uid="{00000000-0002-0000-0300-000003000000}">
      <formula1>6</formula1>
    </dataValidation>
    <dataValidation imeMode="halfAlpha" allowBlank="1" showInputMessage="1" showErrorMessage="1" sqref="AB24:AB53 T58:T87 T24:T53 Q24:Q53 AA23:AA31 W58:W87 Q58:Q87 W24:Z53 K12:L12" xr:uid="{00000000-0002-0000-0300-000004000000}"/>
    <dataValidation type="custom" imeMode="hiragana" allowBlank="1" showInputMessage="1" showErrorMessage="1" sqref="K24:N53 K58:N87" xr:uid="{00000000-0002-0000-0300-000005000000}">
      <formula1>1</formula1>
    </dataValidation>
    <dataValidation type="list" allowBlank="1" showInputMessage="1" showErrorMessage="1" sqref="AG59:AI67" xr:uid="{00000000-0002-0000-0300-000006000000}">
      <formula1>$AI$10</formula1>
    </dataValidation>
    <dataValidation type="list" allowBlank="1" showInputMessage="1" showErrorMessage="1" sqref="AG68:AI87 AG58:AI58" xr:uid="{00000000-0002-0000-0300-000007000000}">
      <formula1>$AE$2</formula1>
    </dataValidation>
    <dataValidation type="list" allowBlank="1" showInputMessage="1" showErrorMessage="1" sqref="N55:O56 AE58:AE87" xr:uid="{00000000-0002-0000-0300-000008000000}">
      <formula1>$AG$10:$AG$13</formula1>
    </dataValidation>
    <dataValidation type="list" allowBlank="1" showInputMessage="1" showErrorMessage="1" sqref="Q55:R56" xr:uid="{00000000-0002-0000-0300-000009000000}">
      <formula1>$AX$13:$AX$53</formula1>
    </dataValidation>
    <dataValidation type="list" allowBlank="1" showInputMessage="1" showErrorMessage="1" sqref="L55:L56" xr:uid="{00000000-0002-0000-0300-00000A000000}">
      <formula1>$AL$10:$AL$19</formula1>
    </dataValidation>
    <dataValidation type="list" allowBlank="1" showInputMessage="1" showErrorMessage="1" sqref="AH54:AH55" xr:uid="{00000000-0002-0000-0300-00000B000000}">
      <formula1>$AF$10:$AF$19</formula1>
    </dataValidation>
    <dataValidation type="list" allowBlank="1" showInputMessage="1" showErrorMessage="1" sqref="T55:V56" xr:uid="{00000000-0002-0000-0300-00000C000000}">
      <formula1>$BB$13:$BB$53</formula1>
    </dataValidation>
    <dataValidation type="list" allowBlank="1" showInputMessage="1" showErrorMessage="1" sqref="S24:S53 P58:P87 P24:P53 V24:V53 S58:S87 V58:V87" xr:uid="{85EC3489-D615-4C1E-8BD4-DCC6D546F39D}">
      <formula1>INDIRECT(O24)</formula1>
    </dataValidation>
    <dataValidation imeMode="hiragana" allowBlank="1" showInputMessage="1" showErrorMessage="1" sqref="J13:L14 J16:L16 G92:P95" xr:uid="{A4595D3B-61D6-4A06-8B8F-36EBE6DB7E04}"/>
  </dataValidations>
  <pageMargins left="0.23622047244094491" right="0.23622047244094491" top="0.74803149606299213" bottom="0.74803149606299213" header="0.31496062992125984" footer="0.31496062992125984"/>
  <pageSetup paperSize="9" scale="38" orientation="landscape" r:id="rId1"/>
  <headerFooter alignWithMargins="0"/>
  <rowBreaks count="1" manualBreakCount="1">
    <brk id="55" max="2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3">
        <x14:dataValidation type="list" allowBlank="1" showInputMessage="1" showErrorMessage="1" xr:uid="{00000000-0002-0000-0300-000013000000}">
          <x14:formula1>
            <xm:f>所属・種目コード!$Y$2</xm:f>
          </x14:formula1>
          <xm:sqref>AG24:AI53</xm:sqref>
        </x14:dataValidation>
        <x14:dataValidation type="list" allowBlank="1" showInputMessage="1" showErrorMessage="1" xr:uid="{00000000-0002-0000-0300-000014000000}">
          <x14:formula1>
            <xm:f>所属・種目コード!$W$1:$W$2</xm:f>
          </x14:formula1>
          <xm:sqref>AE24:AE53</xm:sqref>
        </x14:dataValidation>
        <x14:dataValidation type="list" allowBlank="1" showInputMessage="1" prompt="選択入力してください" xr:uid="{00000000-0002-0000-0300-000015000000}">
          <x14:formula1>
            <xm:f>所属・種目コード!$T$1</xm:f>
          </x14:formula1>
          <xm:sqref>P55:P56</xm:sqref>
        </x14:dataValidation>
        <x14:dataValidation type="list" allowBlank="1" showInputMessage="1" showErrorMessage="1" xr:uid="{00000000-0002-0000-0300-000016000000}">
          <x14:formula1>
            <xm:f>所属・種目コード!$Y$2:$Y$7</xm:f>
          </x14:formula1>
          <xm:sqref>AL54:AL55</xm:sqref>
        </x14:dataValidation>
        <x14:dataValidation type="list" errorStyle="warning" allowBlank="1" showInputMessage="1" showErrorMessage="1" errorTitle="種目入力" error="正しい種目データではありません" xr:uid="{430C4292-6386-4D71-A701-587EDC1E3BE5}">
          <x14:formula1>
            <xm:f>所属・種目コード!$Y$2:$Y$3</xm:f>
          </x14:formula1>
          <xm:sqref>O44:O53 R44:R53 U44:U53</xm:sqref>
        </x14:dataValidation>
        <x14:dataValidation type="list" imeMode="halfAlpha" allowBlank="1" showInputMessage="1" showErrorMessage="1" xr:uid="{E293426E-386A-480A-A73C-CE8BFEDCB9DD}">
          <x14:formula1>
            <xm:f>所属・種目コード!$Y$2:$Y$3</xm:f>
          </x14:formula1>
          <xm:sqref>O44:O53 R44:R53 U44:U53</xm:sqref>
        </x14:dataValidation>
        <x14:dataValidation type="list" imeMode="halfAlpha" allowBlank="1" showInputMessage="1" showErrorMessage="1" xr:uid="{19E90352-CEE0-4184-9F0F-F4CDFA0672E5}">
          <x14:formula1>
            <xm:f>所属・種目コード!$Y$7:$Y$8</xm:f>
          </x14:formula1>
          <xm:sqref>R78:R87 U78:U87</xm:sqref>
        </x14:dataValidation>
        <x14:dataValidation type="list" errorStyle="warning" allowBlank="1" showInputMessage="1" showErrorMessage="1" errorTitle="種目入力" error="正しい種目データではありません" xr:uid="{EE364047-7A91-42AD-AEF7-D386DDB5C3A6}">
          <x14:formula1>
            <xm:f>所属・種目コード!$Y$7:$Y$8</xm:f>
          </x14:formula1>
          <xm:sqref>R78:R87 U78:U87</xm:sqref>
        </x14:dataValidation>
        <x14:dataValidation type="list" imeMode="halfAlpha" allowBlank="1" showInputMessage="1" showErrorMessage="1" xr:uid="{0B613EF1-E6D6-4609-9C3B-A059AFDB68DC}">
          <x14:formula1>
            <xm:f>所属・種目コード!$Y$7:$Y$10</xm:f>
          </x14:formula1>
          <xm:sqref>O58:O87 U58:U77 R58:R77</xm:sqref>
        </x14:dataValidation>
        <x14:dataValidation type="list" errorStyle="warning" allowBlank="1" showInputMessage="1" showErrorMessage="1" errorTitle="種目入力" error="正しい種目データではありません" xr:uid="{0B70A6AC-B2EF-4E8B-A0B6-4E8664783C08}">
          <x14:formula1>
            <xm:f>所属・種目コード!$Y$7:$Y$10</xm:f>
          </x14:formula1>
          <xm:sqref>O58:O87 U58:U77 R58:R77</xm:sqref>
        </x14:dataValidation>
        <x14:dataValidation type="list" errorStyle="warning" allowBlank="1" showInputMessage="1" showErrorMessage="1" errorTitle="種目入力" error="正しい種目データではありません" xr:uid="{168A2A6C-641F-4FD9-88C9-A7EA1C6EFD16}">
          <x14:formula1>
            <xm:f>所属・種目コード!$Y$2</xm:f>
          </x14:formula1>
          <xm:sqref>O24:O43 R24:R43 U24:U43</xm:sqref>
        </x14:dataValidation>
        <x14:dataValidation type="list" imeMode="halfAlpha" allowBlank="1" showInputMessage="1" showErrorMessage="1" xr:uid="{8DB54132-3621-4FE3-B342-C98F574F3FFF}">
          <x14:formula1>
            <xm:f>所属・種目コード!$Y$2</xm:f>
          </x14:formula1>
          <xm:sqref>O24:O43 R24:R43 U24:U43</xm:sqref>
        </x14:dataValidation>
        <x14:dataValidation type="list" allowBlank="1" showInputMessage="1" showErrorMessage="1" xr:uid="{00000000-0002-0000-0300-00001B000000}">
          <x14:formula1>
            <xm:f>所属・種目コード!$AI$1:$AI$19</xm:f>
          </x14:formula1>
          <xm:sqref>AD58:AD61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EZ196"/>
  <sheetViews>
    <sheetView zoomScale="70" zoomScaleNormal="70" zoomScaleSheetLayoutView="70" workbookViewId="0">
      <selection activeCell="M23" sqref="M23"/>
    </sheetView>
  </sheetViews>
  <sheetFormatPr defaultColWidth="8.69921875" defaultRowHeight="14.4"/>
  <cols>
    <col min="1" max="1" width="3.3984375" customWidth="1"/>
    <col min="2" max="3" width="4.796875" customWidth="1"/>
    <col min="4" max="4" width="2.69921875" customWidth="1"/>
    <col min="5" max="5" width="6.69921875" customWidth="1"/>
    <col min="6" max="7" width="5.19921875" customWidth="1"/>
    <col min="8" max="8" width="10.69921875" customWidth="1"/>
    <col min="9" max="9" width="18.69921875" customWidth="1"/>
    <col min="10" max="10" width="7.69921875" customWidth="1"/>
    <col min="11" max="11" width="16.69921875" customWidth="1"/>
    <col min="12" max="12" width="21.296875" customWidth="1"/>
    <col min="13" max="13" width="20.69921875" customWidth="1"/>
    <col min="14" max="14" width="33.69921875" customWidth="1"/>
    <col min="15" max="15" width="12.69921875" customWidth="1"/>
    <col min="16" max="16" width="20.69921875" customWidth="1"/>
    <col min="17" max="17" width="33.69921875" style="37" customWidth="1"/>
    <col min="18" max="18" width="12.69921875" customWidth="1"/>
    <col min="19" max="19" width="20.69921875" hidden="1" customWidth="1"/>
    <col min="20" max="20" width="33.69921875" hidden="1" customWidth="1"/>
    <col min="21" max="21" width="12.69921875" hidden="1" customWidth="1"/>
    <col min="22" max="23" width="8.69921875" hidden="1" customWidth="1"/>
    <col min="24" max="25" width="8.69921875" style="214" customWidth="1"/>
    <col min="26" max="26" width="8.69921875" customWidth="1"/>
    <col min="27" max="32" width="8.69921875" hidden="1" customWidth="1"/>
    <col min="33" max="33" width="8.69921875" style="37" hidden="1" customWidth="1"/>
    <col min="34" max="34" width="12.69921875" hidden="1" customWidth="1"/>
    <col min="35" max="37" width="8.69921875" hidden="1" customWidth="1"/>
    <col min="38" max="40" width="16.8984375" style="37" hidden="1" customWidth="1"/>
    <col min="41" max="44" width="8.69921875" style="37" hidden="1" customWidth="1"/>
    <col min="45" max="45" width="12.59765625" style="37" hidden="1" customWidth="1"/>
    <col min="46" max="46" width="17.69921875" style="37" hidden="1" customWidth="1"/>
    <col min="47" max="47" width="8.69921875" style="37" hidden="1" customWidth="1"/>
    <col min="48" max="48" width="10.19921875" style="37" hidden="1" customWidth="1"/>
    <col min="49" max="49" width="8.69921875" style="37" hidden="1" customWidth="1"/>
    <col min="50" max="50" width="15.59765625" style="37" hidden="1" customWidth="1"/>
    <col min="51" max="53" width="8.69921875" style="37" hidden="1" customWidth="1"/>
    <col min="54" max="54" width="14.09765625" style="37" hidden="1" customWidth="1"/>
    <col min="55" max="61" width="8.69921875" style="37" hidden="1" customWidth="1"/>
    <col min="62" max="69" width="8.69921875" customWidth="1"/>
  </cols>
  <sheetData>
    <row r="1" spans="1:156" ht="28.8" customHeight="1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66"/>
      <c r="R1" s="214"/>
      <c r="S1" s="214"/>
      <c r="T1" s="214"/>
      <c r="U1" s="214"/>
      <c r="V1" s="214"/>
      <c r="W1" s="214"/>
      <c r="Z1" s="214"/>
      <c r="AA1" s="214"/>
      <c r="AB1" s="214"/>
      <c r="AC1" s="214"/>
      <c r="AD1" s="214"/>
      <c r="AE1" s="214"/>
      <c r="AF1" s="214"/>
      <c r="AG1" s="266"/>
      <c r="AH1" s="214"/>
      <c r="AI1" s="214"/>
      <c r="AJ1" s="214"/>
      <c r="AK1" s="214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  <c r="DN1" s="214"/>
      <c r="DO1" s="214"/>
      <c r="DP1" s="214"/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/>
      <c r="EC1" s="214"/>
      <c r="ED1" s="214"/>
      <c r="EE1" s="214"/>
      <c r="EF1" s="214"/>
      <c r="EG1" s="214"/>
      <c r="EH1" s="214"/>
      <c r="EI1" s="214"/>
      <c r="EJ1" s="214"/>
      <c r="EK1" s="214"/>
      <c r="EL1" s="214"/>
      <c r="EM1" s="214"/>
      <c r="EN1" s="214"/>
      <c r="EO1" s="214"/>
      <c r="EP1" s="214"/>
      <c r="EQ1" s="214"/>
      <c r="ER1" s="214"/>
      <c r="ES1" s="214"/>
    </row>
    <row r="2" spans="1:156" s="214" customFormat="1" ht="28.8" customHeight="1">
      <c r="E2" s="627"/>
      <c r="F2" s="1217" t="s">
        <v>9255</v>
      </c>
      <c r="G2" s="1218"/>
      <c r="H2" s="1218"/>
      <c r="I2" s="1218"/>
      <c r="J2" s="1218"/>
      <c r="K2" s="1219"/>
      <c r="Q2" s="266"/>
      <c r="AG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</row>
    <row r="3" spans="1:156" s="214" customFormat="1" ht="28.8" customHeight="1">
      <c r="Q3" s="266"/>
      <c r="AG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</row>
    <row r="4" spans="1:156" s="214" customFormat="1" ht="14.4" customHeight="1">
      <c r="E4" s="1221" t="s">
        <v>8957</v>
      </c>
      <c r="F4" s="1221"/>
      <c r="G4" s="1221"/>
      <c r="H4" s="1221"/>
      <c r="I4" s="1221"/>
      <c r="L4" s="945" t="s">
        <v>10188</v>
      </c>
      <c r="M4" s="945"/>
      <c r="N4" s="945"/>
      <c r="O4" s="945"/>
      <c r="Q4" s="948"/>
      <c r="AG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</row>
    <row r="5" spans="1:156" s="214" customFormat="1" ht="14.4" customHeight="1">
      <c r="E5" s="1222"/>
      <c r="F5" s="1222"/>
      <c r="G5" s="1222"/>
      <c r="H5" s="1222"/>
      <c r="I5" s="1222"/>
      <c r="J5" s="455"/>
      <c r="K5" s="580"/>
      <c r="L5" s="1137" t="s">
        <v>10190</v>
      </c>
      <c r="M5" s="1137"/>
      <c r="N5" s="1137"/>
      <c r="O5" s="1137"/>
      <c r="P5" s="1137"/>
      <c r="Q5" s="266"/>
      <c r="AG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</row>
    <row r="6" spans="1:156" s="214" customFormat="1" ht="16.2">
      <c r="G6" s="1229"/>
      <c r="H6" s="1229"/>
      <c r="I6" s="1229"/>
      <c r="J6" s="1229"/>
      <c r="K6" s="456"/>
      <c r="L6" s="1121" t="s">
        <v>10189</v>
      </c>
      <c r="M6" s="1121"/>
      <c r="N6" s="1121"/>
      <c r="Q6" s="266"/>
      <c r="AG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</row>
    <row r="7" spans="1:156" s="214" customFormat="1" ht="18.600000000000001" hidden="1" customHeight="1">
      <c r="F7" s="359"/>
      <c r="G7" s="1223" t="s">
        <v>8809</v>
      </c>
      <c r="H7" s="1224"/>
      <c r="I7" s="1224"/>
      <c r="J7" s="1224"/>
      <c r="K7" s="1225"/>
      <c r="L7" s="1226"/>
      <c r="M7" s="522"/>
      <c r="N7" s="359"/>
      <c r="Q7" s="266"/>
      <c r="AG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</row>
    <row r="8" spans="1:156" s="214" customFormat="1" ht="18.600000000000001" hidden="1" customHeight="1">
      <c r="F8" s="359"/>
      <c r="G8" s="1232" t="s">
        <v>8810</v>
      </c>
      <c r="H8" s="1233"/>
      <c r="I8" s="1233"/>
      <c r="J8" s="1233"/>
      <c r="K8" s="1234"/>
      <c r="L8" s="1235"/>
      <c r="M8" s="561"/>
      <c r="N8" s="216" t="s">
        <v>8731</v>
      </c>
      <c r="Q8" s="266"/>
      <c r="AG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</row>
    <row r="9" spans="1:156" s="214" customFormat="1" ht="19.2">
      <c r="F9" s="215"/>
      <c r="H9" s="216"/>
      <c r="K9" s="738"/>
      <c r="L9" s="216"/>
      <c r="M9" s="216"/>
      <c r="N9" s="286"/>
      <c r="Q9" s="266"/>
      <c r="AG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</row>
    <row r="10" spans="1:156" s="214" customFormat="1" ht="15.6">
      <c r="F10" s="200"/>
      <c r="G10" s="1230" t="s">
        <v>8653</v>
      </c>
      <c r="H10" s="1231"/>
      <c r="I10" s="1227" t="s">
        <v>8800</v>
      </c>
      <c r="J10" s="1228"/>
      <c r="K10" s="1228"/>
      <c r="L10" s="217"/>
      <c r="M10" s="217"/>
      <c r="N10" s="286"/>
      <c r="Q10" s="266"/>
      <c r="AG10" s="266"/>
      <c r="AL10" s="266"/>
      <c r="AM10" s="266"/>
      <c r="AN10" s="266"/>
      <c r="AO10" s="266"/>
      <c r="AP10" s="266"/>
      <c r="AQ10" s="266"/>
      <c r="AR10" s="266"/>
      <c r="AS10" s="266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</row>
    <row r="11" spans="1:156" s="214" customFormat="1" ht="22.8" customHeight="1">
      <c r="M11" s="523"/>
      <c r="O11" s="287"/>
      <c r="P11" s="287"/>
      <c r="Q11" s="266"/>
      <c r="AG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 s="266"/>
    </row>
    <row r="12" spans="1:156" s="214" customFormat="1" ht="16.2">
      <c r="K12" s="1236" t="s">
        <v>9256</v>
      </c>
      <c r="L12" s="1236"/>
      <c r="M12" s="1236"/>
      <c r="N12" s="1236"/>
      <c r="O12" s="1236"/>
      <c r="P12" s="1236"/>
      <c r="Q12" s="266"/>
      <c r="AG12" s="266"/>
      <c r="AL12" s="266"/>
      <c r="AM12" s="266"/>
      <c r="AN12" s="266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</row>
    <row r="13" spans="1:156" s="214" customFormat="1" ht="25.8" customHeight="1">
      <c r="E13" s="318"/>
      <c r="F13" s="318"/>
      <c r="G13" s="318"/>
      <c r="H13" s="318"/>
      <c r="I13" s="318"/>
      <c r="K13" s="1121" t="s">
        <v>9224</v>
      </c>
      <c r="L13" s="1121"/>
      <c r="M13" s="1121"/>
      <c r="N13" s="1121"/>
      <c r="O13" s="1121"/>
      <c r="P13" s="294"/>
      <c r="Q13" s="266"/>
      <c r="AB13" s="1138" t="s">
        <v>8953</v>
      </c>
      <c r="AC13" s="1138"/>
      <c r="AD13" s="1122" t="s">
        <v>8955</v>
      </c>
      <c r="AE13" s="1122"/>
      <c r="AF13" s="1122"/>
      <c r="AG13"/>
      <c r="AH13" s="37"/>
      <c r="AI13"/>
      <c r="AJ13" s="1"/>
      <c r="AK13" s="1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</row>
    <row r="14" spans="1:156" ht="19.8" thickBot="1">
      <c r="A14" s="214"/>
      <c r="B14" s="218"/>
      <c r="C14" s="218"/>
      <c r="D14" s="218"/>
      <c r="E14" s="318"/>
      <c r="F14" s="318"/>
      <c r="G14" s="318"/>
      <c r="H14" s="318"/>
      <c r="I14" s="1198" t="s">
        <v>8738</v>
      </c>
      <c r="J14" s="1198"/>
      <c r="K14" s="318"/>
      <c r="L14" s="318"/>
      <c r="M14" s="318"/>
      <c r="N14" s="218"/>
      <c r="O14" s="219"/>
      <c r="P14" s="219"/>
      <c r="Q14" s="521"/>
      <c r="R14" s="218"/>
      <c r="S14" s="218"/>
      <c r="T14" s="218"/>
      <c r="U14" s="218"/>
      <c r="V14" s="220"/>
      <c r="W14" s="221"/>
      <c r="X14" s="221"/>
      <c r="Y14" s="221"/>
      <c r="Z14" s="218"/>
      <c r="AA14" s="218"/>
      <c r="AB14" s="1138"/>
      <c r="AC14" s="1138"/>
      <c r="AD14" s="1220" t="s">
        <v>8954</v>
      </c>
      <c r="AE14" s="1220"/>
      <c r="AF14" s="1220"/>
      <c r="AG14"/>
      <c r="AH14" s="1203" t="s">
        <v>83</v>
      </c>
      <c r="AI14" s="1203"/>
      <c r="AJ14" s="1203"/>
      <c r="AK14" s="1203"/>
      <c r="AL14" s="506" t="s">
        <v>8949</v>
      </c>
      <c r="AM14" s="520" t="s">
        <v>8948</v>
      </c>
      <c r="AN14" s="1204" t="s">
        <v>8953</v>
      </c>
      <c r="AO14" s="1204"/>
      <c r="AP14" s="1202" t="s">
        <v>8948</v>
      </c>
      <c r="AQ14" s="1202"/>
      <c r="AR14" s="1202"/>
      <c r="AS14" s="1202"/>
      <c r="AT14" s="1202"/>
      <c r="AU14" s="1202"/>
      <c r="AV14" s="1202"/>
      <c r="AW14" s="1202"/>
      <c r="AX14" s="1202"/>
      <c r="AY14" s="1202"/>
      <c r="AZ14" s="1202"/>
      <c r="BA14" s="1202"/>
      <c r="BB14" s="1202"/>
      <c r="BC14" s="3"/>
      <c r="BD14" s="1201" t="s">
        <v>8947</v>
      </c>
      <c r="BE14" s="1201"/>
      <c r="BF14" s="1201"/>
      <c r="BG14" s="1201"/>
      <c r="BH14" s="1201"/>
      <c r="BI14" s="506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</row>
    <row r="15" spans="1:156" ht="24.6" customHeight="1" thickBot="1">
      <c r="A15" s="214"/>
      <c r="B15" s="223"/>
      <c r="C15" s="223"/>
      <c r="D15" s="223"/>
      <c r="E15" s="743" t="s">
        <v>8671</v>
      </c>
      <c r="F15" s="1239" t="s">
        <v>8642</v>
      </c>
      <c r="G15" s="1240"/>
      <c r="H15" s="960" t="s">
        <v>8643</v>
      </c>
      <c r="I15" s="960" t="s">
        <v>8649</v>
      </c>
      <c r="J15" s="960" t="s">
        <v>20</v>
      </c>
      <c r="K15" s="961" t="s">
        <v>25</v>
      </c>
      <c r="L15" s="962" t="s">
        <v>8740</v>
      </c>
      <c r="M15" s="963" t="s">
        <v>9950</v>
      </c>
      <c r="N15" s="964" t="s">
        <v>9951</v>
      </c>
      <c r="O15" s="965" t="s">
        <v>9952</v>
      </c>
      <c r="P15" s="966" t="s">
        <v>9953</v>
      </c>
      <c r="Q15" s="967" t="s">
        <v>9954</v>
      </c>
      <c r="R15" s="966" t="s">
        <v>9955</v>
      </c>
      <c r="S15" s="756" t="s">
        <v>9956</v>
      </c>
      <c r="T15" s="747" t="s">
        <v>9957</v>
      </c>
      <c r="U15" s="748" t="s">
        <v>9952</v>
      </c>
      <c r="V15" s="570" t="s">
        <v>8652</v>
      </c>
      <c r="W15" s="570" t="s">
        <v>8651</v>
      </c>
      <c r="X15" s="1177"/>
      <c r="Y15" s="1177"/>
      <c r="Z15" s="579" t="s">
        <v>29</v>
      </c>
      <c r="AA15" s="575" t="s">
        <v>45</v>
      </c>
      <c r="AB15" s="576" t="s">
        <v>8639</v>
      </c>
      <c r="AC15" s="577" t="s">
        <v>8640</v>
      </c>
      <c r="AD15" s="578" t="s">
        <v>8641</v>
      </c>
      <c r="AE15" s="571"/>
      <c r="AF15" s="572" t="s">
        <v>8654</v>
      </c>
      <c r="AG15" s="572" t="s">
        <v>45</v>
      </c>
      <c r="AH15" s="572" t="s">
        <v>380</v>
      </c>
      <c r="AI15" s="572" t="s">
        <v>20</v>
      </c>
      <c r="AJ15" s="573" t="s">
        <v>8862</v>
      </c>
      <c r="AK15" s="574" t="s">
        <v>8863</v>
      </c>
      <c r="AL15" s="572" t="s">
        <v>8901</v>
      </c>
      <c r="AM15" s="572" t="s">
        <v>4</v>
      </c>
      <c r="AN15" s="574" t="s">
        <v>39</v>
      </c>
      <c r="AO15" s="574" t="s">
        <v>33</v>
      </c>
      <c r="AP15" s="574" t="s">
        <v>22</v>
      </c>
      <c r="AQ15" s="574" t="s">
        <v>8898</v>
      </c>
      <c r="AR15" s="574" t="s">
        <v>35</v>
      </c>
      <c r="AS15" s="574" t="s">
        <v>34</v>
      </c>
      <c r="AT15" s="574" t="s">
        <v>22</v>
      </c>
      <c r="AU15" s="574" t="s">
        <v>8899</v>
      </c>
      <c r="AV15" s="574" t="s">
        <v>36</v>
      </c>
      <c r="AW15" s="574" t="s">
        <v>37</v>
      </c>
      <c r="AX15" s="574" t="s">
        <v>22</v>
      </c>
      <c r="AY15" s="574" t="s">
        <v>8900</v>
      </c>
      <c r="AZ15" s="574" t="s">
        <v>38</v>
      </c>
      <c r="BA15" s="571"/>
      <c r="BB15" s="573" t="s">
        <v>33</v>
      </c>
      <c r="BC15" s="573" t="s">
        <v>21</v>
      </c>
      <c r="BD15" s="573" t="s">
        <v>34</v>
      </c>
      <c r="BE15" s="573" t="s">
        <v>21</v>
      </c>
      <c r="BF15" s="573" t="s">
        <v>37</v>
      </c>
      <c r="BG15" s="573" t="s">
        <v>8900</v>
      </c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704"/>
      <c r="BS15" s="70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  <c r="ED15" s="214"/>
      <c r="EE15" s="214"/>
      <c r="EF15" s="214"/>
      <c r="EG15" s="214"/>
      <c r="EH15" s="214"/>
      <c r="EI15" s="214"/>
      <c r="EJ15" s="214"/>
      <c r="EK15" s="214"/>
      <c r="EL15" s="214"/>
      <c r="EM15" s="214"/>
      <c r="EN15" s="214"/>
      <c r="EO15" s="214"/>
      <c r="EP15" s="214"/>
      <c r="EQ15" s="214"/>
      <c r="ER15" s="214"/>
      <c r="ES15" s="214"/>
      <c r="ET15" s="214"/>
      <c r="EU15" s="214"/>
      <c r="EV15" s="214"/>
      <c r="EW15" s="214"/>
      <c r="EX15" s="214"/>
      <c r="EY15" s="214"/>
      <c r="EZ15" s="214"/>
    </row>
    <row r="16" spans="1:156" ht="17.399999999999999" hidden="1" thickTop="1" thickBot="1">
      <c r="A16" s="214"/>
      <c r="B16" s="223"/>
      <c r="C16" s="223"/>
      <c r="D16" s="223"/>
      <c r="E16" s="1246" t="s">
        <v>8669</v>
      </c>
      <c r="F16" s="1247"/>
      <c r="G16" s="1247"/>
      <c r="H16" s="1247"/>
      <c r="I16" s="563" t="s">
        <v>8741</v>
      </c>
      <c r="J16" s="447" t="s">
        <v>381</v>
      </c>
      <c r="K16" s="447" t="s">
        <v>8670</v>
      </c>
      <c r="L16" s="628" t="s">
        <v>91</v>
      </c>
      <c r="M16" s="671" t="s">
        <v>9229</v>
      </c>
      <c r="N16" s="629"/>
      <c r="O16" s="672"/>
      <c r="P16" s="671" t="s">
        <v>9229</v>
      </c>
      <c r="Q16" s="629"/>
      <c r="R16" s="672"/>
      <c r="S16" s="671" t="s">
        <v>9229</v>
      </c>
      <c r="T16" s="629"/>
      <c r="U16" s="672"/>
      <c r="V16" s="231"/>
      <c r="W16" s="232"/>
      <c r="X16" s="591"/>
      <c r="Y16" s="591"/>
      <c r="Z16" s="223"/>
      <c r="AA16" s="233"/>
      <c r="AB16" s="234"/>
      <c r="AC16" s="235"/>
      <c r="AD16" s="236"/>
      <c r="AE16" s="237"/>
      <c r="AF16" s="238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66"/>
      <c r="BI16" s="266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  <c r="ED16" s="214"/>
      <c r="EE16" s="214"/>
      <c r="EF16" s="214"/>
      <c r="EG16" s="214"/>
      <c r="EH16" s="214"/>
      <c r="EI16" s="214"/>
      <c r="EJ16" s="214"/>
      <c r="EK16" s="214"/>
      <c r="EL16" s="214"/>
      <c r="EM16" s="214"/>
      <c r="EN16" s="214"/>
      <c r="EO16" s="214"/>
      <c r="EP16" s="214"/>
      <c r="EQ16" s="214"/>
      <c r="ER16" s="214"/>
      <c r="ES16" s="214"/>
      <c r="ET16" s="214"/>
      <c r="EU16" s="214"/>
      <c r="EV16" s="214"/>
      <c r="EW16" s="214"/>
      <c r="EX16" s="214"/>
      <c r="EY16" s="214"/>
      <c r="EZ16" s="214"/>
    </row>
    <row r="17" spans="1:153" ht="23.4" customHeight="1" thickTop="1">
      <c r="A17" s="214"/>
      <c r="B17" s="55"/>
      <c r="C17" s="55"/>
      <c r="D17" s="55"/>
      <c r="E17" s="705" t="s">
        <v>8667</v>
      </c>
      <c r="F17" s="1123">
        <v>1</v>
      </c>
      <c r="G17" s="1123"/>
      <c r="H17" s="675"/>
      <c r="I17" s="688"/>
      <c r="J17" s="689"/>
      <c r="K17" s="690"/>
      <c r="L17" s="691"/>
      <c r="M17" s="678"/>
      <c r="N17" s="679"/>
      <c r="O17" s="750"/>
      <c r="P17" s="678"/>
      <c r="Q17" s="753"/>
      <c r="R17" s="754"/>
      <c r="S17" s="678"/>
      <c r="T17" s="907"/>
      <c r="U17" s="750"/>
      <c r="V17" s="239"/>
      <c r="W17" s="240"/>
      <c r="X17" s="241"/>
      <c r="Y17" s="241"/>
      <c r="Z17" s="241"/>
      <c r="AA17" s="242"/>
      <c r="AB17" s="243" t="s">
        <v>24</v>
      </c>
      <c r="AC17" s="244" t="s">
        <v>46</v>
      </c>
      <c r="AD17" s="245" t="s">
        <v>83</v>
      </c>
      <c r="AE17" s="245" t="s">
        <v>83</v>
      </c>
      <c r="AF17" s="450" t="s">
        <v>83</v>
      </c>
      <c r="AG17" s="565">
        <f t="shared" ref="AG17:AG41" si="0">F17</f>
        <v>1</v>
      </c>
      <c r="AH17">
        <f t="shared" ref="AH17:AH41" si="1">L17</f>
        <v>0</v>
      </c>
      <c r="AI17" s="229">
        <f>IF(AC17="","",VLOOKUP(AC17,所属・種目コード!T:U,2,FALSE))</f>
        <v>3</v>
      </c>
      <c r="AJ17" s="246">
        <f t="shared" ref="AJ17:AJ41" si="2">H17</f>
        <v>0</v>
      </c>
      <c r="AK17" s="229">
        <f t="shared" ref="AK17:AK41" si="3">J17</f>
        <v>0</v>
      </c>
      <c r="AL17" s="229">
        <f t="shared" ref="AL17:AL41" si="4">I17</f>
        <v>0</v>
      </c>
      <c r="AM17" s="229" t="str">
        <f>CONCATENATE(I17," ",J17," ")</f>
        <v xml:space="preserve">  </v>
      </c>
      <c r="AN17" s="568">
        <f>K17</f>
        <v>0</v>
      </c>
      <c r="AO17" s="229">
        <f>IF(AB17="","",VLOOKUP(AB17,所属・種目コード!$W$1:$X$2,2,FALSE))</f>
        <v>2</v>
      </c>
      <c r="AP17" s="229" t="str">
        <f>IF(L17="","",VLOOKUP(L17,所属・種目コード!$F$3:$H$160,3,FALSE))</f>
        <v/>
      </c>
      <c r="AQ17" s="229" t="str">
        <f>IF(N17="","",VLOOKUP(N17,所属・種目コード!$AC$28:$AD$66,2,FALSE))</f>
        <v/>
      </c>
      <c r="AR17" s="229" t="str">
        <f>IF(M17="","",VLOOKUP(M17,所属・種目コード!$Y$2:$AA$8,3,FALSE))</f>
        <v/>
      </c>
      <c r="AS17" s="497">
        <f>O17</f>
        <v>0</v>
      </c>
      <c r="AT17" s="229" t="str">
        <f>CONCATENATE(AQ17,AR17," ",AS17)</f>
        <v xml:space="preserve"> 0</v>
      </c>
      <c r="AU17" s="229" t="str">
        <f>IF(Q17="","",VLOOKUP(Q17,所属・種目コード!$AC$28:$AD$66,2,FALSE))</f>
        <v/>
      </c>
      <c r="AV17" s="229" t="str">
        <f>IF(P17="","",VLOOKUP(P17,所属・種目コード!$Y$2:$AA$8,3,FALSE))</f>
        <v/>
      </c>
      <c r="AW17" s="495">
        <f>R17</f>
        <v>0</v>
      </c>
      <c r="AX17" s="229" t="str">
        <f>CONCATENATE(AU17,AV17," ",AW17)</f>
        <v xml:space="preserve"> 0</v>
      </c>
      <c r="AY17" s="229" t="str">
        <f>IF(T17="","",VLOOKUP(T17,所属・種目コード!$AC$28:$AD$66,2,FALSE))</f>
        <v/>
      </c>
      <c r="AZ17" s="229" t="str">
        <f>IF(S17="","",VLOOKUP(S17,所属・種目コード!$Y$2:$AA$8,3,FALSE))</f>
        <v/>
      </c>
      <c r="BA17" s="495">
        <f>U17</f>
        <v>0</v>
      </c>
      <c r="BB17" s="229" t="str">
        <f>CONCATENATE(AY17,AZ17," ",BA17)</f>
        <v xml:space="preserve"> 0</v>
      </c>
      <c r="BC17" s="229"/>
      <c r="BD17" s="229" t="str">
        <f>IF(N17="","",VLOOKUP(N17,所属・種目コード!$AQ$2:$AT$19,3,FALSE))</f>
        <v/>
      </c>
      <c r="BE17" s="497">
        <f>O17</f>
        <v>0</v>
      </c>
      <c r="BF17" s="229" t="str">
        <f>IF(Q17="","",VLOOKUP(Q17,所属・種目コード!$AQ$2:$AT$19,3,FALSE))</f>
        <v/>
      </c>
      <c r="BG17" s="564">
        <f>R17</f>
        <v>0</v>
      </c>
      <c r="BH17" s="229" t="str">
        <f>IF(T17="","",VLOOKUP(T17,所属・種目コード!$AQ$2:$AT$19,3,FALSE))</f>
        <v/>
      </c>
      <c r="BI17" s="564">
        <f>U17</f>
        <v>0</v>
      </c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  <c r="ED17" s="214"/>
      <c r="EE17" s="214"/>
      <c r="EF17" s="214"/>
      <c r="EG17" s="214"/>
      <c r="EH17" s="214"/>
      <c r="EI17" s="214"/>
      <c r="EJ17" s="214"/>
      <c r="EK17" s="214"/>
      <c r="EL17" s="214"/>
      <c r="EM17" s="214"/>
      <c r="EN17" s="214"/>
      <c r="EO17" s="214"/>
      <c r="EP17" s="214"/>
      <c r="EQ17" s="214"/>
      <c r="ER17" s="214"/>
      <c r="ES17" s="214"/>
      <c r="ET17" s="214"/>
      <c r="EU17" s="214"/>
      <c r="EV17" s="214"/>
    </row>
    <row r="18" spans="1:153" ht="23.4" customHeight="1">
      <c r="A18" s="214"/>
      <c r="B18" s="55"/>
      <c r="C18" s="55"/>
      <c r="D18" s="55"/>
      <c r="E18" s="705" t="s">
        <v>8812</v>
      </c>
      <c r="F18" s="1123">
        <v>2</v>
      </c>
      <c r="G18" s="1123"/>
      <c r="H18" s="676"/>
      <c r="I18" s="688"/>
      <c r="J18" s="689"/>
      <c r="K18" s="690"/>
      <c r="L18" s="691"/>
      <c r="M18" s="678"/>
      <c r="N18" s="679"/>
      <c r="O18" s="673"/>
      <c r="P18" s="678"/>
      <c r="Q18" s="679"/>
      <c r="R18" s="673"/>
      <c r="S18" s="678"/>
      <c r="T18" s="679"/>
      <c r="U18" s="673"/>
      <c r="V18" s="239"/>
      <c r="W18" s="240"/>
      <c r="X18" s="241"/>
      <c r="Y18" s="241"/>
      <c r="Z18" s="241"/>
      <c r="AA18" s="242"/>
      <c r="AB18" s="243" t="s">
        <v>24</v>
      </c>
      <c r="AC18" s="244" t="s">
        <v>46</v>
      </c>
      <c r="AD18" s="245" t="s">
        <v>83</v>
      </c>
      <c r="AE18" s="245" t="s">
        <v>83</v>
      </c>
      <c r="AF18" s="450" t="s">
        <v>83</v>
      </c>
      <c r="AG18" s="565">
        <f t="shared" si="0"/>
        <v>2</v>
      </c>
      <c r="AH18">
        <f t="shared" si="1"/>
        <v>0</v>
      </c>
      <c r="AI18" s="229">
        <f>IF(AC18="","",VLOOKUP(AC18,所属・種目コード!T:U,2,FALSE))</f>
        <v>3</v>
      </c>
      <c r="AJ18" s="246">
        <f t="shared" si="2"/>
        <v>0</v>
      </c>
      <c r="AK18" s="229">
        <f t="shared" si="3"/>
        <v>0</v>
      </c>
      <c r="AL18" s="229">
        <f t="shared" si="4"/>
        <v>0</v>
      </c>
      <c r="AM18" s="229" t="str">
        <f t="shared" ref="AM18:AM41" si="5">CONCATENATE(I18," ",J18," ")</f>
        <v xml:space="preserve">  </v>
      </c>
      <c r="AN18" s="568">
        <f>K18</f>
        <v>0</v>
      </c>
      <c r="AO18" s="229">
        <f>IF(AB18="","",VLOOKUP(AB18,所属・種目コード!$W$1:$X$2,2,FALSE))</f>
        <v>2</v>
      </c>
      <c r="AP18" s="229" t="str">
        <f>IF(L18="","",VLOOKUP(L18,所属・種目コード!$F$3:$H$160,3,FALSE))</f>
        <v/>
      </c>
      <c r="AQ18" s="229" t="str">
        <f>IF(N18="","",VLOOKUP(N18,所属・種目コード!$AC$28:$AD$66,2,FALSE))</f>
        <v/>
      </c>
      <c r="AR18" s="229" t="str">
        <f>IF(M18="","",VLOOKUP(M18,所属・種目コード!$Y$2:$AA$8,3,FALSE))</f>
        <v/>
      </c>
      <c r="AS18" s="497">
        <f t="shared" ref="AS18:AS41" si="6">O18</f>
        <v>0</v>
      </c>
      <c r="AT18" s="229" t="str">
        <f t="shared" ref="AT18:AT68" si="7">CONCATENATE(AQ18,AR18," ",AS18)</f>
        <v xml:space="preserve"> 0</v>
      </c>
      <c r="AU18" s="229" t="str">
        <f>IF(Q18="","",VLOOKUP(Q18,所属・種目コード!$AC$28:$AD$66,2,FALSE))</f>
        <v/>
      </c>
      <c r="AV18" s="229" t="str">
        <f>IF(P18="","",VLOOKUP(P18,所属・種目コード!$Y$2:$AA$8,3,FALSE))</f>
        <v/>
      </c>
      <c r="AW18" s="495">
        <f t="shared" ref="AW18:AW41" si="8">R18</f>
        <v>0</v>
      </c>
      <c r="AX18" s="229" t="str">
        <f t="shared" ref="AX18:AX68" si="9">CONCATENATE(AU18,AV18," ",AW18)</f>
        <v xml:space="preserve"> 0</v>
      </c>
      <c r="AY18" s="229" t="str">
        <f>IF(T18="","",VLOOKUP(T18,所属・種目コード!$AC$28:$AD$66,2,FALSE))</f>
        <v/>
      </c>
      <c r="AZ18" s="229" t="str">
        <f>IF(S18="","",VLOOKUP(S18,所属・種目コード!$Y$2:$AA$8,3,FALSE))</f>
        <v/>
      </c>
      <c r="BA18" s="495">
        <f t="shared" ref="BA18:BA41" si="10">U18</f>
        <v>0</v>
      </c>
      <c r="BB18" s="229" t="str">
        <f t="shared" ref="BB18:BB68" si="11">CONCATENATE(AY18,AZ18," ",BA18)</f>
        <v xml:space="preserve"> 0</v>
      </c>
      <c r="BC18" s="229"/>
      <c r="BD18" s="229" t="str">
        <f>IF(N18="","",VLOOKUP(N18,所属・種目コード!$AQ$2:$AT$19,3,FALSE))</f>
        <v/>
      </c>
      <c r="BE18" s="497">
        <f t="shared" ref="BE18:BE41" si="12">O18</f>
        <v>0</v>
      </c>
      <c r="BF18" s="229" t="str">
        <f>IF(Q18="","",VLOOKUP(Q18,所属・種目コード!$AQ$2:$AT$19,3,FALSE))</f>
        <v/>
      </c>
      <c r="BG18" s="564">
        <f t="shared" ref="BG18:BG41" si="13">R18</f>
        <v>0</v>
      </c>
      <c r="BH18" s="229" t="str">
        <f>IF(T18="","",VLOOKUP(T18,所属・種目コード!$AQ$2:$AT$19,3,FALSE))</f>
        <v/>
      </c>
      <c r="BI18" s="564">
        <f t="shared" ref="BI18:BI41" si="14">U18</f>
        <v>0</v>
      </c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  <c r="ED18" s="214"/>
      <c r="EE18" s="214"/>
      <c r="EF18" s="214"/>
      <c r="EG18" s="214"/>
      <c r="EH18" s="214"/>
      <c r="EI18" s="214"/>
      <c r="EJ18" s="214"/>
      <c r="EK18" s="214"/>
      <c r="EL18" s="214"/>
      <c r="EM18" s="214"/>
      <c r="EN18" s="214"/>
      <c r="EO18" s="214"/>
      <c r="EP18" s="214"/>
      <c r="EQ18" s="214"/>
      <c r="ER18" s="214"/>
      <c r="ES18" s="214"/>
      <c r="ET18" s="214"/>
      <c r="EU18" s="214"/>
      <c r="EV18" s="214"/>
      <c r="EW18" s="214"/>
    </row>
    <row r="19" spans="1:153" ht="23.4" customHeight="1">
      <c r="A19" s="214"/>
      <c r="B19" s="55"/>
      <c r="C19" s="55"/>
      <c r="D19" s="55"/>
      <c r="E19" s="705" t="s">
        <v>8812</v>
      </c>
      <c r="F19" s="1123">
        <v>3</v>
      </c>
      <c r="G19" s="1123"/>
      <c r="H19" s="676"/>
      <c r="I19" s="688"/>
      <c r="J19" s="689"/>
      <c r="K19" s="690"/>
      <c r="L19" s="691"/>
      <c r="M19" s="678"/>
      <c r="N19" s="679"/>
      <c r="O19" s="673"/>
      <c r="P19" s="678"/>
      <c r="Q19" s="679"/>
      <c r="R19" s="673"/>
      <c r="S19" s="678"/>
      <c r="T19" s="679"/>
      <c r="U19" s="673"/>
      <c r="V19" s="239"/>
      <c r="W19" s="240"/>
      <c r="X19" s="241"/>
      <c r="Y19" s="241"/>
      <c r="Z19" s="241"/>
      <c r="AA19" s="242"/>
      <c r="AB19" s="243" t="s">
        <v>24</v>
      </c>
      <c r="AC19" s="244" t="s">
        <v>46</v>
      </c>
      <c r="AD19" s="245" t="s">
        <v>83</v>
      </c>
      <c r="AE19" s="245" t="s">
        <v>83</v>
      </c>
      <c r="AF19" s="450" t="s">
        <v>83</v>
      </c>
      <c r="AG19" s="565">
        <f t="shared" si="0"/>
        <v>3</v>
      </c>
      <c r="AH19">
        <f t="shared" si="1"/>
        <v>0</v>
      </c>
      <c r="AI19" s="229">
        <f>IF(AC19="","",VLOOKUP(AC19,所属・種目コード!T:U,2,FALSE))</f>
        <v>3</v>
      </c>
      <c r="AJ19" s="246">
        <f t="shared" si="2"/>
        <v>0</v>
      </c>
      <c r="AK19" s="229">
        <f t="shared" si="3"/>
        <v>0</v>
      </c>
      <c r="AL19" s="229">
        <f t="shared" si="4"/>
        <v>0</v>
      </c>
      <c r="AM19" s="229" t="str">
        <f t="shared" si="5"/>
        <v xml:space="preserve">  </v>
      </c>
      <c r="AN19" s="568">
        <f t="shared" ref="AN19:AN41" si="15">K19</f>
        <v>0</v>
      </c>
      <c r="AO19" s="229">
        <f>IF(AB19="","",VLOOKUP(AB19,所属・種目コード!$W$1:$X$2,2,FALSE))</f>
        <v>2</v>
      </c>
      <c r="AP19" s="229" t="str">
        <f>IF(L19="","",VLOOKUP(L19,所属・種目コード!$F$3:$H$160,3,FALSE))</f>
        <v/>
      </c>
      <c r="AQ19" s="229" t="str">
        <f>IF(N19="","",VLOOKUP(N19,所属・種目コード!$AC$28:$AD$66,2,FALSE))</f>
        <v/>
      </c>
      <c r="AR19" s="229" t="str">
        <f>IF(M19="","",VLOOKUP(M19,所属・種目コード!$Y$2:$AA$8,3,FALSE))</f>
        <v/>
      </c>
      <c r="AS19" s="497">
        <f t="shared" si="6"/>
        <v>0</v>
      </c>
      <c r="AT19" s="229" t="str">
        <f t="shared" si="7"/>
        <v xml:space="preserve"> 0</v>
      </c>
      <c r="AU19" s="229" t="str">
        <f>IF(Q19="","",VLOOKUP(Q19,所属・種目コード!$AC$28:$AD$66,2,FALSE))</f>
        <v/>
      </c>
      <c r="AV19" s="229" t="str">
        <f>IF(P19="","",VLOOKUP(P19,所属・種目コード!$Y$2:$AA$8,3,FALSE))</f>
        <v/>
      </c>
      <c r="AW19" s="495">
        <f t="shared" si="8"/>
        <v>0</v>
      </c>
      <c r="AX19" s="229" t="str">
        <f t="shared" si="9"/>
        <v xml:space="preserve"> 0</v>
      </c>
      <c r="AY19" s="229" t="str">
        <f>IF(T19="","",VLOOKUP(T19,所属・種目コード!$AC$28:$AD$66,2,FALSE))</f>
        <v/>
      </c>
      <c r="AZ19" s="229" t="str">
        <f>IF(S19="","",VLOOKUP(S19,所属・種目コード!$Y$2:$AA$8,3,FALSE))</f>
        <v/>
      </c>
      <c r="BA19" s="495">
        <f t="shared" si="10"/>
        <v>0</v>
      </c>
      <c r="BB19" s="229" t="str">
        <f t="shared" si="11"/>
        <v xml:space="preserve"> 0</v>
      </c>
      <c r="BC19" s="229"/>
      <c r="BD19" s="229" t="str">
        <f>IF(N19="","",VLOOKUP(N19,所属・種目コード!$AQ$2:$AT$19,3,FALSE))</f>
        <v/>
      </c>
      <c r="BE19" s="497">
        <f t="shared" si="12"/>
        <v>0</v>
      </c>
      <c r="BF19" s="229" t="str">
        <f>IF(Q19="","",VLOOKUP(Q19,所属・種目コード!$AQ$2:$AT$19,3,FALSE))</f>
        <v/>
      </c>
      <c r="BG19" s="564">
        <f t="shared" si="13"/>
        <v>0</v>
      </c>
      <c r="BH19" s="229" t="str">
        <f>IF(T19="","",VLOOKUP(T19,所属・種目コード!$AQ$2:$AT$19,3,FALSE))</f>
        <v/>
      </c>
      <c r="BI19" s="564">
        <f t="shared" si="14"/>
        <v>0</v>
      </c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</row>
    <row r="20" spans="1:153" ht="23.4" customHeight="1">
      <c r="A20" s="214"/>
      <c r="B20" s="55"/>
      <c r="C20" s="55"/>
      <c r="D20" s="55"/>
      <c r="E20" s="705" t="s">
        <v>8812</v>
      </c>
      <c r="F20" s="1123">
        <v>4</v>
      </c>
      <c r="G20" s="1123"/>
      <c r="H20" s="676"/>
      <c r="I20" s="688"/>
      <c r="J20" s="689"/>
      <c r="K20" s="690"/>
      <c r="L20" s="691"/>
      <c r="M20" s="678"/>
      <c r="N20" s="679"/>
      <c r="O20" s="673"/>
      <c r="P20" s="678"/>
      <c r="Q20" s="679"/>
      <c r="R20" s="673"/>
      <c r="S20" s="678"/>
      <c r="T20" s="679"/>
      <c r="U20" s="673"/>
      <c r="V20" s="239"/>
      <c r="W20" s="240"/>
      <c r="X20" s="241"/>
      <c r="Y20" s="241"/>
      <c r="Z20" s="241"/>
      <c r="AA20" s="242"/>
      <c r="AB20" s="243" t="s">
        <v>24</v>
      </c>
      <c r="AC20" s="244" t="s">
        <v>46</v>
      </c>
      <c r="AD20" s="245" t="s">
        <v>83</v>
      </c>
      <c r="AE20" s="245" t="s">
        <v>83</v>
      </c>
      <c r="AF20" s="450" t="s">
        <v>83</v>
      </c>
      <c r="AG20" s="565">
        <f t="shared" si="0"/>
        <v>4</v>
      </c>
      <c r="AH20">
        <f t="shared" si="1"/>
        <v>0</v>
      </c>
      <c r="AI20" s="229">
        <f>IF(AC20="","",VLOOKUP(AC20,所属・種目コード!T:U,2,FALSE))</f>
        <v>3</v>
      </c>
      <c r="AJ20" s="246">
        <f t="shared" si="2"/>
        <v>0</v>
      </c>
      <c r="AK20" s="229">
        <f t="shared" si="3"/>
        <v>0</v>
      </c>
      <c r="AL20" s="229">
        <f t="shared" si="4"/>
        <v>0</v>
      </c>
      <c r="AM20" s="229" t="str">
        <f t="shared" si="5"/>
        <v xml:space="preserve">  </v>
      </c>
      <c r="AN20" s="568">
        <f t="shared" si="15"/>
        <v>0</v>
      </c>
      <c r="AO20" s="229">
        <f>IF(AB20="","",VLOOKUP(AB20,所属・種目コード!$W$1:$X$2,2,FALSE))</f>
        <v>2</v>
      </c>
      <c r="AP20" s="229" t="str">
        <f>IF(L20="","",VLOOKUP(L20,所属・種目コード!$F$3:$H$160,3,FALSE))</f>
        <v/>
      </c>
      <c r="AQ20" s="229" t="str">
        <f>IF(N20="","",VLOOKUP(N20,所属・種目コード!$AC$28:$AD$66,2,FALSE))</f>
        <v/>
      </c>
      <c r="AR20" s="229" t="str">
        <f>IF(M20="","",VLOOKUP(M20,所属・種目コード!$Y$2:$AA$8,3,FALSE))</f>
        <v/>
      </c>
      <c r="AS20" s="497">
        <f t="shared" si="6"/>
        <v>0</v>
      </c>
      <c r="AT20" s="229" t="str">
        <f t="shared" si="7"/>
        <v xml:space="preserve"> 0</v>
      </c>
      <c r="AU20" s="229" t="str">
        <f>IF(Q20="","",VLOOKUP(Q20,所属・種目コード!$AC$28:$AD$66,2,FALSE))</f>
        <v/>
      </c>
      <c r="AV20" s="229" t="str">
        <f>IF(P20="","",VLOOKUP(P20,所属・種目コード!$Y$2:$AA$8,3,FALSE))</f>
        <v/>
      </c>
      <c r="AW20" s="495">
        <f t="shared" si="8"/>
        <v>0</v>
      </c>
      <c r="AX20" s="229" t="str">
        <f t="shared" si="9"/>
        <v xml:space="preserve"> 0</v>
      </c>
      <c r="AY20" s="229" t="str">
        <f>IF(T20="","",VLOOKUP(T20,所属・種目コード!$AC$28:$AD$66,2,FALSE))</f>
        <v/>
      </c>
      <c r="AZ20" s="229" t="str">
        <f>IF(S20="","",VLOOKUP(S20,所属・種目コード!$Y$2:$AA$8,3,FALSE))</f>
        <v/>
      </c>
      <c r="BA20" s="495">
        <f t="shared" si="10"/>
        <v>0</v>
      </c>
      <c r="BB20" s="229" t="str">
        <f t="shared" si="11"/>
        <v xml:space="preserve"> 0</v>
      </c>
      <c r="BC20" s="229"/>
      <c r="BD20" s="229" t="str">
        <f>IF(N20="","",VLOOKUP(N20,所属・種目コード!$AQ$2:$AT$19,3,FALSE))</f>
        <v/>
      </c>
      <c r="BE20" s="497">
        <f t="shared" si="12"/>
        <v>0</v>
      </c>
      <c r="BF20" s="229" t="str">
        <f>IF(Q20="","",VLOOKUP(Q20,所属・種目コード!$AQ$2:$AT$19,3,FALSE))</f>
        <v/>
      </c>
      <c r="BG20" s="564">
        <f t="shared" si="13"/>
        <v>0</v>
      </c>
      <c r="BH20" s="229" t="str">
        <f>IF(T20="","",VLOOKUP(T20,所属・種目コード!$AQ$2:$AT$19,3,FALSE))</f>
        <v/>
      </c>
      <c r="BI20" s="564">
        <f t="shared" si="14"/>
        <v>0</v>
      </c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214"/>
      <c r="EJ20" s="214"/>
      <c r="EK20" s="214"/>
      <c r="EL20" s="214"/>
      <c r="EM20" s="214"/>
      <c r="EN20" s="214"/>
      <c r="EO20" s="214"/>
      <c r="EP20" s="214"/>
      <c r="EQ20" s="214"/>
      <c r="ER20" s="214"/>
      <c r="ES20" s="214"/>
      <c r="ET20" s="214"/>
      <c r="EU20" s="214"/>
      <c r="EV20" s="214"/>
      <c r="EW20" s="214"/>
    </row>
    <row r="21" spans="1:153" ht="23.4" customHeight="1" thickBot="1">
      <c r="A21" s="214"/>
      <c r="B21" s="55"/>
      <c r="C21" s="55"/>
      <c r="D21" s="55"/>
      <c r="E21" s="909" t="s">
        <v>8812</v>
      </c>
      <c r="F21" s="1195">
        <v>5</v>
      </c>
      <c r="G21" s="1195"/>
      <c r="H21" s="915"/>
      <c r="I21" s="920"/>
      <c r="J21" s="921"/>
      <c r="K21" s="922"/>
      <c r="L21" s="923"/>
      <c r="M21" s="900"/>
      <c r="N21" s="901"/>
      <c r="O21" s="902"/>
      <c r="P21" s="900"/>
      <c r="Q21" s="901"/>
      <c r="R21" s="902"/>
      <c r="S21" s="900"/>
      <c r="T21" s="681"/>
      <c r="U21" s="902"/>
      <c r="V21" s="239"/>
      <c r="W21" s="240"/>
      <c r="X21" s="241"/>
      <c r="Y21" s="241"/>
      <c r="Z21" s="241"/>
      <c r="AA21" s="242"/>
      <c r="AB21" s="243" t="s">
        <v>24</v>
      </c>
      <c r="AC21" s="244" t="s">
        <v>46</v>
      </c>
      <c r="AD21" s="245" t="s">
        <v>83</v>
      </c>
      <c r="AE21" s="245" t="s">
        <v>83</v>
      </c>
      <c r="AF21" s="450" t="s">
        <v>83</v>
      </c>
      <c r="AG21" s="565">
        <f t="shared" si="0"/>
        <v>5</v>
      </c>
      <c r="AH21">
        <f t="shared" si="1"/>
        <v>0</v>
      </c>
      <c r="AI21" s="229">
        <f>IF(AC21="","",VLOOKUP(AC21,所属・種目コード!T:U,2,FALSE))</f>
        <v>3</v>
      </c>
      <c r="AJ21" s="246">
        <f t="shared" si="2"/>
        <v>0</v>
      </c>
      <c r="AK21" s="229">
        <f t="shared" si="3"/>
        <v>0</v>
      </c>
      <c r="AL21" s="229">
        <f t="shared" si="4"/>
        <v>0</v>
      </c>
      <c r="AM21" s="229" t="str">
        <f t="shared" si="5"/>
        <v xml:space="preserve">  </v>
      </c>
      <c r="AN21" s="568">
        <f t="shared" si="15"/>
        <v>0</v>
      </c>
      <c r="AO21" s="229">
        <f>IF(AB21="","",VLOOKUP(AB21,所属・種目コード!$W$1:$X$2,2,FALSE))</f>
        <v>2</v>
      </c>
      <c r="AP21" s="229" t="str">
        <f>IF(L21="","",VLOOKUP(L21,所属・種目コード!$F$3:$H$160,3,FALSE))</f>
        <v/>
      </c>
      <c r="AQ21" s="229" t="str">
        <f>IF(N21="","",VLOOKUP(N21,所属・種目コード!$AC$28:$AD$66,2,FALSE))</f>
        <v/>
      </c>
      <c r="AR21" s="229" t="str">
        <f>IF(M21="","",VLOOKUP(M21,所属・種目コード!$Y$2:$AA$8,3,FALSE))</f>
        <v/>
      </c>
      <c r="AS21" s="497">
        <f t="shared" si="6"/>
        <v>0</v>
      </c>
      <c r="AT21" s="229" t="str">
        <f t="shared" si="7"/>
        <v xml:space="preserve"> 0</v>
      </c>
      <c r="AU21" s="229" t="str">
        <f>IF(Q21="","",VLOOKUP(Q21,所属・種目コード!$AC$28:$AD$66,2,FALSE))</f>
        <v/>
      </c>
      <c r="AV21" s="229" t="str">
        <f>IF(P21="","",VLOOKUP(P21,所属・種目コード!$Y$2:$AA$8,3,FALSE))</f>
        <v/>
      </c>
      <c r="AW21" s="495">
        <f t="shared" si="8"/>
        <v>0</v>
      </c>
      <c r="AX21" s="229" t="str">
        <f t="shared" si="9"/>
        <v xml:space="preserve"> 0</v>
      </c>
      <c r="AY21" s="229" t="str">
        <f>IF(T21="","",VLOOKUP(T21,所属・種目コード!$AC$28:$AD$66,2,FALSE))</f>
        <v/>
      </c>
      <c r="AZ21" s="229" t="str">
        <f>IF(S21="","",VLOOKUP(S21,所属・種目コード!$Y$2:$AA$8,3,FALSE))</f>
        <v/>
      </c>
      <c r="BA21" s="495">
        <f t="shared" si="10"/>
        <v>0</v>
      </c>
      <c r="BB21" s="229" t="str">
        <f t="shared" si="11"/>
        <v xml:space="preserve"> 0</v>
      </c>
      <c r="BC21" s="229"/>
      <c r="BD21" s="229" t="str">
        <f>IF(N21="","",VLOOKUP(N21,所属・種目コード!$AQ$2:$AT$19,3,FALSE))</f>
        <v/>
      </c>
      <c r="BE21" s="497">
        <f t="shared" si="12"/>
        <v>0</v>
      </c>
      <c r="BF21" s="229" t="str">
        <f>IF(Q21="","",VLOOKUP(Q21,所属・種目コード!$AQ$2:$AT$19,3,FALSE))</f>
        <v/>
      </c>
      <c r="BG21" s="564">
        <f t="shared" si="13"/>
        <v>0</v>
      </c>
      <c r="BH21" s="229" t="str">
        <f>IF(T21="","",VLOOKUP(T21,所属・種目コード!$AQ$2:$AT$19,3,FALSE))</f>
        <v/>
      </c>
      <c r="BI21" s="564">
        <f t="shared" si="14"/>
        <v>0</v>
      </c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EO21" s="214"/>
      <c r="EP21" s="214"/>
      <c r="EQ21" s="214"/>
      <c r="ER21" s="214"/>
      <c r="ES21" s="214"/>
      <c r="ET21" s="214"/>
      <c r="EU21" s="214"/>
      <c r="EV21" s="214"/>
      <c r="EW21" s="214"/>
    </row>
    <row r="22" spans="1:153" ht="23.4" customHeight="1">
      <c r="A22" s="214"/>
      <c r="B22" s="55"/>
      <c r="C22" s="55"/>
      <c r="D22" s="55"/>
      <c r="E22" s="911" t="s">
        <v>8812</v>
      </c>
      <c r="F22" s="1131">
        <v>6</v>
      </c>
      <c r="G22" s="1131"/>
      <c r="H22" s="903"/>
      <c r="I22" s="928"/>
      <c r="J22" s="929"/>
      <c r="K22" s="930"/>
      <c r="L22" s="931"/>
      <c r="M22" s="906"/>
      <c r="N22" s="907"/>
      <c r="O22" s="908"/>
      <c r="P22" s="906"/>
      <c r="Q22" s="907"/>
      <c r="R22" s="908"/>
      <c r="S22" s="906"/>
      <c r="T22" s="679"/>
      <c r="U22" s="908"/>
      <c r="V22" s="239"/>
      <c r="W22" s="240"/>
      <c r="X22" s="241"/>
      <c r="Y22" s="241"/>
      <c r="Z22" s="241"/>
      <c r="AA22" s="242"/>
      <c r="AB22" s="243" t="s">
        <v>24</v>
      </c>
      <c r="AC22" s="244" t="s">
        <v>46</v>
      </c>
      <c r="AD22" s="245" t="s">
        <v>83</v>
      </c>
      <c r="AE22" s="245" t="s">
        <v>83</v>
      </c>
      <c r="AF22" s="450" t="s">
        <v>83</v>
      </c>
      <c r="AG22" s="565">
        <f t="shared" si="0"/>
        <v>6</v>
      </c>
      <c r="AH22">
        <f t="shared" si="1"/>
        <v>0</v>
      </c>
      <c r="AI22" s="229">
        <f>IF(AC22="","",VLOOKUP(AC22,所属・種目コード!T:U,2,FALSE))</f>
        <v>3</v>
      </c>
      <c r="AJ22" s="246">
        <f t="shared" si="2"/>
        <v>0</v>
      </c>
      <c r="AK22" s="229">
        <f t="shared" si="3"/>
        <v>0</v>
      </c>
      <c r="AL22" s="229">
        <f t="shared" si="4"/>
        <v>0</v>
      </c>
      <c r="AM22" s="229" t="str">
        <f t="shared" si="5"/>
        <v xml:space="preserve">  </v>
      </c>
      <c r="AN22" s="568">
        <f t="shared" si="15"/>
        <v>0</v>
      </c>
      <c r="AO22" s="229">
        <f>IF(AB22="","",VLOOKUP(AB22,所属・種目コード!$W$1:$X$2,2,FALSE))</f>
        <v>2</v>
      </c>
      <c r="AP22" s="229" t="str">
        <f>IF(L22="","",VLOOKUP(L22,所属・種目コード!$F$3:$H$160,3,FALSE))</f>
        <v/>
      </c>
      <c r="AQ22" s="229" t="str">
        <f>IF(N22="","",VLOOKUP(N22,所属・種目コード!$AC$28:$AD$66,2,FALSE))</f>
        <v/>
      </c>
      <c r="AR22" s="229" t="str">
        <f>IF(M22="","",VLOOKUP(M22,所属・種目コード!$Y$2:$AA$8,3,FALSE))</f>
        <v/>
      </c>
      <c r="AS22" s="497">
        <f t="shared" si="6"/>
        <v>0</v>
      </c>
      <c r="AT22" s="229" t="str">
        <f t="shared" si="7"/>
        <v xml:space="preserve"> 0</v>
      </c>
      <c r="AU22" s="229" t="str">
        <f>IF(Q22="","",VLOOKUP(Q22,所属・種目コード!$AC$28:$AD$66,2,FALSE))</f>
        <v/>
      </c>
      <c r="AV22" s="229" t="str">
        <f>IF(P22="","",VLOOKUP(P22,所属・種目コード!$Y$2:$AA$8,3,FALSE))</f>
        <v/>
      </c>
      <c r="AW22" s="495">
        <f t="shared" si="8"/>
        <v>0</v>
      </c>
      <c r="AX22" s="229" t="str">
        <f t="shared" si="9"/>
        <v xml:space="preserve"> 0</v>
      </c>
      <c r="AY22" s="229" t="str">
        <f>IF(T22="","",VLOOKUP(T22,所属・種目コード!$AC$28:$AD$66,2,FALSE))</f>
        <v/>
      </c>
      <c r="AZ22" s="229" t="str">
        <f>IF(S22="","",VLOOKUP(S22,所属・種目コード!$Y$2:$AA$8,3,FALSE))</f>
        <v/>
      </c>
      <c r="BA22" s="495">
        <f t="shared" si="10"/>
        <v>0</v>
      </c>
      <c r="BB22" s="229" t="str">
        <f t="shared" si="11"/>
        <v xml:space="preserve"> 0</v>
      </c>
      <c r="BC22" s="229"/>
      <c r="BD22" s="229" t="str">
        <f>IF(N22="","",VLOOKUP(N22,所属・種目コード!$AQ$2:$AT$19,3,FALSE))</f>
        <v/>
      </c>
      <c r="BE22" s="497">
        <f t="shared" si="12"/>
        <v>0</v>
      </c>
      <c r="BF22" s="229" t="str">
        <f>IF(Q22="","",VLOOKUP(Q22,所属・種目コード!$AQ$2:$AT$19,3,FALSE))</f>
        <v/>
      </c>
      <c r="BG22" s="564">
        <f t="shared" si="13"/>
        <v>0</v>
      </c>
      <c r="BH22" s="229" t="str">
        <f>IF(T22="","",VLOOKUP(T22,所属・種目コード!$AQ$2:$AT$19,3,FALSE))</f>
        <v/>
      </c>
      <c r="BI22" s="564">
        <f t="shared" si="14"/>
        <v>0</v>
      </c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14"/>
      <c r="EK22" s="214"/>
      <c r="EL22" s="214"/>
      <c r="EM22" s="214"/>
      <c r="EN22" s="214"/>
      <c r="EO22" s="214"/>
      <c r="EP22" s="214"/>
      <c r="EQ22" s="214"/>
      <c r="ER22" s="214"/>
      <c r="ES22" s="214"/>
      <c r="ET22" s="214"/>
      <c r="EU22" s="214"/>
      <c r="EV22" s="214"/>
      <c r="EW22" s="214"/>
    </row>
    <row r="23" spans="1:153" ht="23.4" customHeight="1" thickBot="1">
      <c r="A23" s="214"/>
      <c r="B23" s="55"/>
      <c r="C23" s="55"/>
      <c r="D23" s="55"/>
      <c r="E23" s="705" t="s">
        <v>8812</v>
      </c>
      <c r="F23" s="1123">
        <v>7</v>
      </c>
      <c r="G23" s="1123"/>
      <c r="H23" s="676"/>
      <c r="I23" s="688"/>
      <c r="J23" s="689"/>
      <c r="K23" s="690"/>
      <c r="L23" s="691"/>
      <c r="M23" s="678"/>
      <c r="N23" s="679"/>
      <c r="O23" s="673"/>
      <c r="P23" s="678"/>
      <c r="Q23" s="679"/>
      <c r="R23" s="673"/>
      <c r="S23" s="678"/>
      <c r="T23" s="679"/>
      <c r="U23" s="673"/>
      <c r="V23" s="239"/>
      <c r="W23" s="240"/>
      <c r="X23" s="241"/>
      <c r="Y23" s="241"/>
      <c r="Z23" s="241"/>
      <c r="AA23" s="242"/>
      <c r="AB23" s="243" t="s">
        <v>24</v>
      </c>
      <c r="AC23" s="244" t="s">
        <v>46</v>
      </c>
      <c r="AD23" s="245" t="s">
        <v>83</v>
      </c>
      <c r="AE23" s="245" t="s">
        <v>83</v>
      </c>
      <c r="AF23" s="450" t="s">
        <v>83</v>
      </c>
      <c r="AG23" s="565">
        <f t="shared" si="0"/>
        <v>7</v>
      </c>
      <c r="AH23">
        <f t="shared" si="1"/>
        <v>0</v>
      </c>
      <c r="AI23" s="229">
        <f>IF(AC23="","",VLOOKUP(AC23,所属・種目コード!T:U,2,FALSE))</f>
        <v>3</v>
      </c>
      <c r="AJ23" s="246">
        <f t="shared" si="2"/>
        <v>0</v>
      </c>
      <c r="AK23" s="229">
        <f t="shared" si="3"/>
        <v>0</v>
      </c>
      <c r="AL23" s="229">
        <f t="shared" si="4"/>
        <v>0</v>
      </c>
      <c r="AM23" s="229" t="str">
        <f t="shared" si="5"/>
        <v xml:space="preserve">  </v>
      </c>
      <c r="AN23" s="568">
        <f t="shared" si="15"/>
        <v>0</v>
      </c>
      <c r="AO23" s="229">
        <f>IF(AB23="","",VLOOKUP(AB23,所属・種目コード!$W$1:$X$2,2,FALSE))</f>
        <v>2</v>
      </c>
      <c r="AP23" s="229" t="str">
        <f>IF(L23="","",VLOOKUP(L23,所属・種目コード!$F$3:$H$160,3,FALSE))</f>
        <v/>
      </c>
      <c r="AQ23" s="229" t="str">
        <f>IF(N23="","",VLOOKUP(N23,所属・種目コード!$AC$28:$AD$66,2,FALSE))</f>
        <v/>
      </c>
      <c r="AR23" s="229" t="str">
        <f>IF(M23="","",VLOOKUP(M23,所属・種目コード!$Y$2:$AA$8,3,FALSE))</f>
        <v/>
      </c>
      <c r="AS23" s="497">
        <f t="shared" si="6"/>
        <v>0</v>
      </c>
      <c r="AT23" s="229" t="str">
        <f t="shared" si="7"/>
        <v xml:space="preserve"> 0</v>
      </c>
      <c r="AU23" s="229" t="str">
        <f>IF(Q23="","",VLOOKUP(Q23,所属・種目コード!$AC$28:$AD$66,2,FALSE))</f>
        <v/>
      </c>
      <c r="AV23" s="229" t="str">
        <f>IF(P23="","",VLOOKUP(P23,所属・種目コード!$Y$2:$AA$8,3,FALSE))</f>
        <v/>
      </c>
      <c r="AW23" s="495">
        <f t="shared" si="8"/>
        <v>0</v>
      </c>
      <c r="AX23" s="229" t="str">
        <f t="shared" si="9"/>
        <v xml:space="preserve"> 0</v>
      </c>
      <c r="AY23" s="229" t="str">
        <f>IF(T23="","",VLOOKUP(T23,所属・種目コード!$AC$28:$AD$66,2,FALSE))</f>
        <v/>
      </c>
      <c r="AZ23" s="229" t="str">
        <f>IF(S23="","",VLOOKUP(S23,所属・種目コード!$Y$2:$AA$8,3,FALSE))</f>
        <v/>
      </c>
      <c r="BA23" s="495">
        <f t="shared" si="10"/>
        <v>0</v>
      </c>
      <c r="BB23" s="229" t="str">
        <f t="shared" si="11"/>
        <v xml:space="preserve"> 0</v>
      </c>
      <c r="BC23" s="229"/>
      <c r="BD23" s="229" t="str">
        <f>IF(N23="","",VLOOKUP(N23,所属・種目コード!$AQ$2:$AT$19,3,FALSE))</f>
        <v/>
      </c>
      <c r="BE23" s="497">
        <f t="shared" si="12"/>
        <v>0</v>
      </c>
      <c r="BF23" s="229" t="str">
        <f>IF(Q23="","",VLOOKUP(Q23,所属・種目コード!$AQ$2:$AT$19,3,FALSE))</f>
        <v/>
      </c>
      <c r="BG23" s="564">
        <f t="shared" si="13"/>
        <v>0</v>
      </c>
      <c r="BH23" s="229" t="str">
        <f>IF(T23="","",VLOOKUP(T23,所属・種目コード!$AQ$2:$AT$19,3,FALSE))</f>
        <v/>
      </c>
      <c r="BI23" s="564">
        <f t="shared" si="14"/>
        <v>0</v>
      </c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214"/>
      <c r="EJ23" s="214"/>
      <c r="EK23" s="214"/>
      <c r="EL23" s="214"/>
      <c r="EM23" s="214"/>
      <c r="EN23" s="214"/>
      <c r="EO23" s="214"/>
      <c r="EP23" s="214"/>
      <c r="EQ23" s="214"/>
      <c r="ER23" s="214"/>
      <c r="ES23" s="214"/>
      <c r="ET23" s="214"/>
      <c r="EU23" s="214"/>
      <c r="EV23" s="214"/>
      <c r="EW23" s="214"/>
    </row>
    <row r="24" spans="1:153" ht="23.4" customHeight="1">
      <c r="A24" s="214"/>
      <c r="B24" s="1213" t="s">
        <v>8790</v>
      </c>
      <c r="C24" s="701"/>
      <c r="D24" s="55"/>
      <c r="E24" s="705" t="s">
        <v>8812</v>
      </c>
      <c r="F24" s="1123">
        <v>8</v>
      </c>
      <c r="G24" s="1123"/>
      <c r="H24" s="676"/>
      <c r="I24" s="688"/>
      <c r="J24" s="689"/>
      <c r="K24" s="690"/>
      <c r="L24" s="691"/>
      <c r="M24" s="678"/>
      <c r="N24" s="679"/>
      <c r="O24" s="673"/>
      <c r="P24" s="678"/>
      <c r="Q24" s="679"/>
      <c r="R24" s="673"/>
      <c r="S24" s="678"/>
      <c r="T24" s="679"/>
      <c r="U24" s="673"/>
      <c r="V24" s="239"/>
      <c r="W24" s="240"/>
      <c r="X24" s="241"/>
      <c r="Y24" s="241"/>
      <c r="Z24" s="241"/>
      <c r="AA24" s="242"/>
      <c r="AB24" s="243" t="s">
        <v>24</v>
      </c>
      <c r="AC24" s="244" t="s">
        <v>46</v>
      </c>
      <c r="AD24" s="245" t="s">
        <v>83</v>
      </c>
      <c r="AE24" s="245" t="s">
        <v>83</v>
      </c>
      <c r="AF24" s="450" t="s">
        <v>83</v>
      </c>
      <c r="AG24" s="565">
        <f t="shared" si="0"/>
        <v>8</v>
      </c>
      <c r="AH24">
        <f t="shared" si="1"/>
        <v>0</v>
      </c>
      <c r="AI24" s="229">
        <f>IF(AC24="","",VLOOKUP(AC24,所属・種目コード!T:U,2,FALSE))</f>
        <v>3</v>
      </c>
      <c r="AJ24" s="246">
        <f t="shared" si="2"/>
        <v>0</v>
      </c>
      <c r="AK24" s="229">
        <f t="shared" si="3"/>
        <v>0</v>
      </c>
      <c r="AL24" s="229">
        <f t="shared" si="4"/>
        <v>0</v>
      </c>
      <c r="AM24" s="229" t="str">
        <f t="shared" si="5"/>
        <v xml:space="preserve">  </v>
      </c>
      <c r="AN24" s="568">
        <f t="shared" si="15"/>
        <v>0</v>
      </c>
      <c r="AO24" s="229">
        <f>IF(AB24="","",VLOOKUP(AB24,所属・種目コード!$W$1:$X$2,2,FALSE))</f>
        <v>2</v>
      </c>
      <c r="AP24" s="229" t="str">
        <f>IF(L24="","",VLOOKUP(L24,所属・種目コード!$F$3:$H$160,3,FALSE))</f>
        <v/>
      </c>
      <c r="AQ24" s="229" t="str">
        <f>IF(N24="","",VLOOKUP(N24,所属・種目コード!$AC$28:$AD$66,2,FALSE))</f>
        <v/>
      </c>
      <c r="AR24" s="229" t="str">
        <f>IF(M24="","",VLOOKUP(M24,所属・種目コード!$Y$2:$AA$8,3,FALSE))</f>
        <v/>
      </c>
      <c r="AS24" s="497">
        <f t="shared" si="6"/>
        <v>0</v>
      </c>
      <c r="AT24" s="229" t="str">
        <f t="shared" si="7"/>
        <v xml:space="preserve"> 0</v>
      </c>
      <c r="AU24" s="229" t="str">
        <f>IF(Q24="","",VLOOKUP(Q24,所属・種目コード!$AC$28:$AD$66,2,FALSE))</f>
        <v/>
      </c>
      <c r="AV24" s="229" t="str">
        <f>IF(P24="","",VLOOKUP(P24,所属・種目コード!$Y$2:$AA$8,3,FALSE))</f>
        <v/>
      </c>
      <c r="AW24" s="495">
        <f t="shared" si="8"/>
        <v>0</v>
      </c>
      <c r="AX24" s="229" t="str">
        <f t="shared" si="9"/>
        <v xml:space="preserve"> 0</v>
      </c>
      <c r="AY24" s="229" t="str">
        <f>IF(T24="","",VLOOKUP(T24,所属・種目コード!$AC$28:$AD$66,2,FALSE))</f>
        <v/>
      </c>
      <c r="AZ24" s="229" t="str">
        <f>IF(S24="","",VLOOKUP(S24,所属・種目コード!$Y$2:$AA$8,3,FALSE))</f>
        <v/>
      </c>
      <c r="BA24" s="495">
        <f t="shared" si="10"/>
        <v>0</v>
      </c>
      <c r="BB24" s="229" t="str">
        <f t="shared" si="11"/>
        <v xml:space="preserve"> 0</v>
      </c>
      <c r="BC24" s="229"/>
      <c r="BD24" s="229" t="str">
        <f>IF(N24="","",VLOOKUP(N24,所属・種目コード!$AQ$2:$AT$19,3,FALSE))</f>
        <v/>
      </c>
      <c r="BE24" s="497">
        <f t="shared" si="12"/>
        <v>0</v>
      </c>
      <c r="BF24" s="229" t="str">
        <f>IF(Q24="","",VLOOKUP(Q24,所属・種目コード!$AQ$2:$AT$19,3,FALSE))</f>
        <v/>
      </c>
      <c r="BG24" s="564">
        <f t="shared" si="13"/>
        <v>0</v>
      </c>
      <c r="BH24" s="229" t="str">
        <f>IF(T24="","",VLOOKUP(T24,所属・種目コード!$AQ$2:$AT$19,3,FALSE))</f>
        <v/>
      </c>
      <c r="BI24" s="564">
        <f t="shared" si="14"/>
        <v>0</v>
      </c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214"/>
      <c r="EJ24" s="214"/>
      <c r="EK24" s="214"/>
      <c r="EL24" s="214"/>
      <c r="EM24" s="214"/>
      <c r="EN24" s="214"/>
      <c r="EO24" s="214"/>
      <c r="EP24" s="214"/>
      <c r="EQ24" s="214"/>
      <c r="ER24" s="214"/>
      <c r="ES24" s="214"/>
      <c r="ET24" s="214"/>
      <c r="EU24" s="214"/>
      <c r="EV24" s="214"/>
      <c r="EW24" s="214"/>
    </row>
    <row r="25" spans="1:153" ht="23.4" customHeight="1">
      <c r="A25" s="214"/>
      <c r="B25" s="1214"/>
      <c r="C25" s="701"/>
      <c r="D25" s="55"/>
      <c r="E25" s="705" t="s">
        <v>8812</v>
      </c>
      <c r="F25" s="1123">
        <v>9</v>
      </c>
      <c r="G25" s="1123"/>
      <c r="H25" s="676"/>
      <c r="I25" s="688"/>
      <c r="J25" s="689"/>
      <c r="K25" s="690"/>
      <c r="L25" s="691"/>
      <c r="M25" s="678"/>
      <c r="N25" s="679"/>
      <c r="O25" s="673"/>
      <c r="P25" s="678"/>
      <c r="Q25" s="679"/>
      <c r="R25" s="673"/>
      <c r="S25" s="678"/>
      <c r="T25" s="679"/>
      <c r="U25" s="673"/>
      <c r="V25" s="239"/>
      <c r="W25" s="240"/>
      <c r="X25" s="241"/>
      <c r="Y25" s="241"/>
      <c r="Z25" s="241"/>
      <c r="AA25" s="242"/>
      <c r="AB25" s="243" t="s">
        <v>24</v>
      </c>
      <c r="AC25" s="244" t="s">
        <v>46</v>
      </c>
      <c r="AD25" s="245" t="s">
        <v>83</v>
      </c>
      <c r="AE25" s="245" t="s">
        <v>83</v>
      </c>
      <c r="AF25" s="450" t="s">
        <v>83</v>
      </c>
      <c r="AG25" s="565">
        <f t="shared" si="0"/>
        <v>9</v>
      </c>
      <c r="AH25">
        <f t="shared" si="1"/>
        <v>0</v>
      </c>
      <c r="AI25" s="229">
        <f>IF(AC25="","",VLOOKUP(AC25,所属・種目コード!T:U,2,FALSE))</f>
        <v>3</v>
      </c>
      <c r="AJ25" s="246">
        <f t="shared" si="2"/>
        <v>0</v>
      </c>
      <c r="AK25" s="229">
        <f t="shared" si="3"/>
        <v>0</v>
      </c>
      <c r="AL25" s="229">
        <f t="shared" si="4"/>
        <v>0</v>
      </c>
      <c r="AM25" s="229" t="str">
        <f t="shared" si="5"/>
        <v xml:space="preserve">  </v>
      </c>
      <c r="AN25" s="568">
        <f t="shared" si="15"/>
        <v>0</v>
      </c>
      <c r="AO25" s="229">
        <f>IF(AB25="","",VLOOKUP(AB25,所属・種目コード!$W$1:$X$2,2,FALSE))</f>
        <v>2</v>
      </c>
      <c r="AP25" s="229" t="str">
        <f>IF(L25="","",VLOOKUP(L25,所属・種目コード!$F$3:$H$160,3,FALSE))</f>
        <v/>
      </c>
      <c r="AQ25" s="229" t="str">
        <f>IF(N25="","",VLOOKUP(N25,所属・種目コード!$AC$28:$AD$66,2,FALSE))</f>
        <v/>
      </c>
      <c r="AR25" s="229" t="str">
        <f>IF(M25="","",VLOOKUP(M25,所属・種目コード!$Y$2:$AA$8,3,FALSE))</f>
        <v/>
      </c>
      <c r="AS25" s="497">
        <f t="shared" si="6"/>
        <v>0</v>
      </c>
      <c r="AT25" s="229" t="str">
        <f t="shared" si="7"/>
        <v xml:space="preserve"> 0</v>
      </c>
      <c r="AU25" s="229" t="str">
        <f>IF(Q25="","",VLOOKUP(Q25,所属・種目コード!$AC$28:$AD$66,2,FALSE))</f>
        <v/>
      </c>
      <c r="AV25" s="229" t="str">
        <f>IF(P25="","",VLOOKUP(P25,所属・種目コード!$Y$2:$AA$8,3,FALSE))</f>
        <v/>
      </c>
      <c r="AW25" s="495">
        <f t="shared" si="8"/>
        <v>0</v>
      </c>
      <c r="AX25" s="229" t="str">
        <f t="shared" si="9"/>
        <v xml:space="preserve"> 0</v>
      </c>
      <c r="AY25" s="229" t="str">
        <f>IF(T25="","",VLOOKUP(T25,所属・種目コード!$AC$28:$AD$66,2,FALSE))</f>
        <v/>
      </c>
      <c r="AZ25" s="229" t="str">
        <f>IF(S25="","",VLOOKUP(S25,所属・種目コード!$Y$2:$AA$8,3,FALSE))</f>
        <v/>
      </c>
      <c r="BA25" s="495">
        <f t="shared" si="10"/>
        <v>0</v>
      </c>
      <c r="BB25" s="229" t="str">
        <f t="shared" si="11"/>
        <v xml:space="preserve"> 0</v>
      </c>
      <c r="BC25" s="229"/>
      <c r="BD25" s="229" t="str">
        <f>IF(N25="","",VLOOKUP(N25,所属・種目コード!$AQ$2:$AT$19,3,FALSE))</f>
        <v/>
      </c>
      <c r="BE25" s="497">
        <f t="shared" si="12"/>
        <v>0</v>
      </c>
      <c r="BF25" s="229" t="str">
        <f>IF(Q25="","",VLOOKUP(Q25,所属・種目コード!$AQ$2:$AT$19,3,FALSE))</f>
        <v/>
      </c>
      <c r="BG25" s="564">
        <f t="shared" si="13"/>
        <v>0</v>
      </c>
      <c r="BH25" s="229" t="str">
        <f>IF(T25="","",VLOOKUP(T25,所属・種目コード!$AQ$2:$AT$19,3,FALSE))</f>
        <v/>
      </c>
      <c r="BI25" s="564">
        <f t="shared" si="14"/>
        <v>0</v>
      </c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14"/>
      <c r="EM25" s="214"/>
      <c r="EN25" s="214"/>
      <c r="EO25" s="214"/>
      <c r="EP25" s="214"/>
      <c r="EQ25" s="214"/>
      <c r="ER25" s="214"/>
      <c r="ES25" s="214"/>
      <c r="ET25" s="214"/>
      <c r="EU25" s="214"/>
      <c r="EV25" s="214"/>
      <c r="EW25" s="214"/>
    </row>
    <row r="26" spans="1:153" ht="23.4" customHeight="1" thickBot="1">
      <c r="A26" s="214"/>
      <c r="B26" s="1215"/>
      <c r="C26" s="701"/>
      <c r="D26" s="55"/>
      <c r="E26" s="706" t="s">
        <v>8812</v>
      </c>
      <c r="F26" s="1125">
        <v>10</v>
      </c>
      <c r="G26" s="1125"/>
      <c r="H26" s="677"/>
      <c r="I26" s="692"/>
      <c r="J26" s="693"/>
      <c r="K26" s="694"/>
      <c r="L26" s="695"/>
      <c r="M26" s="680"/>
      <c r="N26" s="681"/>
      <c r="O26" s="674"/>
      <c r="P26" s="680"/>
      <c r="Q26" s="681"/>
      <c r="R26" s="674"/>
      <c r="S26" s="900"/>
      <c r="T26" s="901"/>
      <c r="U26" s="902"/>
      <c r="V26" s="239"/>
      <c r="W26" s="240"/>
      <c r="X26" s="241"/>
      <c r="Y26" s="241"/>
      <c r="Z26" s="241"/>
      <c r="AA26" s="242"/>
      <c r="AB26" s="243" t="s">
        <v>24</v>
      </c>
      <c r="AC26" s="244" t="s">
        <v>46</v>
      </c>
      <c r="AD26" s="245" t="s">
        <v>83</v>
      </c>
      <c r="AE26" s="245" t="s">
        <v>83</v>
      </c>
      <c r="AF26" s="450" t="s">
        <v>83</v>
      </c>
      <c r="AG26" s="565">
        <f t="shared" si="0"/>
        <v>10</v>
      </c>
      <c r="AH26">
        <f t="shared" si="1"/>
        <v>0</v>
      </c>
      <c r="AI26" s="229">
        <f>IF(AC26="","",VLOOKUP(AC26,所属・種目コード!T:U,2,FALSE))</f>
        <v>3</v>
      </c>
      <c r="AJ26" s="246">
        <f t="shared" si="2"/>
        <v>0</v>
      </c>
      <c r="AK26" s="229">
        <f t="shared" si="3"/>
        <v>0</v>
      </c>
      <c r="AL26" s="229">
        <f t="shared" si="4"/>
        <v>0</v>
      </c>
      <c r="AM26" s="229" t="str">
        <f t="shared" si="5"/>
        <v xml:space="preserve">  </v>
      </c>
      <c r="AN26" s="568">
        <f t="shared" si="15"/>
        <v>0</v>
      </c>
      <c r="AO26" s="229">
        <f>IF(AB26="","",VLOOKUP(AB26,所属・種目コード!$W$1:$X$2,2,FALSE))</f>
        <v>2</v>
      </c>
      <c r="AP26" s="229" t="str">
        <f>IF(L26="","",VLOOKUP(L26,所属・種目コード!$F$3:$H$160,3,FALSE))</f>
        <v/>
      </c>
      <c r="AQ26" s="229" t="str">
        <f>IF(N26="","",VLOOKUP(N26,所属・種目コード!$AC$28:$AD$66,2,FALSE))</f>
        <v/>
      </c>
      <c r="AR26" s="229" t="str">
        <f>IF(M26="","",VLOOKUP(M26,所属・種目コード!$Y$2:$AA$8,3,FALSE))</f>
        <v/>
      </c>
      <c r="AS26" s="497">
        <f t="shared" si="6"/>
        <v>0</v>
      </c>
      <c r="AT26" s="229" t="str">
        <f t="shared" si="7"/>
        <v xml:space="preserve"> 0</v>
      </c>
      <c r="AU26" s="229" t="str">
        <f>IF(Q26="","",VLOOKUP(Q26,所属・種目コード!$AC$28:$AD$66,2,FALSE))</f>
        <v/>
      </c>
      <c r="AV26" s="229" t="str">
        <f>IF(P26="","",VLOOKUP(P26,所属・種目コード!$Y$2:$AA$8,3,FALSE))</f>
        <v/>
      </c>
      <c r="AW26" s="495">
        <f t="shared" si="8"/>
        <v>0</v>
      </c>
      <c r="AX26" s="229" t="str">
        <f t="shared" si="9"/>
        <v xml:space="preserve"> 0</v>
      </c>
      <c r="AY26" s="229" t="str">
        <f>IF(T26="","",VLOOKUP(T26,所属・種目コード!$AC$28:$AD$66,2,FALSE))</f>
        <v/>
      </c>
      <c r="AZ26" s="229" t="str">
        <f>IF(S26="","",VLOOKUP(S26,所属・種目コード!$Y$2:$AA$8,3,FALSE))</f>
        <v/>
      </c>
      <c r="BA26" s="495">
        <f t="shared" si="10"/>
        <v>0</v>
      </c>
      <c r="BB26" s="229" t="str">
        <f t="shared" si="11"/>
        <v xml:space="preserve"> 0</v>
      </c>
      <c r="BC26" s="229"/>
      <c r="BD26" s="229" t="str">
        <f>IF(N26="","",VLOOKUP(N26,所属・種目コード!$AQ$2:$AT$19,3,FALSE))</f>
        <v/>
      </c>
      <c r="BE26" s="497">
        <f t="shared" si="12"/>
        <v>0</v>
      </c>
      <c r="BF26" s="229" t="str">
        <f>IF(Q26="","",VLOOKUP(Q26,所属・種目コード!$AQ$2:$AT$19,3,FALSE))</f>
        <v/>
      </c>
      <c r="BG26" s="564">
        <f t="shared" si="13"/>
        <v>0</v>
      </c>
      <c r="BH26" s="229" t="str">
        <f>IF(T26="","",VLOOKUP(T26,所属・種目コード!$AQ$2:$AT$19,3,FALSE))</f>
        <v/>
      </c>
      <c r="BI26" s="564">
        <f t="shared" si="14"/>
        <v>0</v>
      </c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214"/>
      <c r="EL26" s="214"/>
      <c r="EM26" s="214"/>
      <c r="EN26" s="214"/>
      <c r="EO26" s="214"/>
      <c r="EP26" s="214"/>
      <c r="EQ26" s="214"/>
      <c r="ER26" s="214"/>
      <c r="ES26" s="214"/>
      <c r="ET26" s="214"/>
      <c r="EU26" s="214"/>
      <c r="EV26" s="214"/>
      <c r="EW26" s="214"/>
    </row>
    <row r="27" spans="1:153" ht="23.4" customHeight="1">
      <c r="A27" s="214"/>
      <c r="B27" s="55"/>
      <c r="C27" s="55"/>
      <c r="D27" s="55"/>
      <c r="E27" s="910" t="s">
        <v>8812</v>
      </c>
      <c r="F27" s="1208">
        <v>11</v>
      </c>
      <c r="G27" s="1208"/>
      <c r="H27" s="675"/>
      <c r="I27" s="924"/>
      <c r="J27" s="925"/>
      <c r="K27" s="926"/>
      <c r="L27" s="927"/>
      <c r="M27" s="751"/>
      <c r="N27" s="679"/>
      <c r="O27" s="754"/>
      <c r="P27" s="751"/>
      <c r="Q27" s="679"/>
      <c r="R27" s="754"/>
      <c r="S27" s="906"/>
      <c r="T27" s="907"/>
      <c r="U27" s="908"/>
      <c r="V27" s="239"/>
      <c r="W27" s="240"/>
      <c r="X27" s="241"/>
      <c r="Y27" s="241"/>
      <c r="Z27" s="241"/>
      <c r="AA27" s="242"/>
      <c r="AB27" s="243" t="s">
        <v>24</v>
      </c>
      <c r="AC27" s="244" t="s">
        <v>46</v>
      </c>
      <c r="AD27" s="245" t="s">
        <v>83</v>
      </c>
      <c r="AE27" s="245" t="s">
        <v>83</v>
      </c>
      <c r="AF27" s="450" t="s">
        <v>83</v>
      </c>
      <c r="AG27" s="565">
        <f t="shared" si="0"/>
        <v>11</v>
      </c>
      <c r="AH27">
        <f t="shared" si="1"/>
        <v>0</v>
      </c>
      <c r="AI27" s="229">
        <f>IF(AC27="","",VLOOKUP(AC27,所属・種目コード!T:U,2,FALSE))</f>
        <v>3</v>
      </c>
      <c r="AJ27" s="246">
        <f t="shared" si="2"/>
        <v>0</v>
      </c>
      <c r="AK27" s="229">
        <f t="shared" si="3"/>
        <v>0</v>
      </c>
      <c r="AL27" s="229">
        <f t="shared" si="4"/>
        <v>0</v>
      </c>
      <c r="AM27" s="229" t="str">
        <f t="shared" si="5"/>
        <v xml:space="preserve">  </v>
      </c>
      <c r="AN27" s="568">
        <f t="shared" si="15"/>
        <v>0</v>
      </c>
      <c r="AO27" s="229">
        <f>IF(AB27="","",VLOOKUP(AB27,所属・種目コード!$W$1:$X$2,2,FALSE))</f>
        <v>2</v>
      </c>
      <c r="AP27" s="229" t="str">
        <f>IF(L27="","",VLOOKUP(L27,所属・種目コード!$F$3:$H$160,3,FALSE))</f>
        <v/>
      </c>
      <c r="AQ27" s="229" t="str">
        <f>IF(N27="","",VLOOKUP(N27,所属・種目コード!$AC$28:$AD$66,2,FALSE))</f>
        <v/>
      </c>
      <c r="AR27" s="229" t="str">
        <f>IF(M27="","",VLOOKUP(M27,所属・種目コード!$Y$2:$AA$8,3,FALSE))</f>
        <v/>
      </c>
      <c r="AS27" s="497">
        <f t="shared" si="6"/>
        <v>0</v>
      </c>
      <c r="AT27" s="229" t="str">
        <f t="shared" si="7"/>
        <v xml:space="preserve"> 0</v>
      </c>
      <c r="AU27" s="229" t="str">
        <f>IF(Q27="","",VLOOKUP(Q27,所属・種目コード!$AC$28:$AD$66,2,FALSE))</f>
        <v/>
      </c>
      <c r="AV27" s="229" t="str">
        <f>IF(P27="","",VLOOKUP(P27,所属・種目コード!$Y$2:$AA$8,3,FALSE))</f>
        <v/>
      </c>
      <c r="AW27" s="495">
        <f t="shared" si="8"/>
        <v>0</v>
      </c>
      <c r="AX27" s="229" t="str">
        <f t="shared" si="9"/>
        <v xml:space="preserve"> 0</v>
      </c>
      <c r="AY27" s="229" t="str">
        <f>IF(T27="","",VLOOKUP(T27,所属・種目コード!$AC$28:$AD$66,2,FALSE))</f>
        <v/>
      </c>
      <c r="AZ27" s="229" t="str">
        <f>IF(S27="","",VLOOKUP(S27,所属・種目コード!$Y$2:$AA$8,3,FALSE))</f>
        <v/>
      </c>
      <c r="BA27" s="495">
        <f t="shared" si="10"/>
        <v>0</v>
      </c>
      <c r="BB27" s="229" t="str">
        <f t="shared" si="11"/>
        <v xml:space="preserve"> 0</v>
      </c>
      <c r="BC27" s="229"/>
      <c r="BD27" s="229" t="str">
        <f>IF(N27="","",VLOOKUP(N27,所属・種目コード!$AQ$2:$AT$19,3,FALSE))</f>
        <v/>
      </c>
      <c r="BE27" s="497">
        <f t="shared" si="12"/>
        <v>0</v>
      </c>
      <c r="BF27" s="229" t="str">
        <f>IF(Q27="","",VLOOKUP(Q27,所属・種目コード!$AQ$2:$AT$19,3,FALSE))</f>
        <v/>
      </c>
      <c r="BG27" s="564">
        <f t="shared" si="13"/>
        <v>0</v>
      </c>
      <c r="BH27" s="229" t="str">
        <f>IF(T27="","",VLOOKUP(T27,所属・種目コード!$AQ$2:$AT$19,3,FALSE))</f>
        <v/>
      </c>
      <c r="BI27" s="564">
        <f t="shared" si="14"/>
        <v>0</v>
      </c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214"/>
      <c r="EJ27" s="214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</row>
    <row r="28" spans="1:153" ht="23.4" customHeight="1">
      <c r="A28" s="214"/>
      <c r="B28" s="55"/>
      <c r="C28" s="55"/>
      <c r="D28" s="55"/>
      <c r="E28" s="705" t="s">
        <v>8812</v>
      </c>
      <c r="F28" s="1123">
        <v>12</v>
      </c>
      <c r="G28" s="1123"/>
      <c r="H28" s="676"/>
      <c r="I28" s="688"/>
      <c r="J28" s="689"/>
      <c r="K28" s="690"/>
      <c r="L28" s="691"/>
      <c r="M28" s="678"/>
      <c r="N28" s="679"/>
      <c r="O28" s="673"/>
      <c r="P28" s="678"/>
      <c r="Q28" s="679"/>
      <c r="R28" s="673"/>
      <c r="S28" s="678"/>
      <c r="T28" s="679"/>
      <c r="U28" s="673"/>
      <c r="V28" s="239"/>
      <c r="W28" s="240"/>
      <c r="X28" s="241"/>
      <c r="Y28" s="241"/>
      <c r="Z28" s="241"/>
      <c r="AA28" s="242"/>
      <c r="AB28" s="243" t="s">
        <v>24</v>
      </c>
      <c r="AC28" s="244" t="s">
        <v>46</v>
      </c>
      <c r="AD28" s="245" t="s">
        <v>83</v>
      </c>
      <c r="AE28" s="245" t="s">
        <v>83</v>
      </c>
      <c r="AF28" s="450" t="s">
        <v>83</v>
      </c>
      <c r="AG28" s="565">
        <f t="shared" si="0"/>
        <v>12</v>
      </c>
      <c r="AH28">
        <f t="shared" si="1"/>
        <v>0</v>
      </c>
      <c r="AI28" s="229">
        <f>IF(AC28="","",VLOOKUP(AC28,所属・種目コード!T:U,2,FALSE))</f>
        <v>3</v>
      </c>
      <c r="AJ28" s="246">
        <f t="shared" si="2"/>
        <v>0</v>
      </c>
      <c r="AK28" s="229">
        <f t="shared" si="3"/>
        <v>0</v>
      </c>
      <c r="AL28" s="229">
        <f t="shared" si="4"/>
        <v>0</v>
      </c>
      <c r="AM28" s="229" t="str">
        <f t="shared" si="5"/>
        <v xml:space="preserve">  </v>
      </c>
      <c r="AN28" s="568">
        <f t="shared" si="15"/>
        <v>0</v>
      </c>
      <c r="AO28" s="229">
        <f>IF(AB28="","",VLOOKUP(AB28,所属・種目コード!$W$1:$X$2,2,FALSE))</f>
        <v>2</v>
      </c>
      <c r="AP28" s="229" t="str">
        <f>IF(L28="","",VLOOKUP(L28,所属・種目コード!$F$3:$H$160,3,FALSE))</f>
        <v/>
      </c>
      <c r="AQ28" s="229" t="str">
        <f>IF(N28="","",VLOOKUP(N28,所属・種目コード!$AC$28:$AD$66,2,FALSE))</f>
        <v/>
      </c>
      <c r="AR28" s="229" t="str">
        <f>IF(M28="","",VLOOKUP(M28,所属・種目コード!$Y$2:$AA$8,3,FALSE))</f>
        <v/>
      </c>
      <c r="AS28" s="497">
        <f t="shared" si="6"/>
        <v>0</v>
      </c>
      <c r="AT28" s="229" t="str">
        <f t="shared" si="7"/>
        <v xml:space="preserve"> 0</v>
      </c>
      <c r="AU28" s="229" t="str">
        <f>IF(Q28="","",VLOOKUP(Q28,所属・種目コード!$AC$28:$AD$66,2,FALSE))</f>
        <v/>
      </c>
      <c r="AV28" s="229" t="str">
        <f>IF(P28="","",VLOOKUP(P28,所属・種目コード!$Y$2:$AA$8,3,FALSE))</f>
        <v/>
      </c>
      <c r="AW28" s="495">
        <f t="shared" si="8"/>
        <v>0</v>
      </c>
      <c r="AX28" s="229" t="str">
        <f t="shared" si="9"/>
        <v xml:space="preserve"> 0</v>
      </c>
      <c r="AY28" s="229" t="str">
        <f>IF(T28="","",VLOOKUP(T28,所属・種目コード!$AC$28:$AD$66,2,FALSE))</f>
        <v/>
      </c>
      <c r="AZ28" s="229" t="str">
        <f>IF(S28="","",VLOOKUP(S28,所属・種目コード!$Y$2:$AA$8,3,FALSE))</f>
        <v/>
      </c>
      <c r="BA28" s="495">
        <f t="shared" si="10"/>
        <v>0</v>
      </c>
      <c r="BB28" s="229" t="str">
        <f t="shared" si="11"/>
        <v xml:space="preserve"> 0</v>
      </c>
      <c r="BC28" s="229"/>
      <c r="BD28" s="229" t="str">
        <f>IF(N28="","",VLOOKUP(N28,所属・種目コード!$AQ$2:$AT$19,3,FALSE))</f>
        <v/>
      </c>
      <c r="BE28" s="497">
        <f t="shared" si="12"/>
        <v>0</v>
      </c>
      <c r="BF28" s="229" t="str">
        <f>IF(Q28="","",VLOOKUP(Q28,所属・種目コード!$AQ$2:$AT$19,3,FALSE))</f>
        <v/>
      </c>
      <c r="BG28" s="564">
        <f t="shared" si="13"/>
        <v>0</v>
      </c>
      <c r="BH28" s="229" t="str">
        <f>IF(T28="","",VLOOKUP(T28,所属・種目コード!$AQ$2:$AT$19,3,FALSE))</f>
        <v/>
      </c>
      <c r="BI28" s="564">
        <f t="shared" si="14"/>
        <v>0</v>
      </c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214"/>
      <c r="EJ28" s="214"/>
      <c r="EK28" s="214"/>
      <c r="EL28" s="214"/>
      <c r="EM28" s="214"/>
      <c r="EN28" s="214"/>
      <c r="EO28" s="214"/>
      <c r="EP28" s="214"/>
      <c r="EQ28" s="214"/>
      <c r="ER28" s="214"/>
      <c r="ES28" s="214"/>
      <c r="ET28" s="214"/>
      <c r="EU28" s="214"/>
      <c r="EV28" s="214"/>
      <c r="EW28" s="214"/>
    </row>
    <row r="29" spans="1:153" ht="23.4" customHeight="1">
      <c r="A29" s="214"/>
      <c r="B29" s="55"/>
      <c r="C29" s="55"/>
      <c r="D29" s="55"/>
      <c r="E29" s="705" t="s">
        <v>8812</v>
      </c>
      <c r="F29" s="1123">
        <v>13</v>
      </c>
      <c r="G29" s="1123"/>
      <c r="H29" s="676"/>
      <c r="I29" s="688"/>
      <c r="J29" s="689"/>
      <c r="K29" s="690"/>
      <c r="L29" s="691"/>
      <c r="M29" s="678"/>
      <c r="N29" s="679"/>
      <c r="O29" s="673"/>
      <c r="P29" s="678"/>
      <c r="Q29" s="679"/>
      <c r="R29" s="673"/>
      <c r="S29" s="678"/>
      <c r="T29" s="679"/>
      <c r="U29" s="673"/>
      <c r="V29" s="239"/>
      <c r="W29" s="240"/>
      <c r="X29" s="241"/>
      <c r="Y29" s="241"/>
      <c r="Z29" s="241"/>
      <c r="AA29" s="242"/>
      <c r="AB29" s="243" t="s">
        <v>24</v>
      </c>
      <c r="AC29" s="244" t="s">
        <v>46</v>
      </c>
      <c r="AD29" s="245" t="s">
        <v>83</v>
      </c>
      <c r="AE29" s="245" t="s">
        <v>83</v>
      </c>
      <c r="AF29" s="450" t="s">
        <v>83</v>
      </c>
      <c r="AG29" s="565">
        <f t="shared" si="0"/>
        <v>13</v>
      </c>
      <c r="AH29">
        <f t="shared" si="1"/>
        <v>0</v>
      </c>
      <c r="AI29" s="229">
        <f>IF(AC29="","",VLOOKUP(AC29,所属・種目コード!T:U,2,FALSE))</f>
        <v>3</v>
      </c>
      <c r="AJ29" s="246">
        <f t="shared" si="2"/>
        <v>0</v>
      </c>
      <c r="AK29" s="229">
        <f t="shared" si="3"/>
        <v>0</v>
      </c>
      <c r="AL29" s="229">
        <f t="shared" si="4"/>
        <v>0</v>
      </c>
      <c r="AM29" s="229" t="str">
        <f t="shared" si="5"/>
        <v xml:space="preserve">  </v>
      </c>
      <c r="AN29" s="568">
        <f t="shared" si="15"/>
        <v>0</v>
      </c>
      <c r="AO29" s="229">
        <f>IF(AB29="","",VLOOKUP(AB29,所属・種目コード!$W$1:$X$2,2,FALSE))</f>
        <v>2</v>
      </c>
      <c r="AP29" s="229" t="str">
        <f>IF(L29="","",VLOOKUP(L29,所属・種目コード!$F$3:$H$160,3,FALSE))</f>
        <v/>
      </c>
      <c r="AQ29" s="229" t="str">
        <f>IF(N29="","",VLOOKUP(N29,所属・種目コード!$AC$28:$AD$66,2,FALSE))</f>
        <v/>
      </c>
      <c r="AR29" s="229" t="str">
        <f>IF(M29="","",VLOOKUP(M29,所属・種目コード!$Y$2:$AA$8,3,FALSE))</f>
        <v/>
      </c>
      <c r="AS29" s="497">
        <f t="shared" si="6"/>
        <v>0</v>
      </c>
      <c r="AT29" s="229" t="str">
        <f t="shared" si="7"/>
        <v xml:space="preserve"> 0</v>
      </c>
      <c r="AU29" s="229" t="str">
        <f>IF(Q29="","",VLOOKUP(Q29,所属・種目コード!$AC$28:$AD$66,2,FALSE))</f>
        <v/>
      </c>
      <c r="AV29" s="229" t="str">
        <f>IF(P29="","",VLOOKUP(P29,所属・種目コード!$Y$2:$AA$8,3,FALSE))</f>
        <v/>
      </c>
      <c r="AW29" s="495">
        <f t="shared" si="8"/>
        <v>0</v>
      </c>
      <c r="AX29" s="229" t="str">
        <f t="shared" si="9"/>
        <v xml:space="preserve"> 0</v>
      </c>
      <c r="AY29" s="229" t="str">
        <f>IF(T29="","",VLOOKUP(T29,所属・種目コード!$AC$28:$AD$66,2,FALSE))</f>
        <v/>
      </c>
      <c r="AZ29" s="229" t="str">
        <f>IF(S29="","",VLOOKUP(S29,所属・種目コード!$Y$2:$AA$8,3,FALSE))</f>
        <v/>
      </c>
      <c r="BA29" s="495">
        <f t="shared" si="10"/>
        <v>0</v>
      </c>
      <c r="BB29" s="229" t="str">
        <f t="shared" si="11"/>
        <v xml:space="preserve"> 0</v>
      </c>
      <c r="BC29" s="229"/>
      <c r="BD29" s="229" t="str">
        <f>IF(N29="","",VLOOKUP(N29,所属・種目コード!$AQ$2:$AT$19,3,FALSE))</f>
        <v/>
      </c>
      <c r="BE29" s="497">
        <f t="shared" si="12"/>
        <v>0</v>
      </c>
      <c r="BF29" s="229" t="str">
        <f>IF(Q29="","",VLOOKUP(Q29,所属・種目コード!$AQ$2:$AT$19,3,FALSE))</f>
        <v/>
      </c>
      <c r="BG29" s="564">
        <f t="shared" si="13"/>
        <v>0</v>
      </c>
      <c r="BH29" s="229" t="str">
        <f>IF(T29="","",VLOOKUP(T29,所属・種目コード!$AQ$2:$AT$19,3,FALSE))</f>
        <v/>
      </c>
      <c r="BI29" s="564">
        <f t="shared" si="14"/>
        <v>0</v>
      </c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  <c r="EO29" s="214"/>
      <c r="EP29" s="214"/>
      <c r="EQ29" s="214"/>
      <c r="ER29" s="214"/>
      <c r="ES29" s="214"/>
      <c r="ET29" s="214"/>
      <c r="EU29" s="214"/>
      <c r="EV29" s="214"/>
      <c r="EW29" s="214"/>
    </row>
    <row r="30" spans="1:153" ht="23.4" customHeight="1">
      <c r="A30" s="214"/>
      <c r="B30" s="55"/>
      <c r="C30" s="55"/>
      <c r="D30" s="55"/>
      <c r="E30" s="705" t="s">
        <v>8812</v>
      </c>
      <c r="F30" s="1123">
        <v>14</v>
      </c>
      <c r="G30" s="1123"/>
      <c r="H30" s="676"/>
      <c r="I30" s="688"/>
      <c r="J30" s="689"/>
      <c r="K30" s="690"/>
      <c r="L30" s="691"/>
      <c r="M30" s="678"/>
      <c r="N30" s="679"/>
      <c r="O30" s="673"/>
      <c r="P30" s="678"/>
      <c r="Q30" s="679"/>
      <c r="R30" s="673"/>
      <c r="S30" s="678"/>
      <c r="T30" s="679"/>
      <c r="U30" s="673"/>
      <c r="V30" s="239"/>
      <c r="W30" s="240"/>
      <c r="X30" s="241"/>
      <c r="Y30" s="241"/>
      <c r="Z30" s="241"/>
      <c r="AA30" s="242"/>
      <c r="AB30" s="243" t="s">
        <v>24</v>
      </c>
      <c r="AC30" s="244" t="s">
        <v>46</v>
      </c>
      <c r="AD30" s="245" t="s">
        <v>83</v>
      </c>
      <c r="AE30" s="245" t="s">
        <v>83</v>
      </c>
      <c r="AF30" s="450" t="s">
        <v>83</v>
      </c>
      <c r="AG30" s="565">
        <f t="shared" si="0"/>
        <v>14</v>
      </c>
      <c r="AH30">
        <f t="shared" si="1"/>
        <v>0</v>
      </c>
      <c r="AI30" s="229">
        <f>IF(AC30="","",VLOOKUP(AC30,所属・種目コード!T:U,2,FALSE))</f>
        <v>3</v>
      </c>
      <c r="AJ30" s="246">
        <f t="shared" si="2"/>
        <v>0</v>
      </c>
      <c r="AK30" s="229">
        <f t="shared" si="3"/>
        <v>0</v>
      </c>
      <c r="AL30" s="229">
        <f t="shared" si="4"/>
        <v>0</v>
      </c>
      <c r="AM30" s="229" t="str">
        <f t="shared" si="5"/>
        <v xml:space="preserve">  </v>
      </c>
      <c r="AN30" s="568">
        <f t="shared" si="15"/>
        <v>0</v>
      </c>
      <c r="AO30" s="229">
        <f>IF(AB30="","",VLOOKUP(AB30,所属・種目コード!$W$1:$X$2,2,FALSE))</f>
        <v>2</v>
      </c>
      <c r="AP30" s="229" t="str">
        <f>IF(L30="","",VLOOKUP(L30,所属・種目コード!$F$3:$H$160,3,FALSE))</f>
        <v/>
      </c>
      <c r="AQ30" s="229" t="str">
        <f>IF(N30="","",VLOOKUP(N30,所属・種目コード!$AC$28:$AD$66,2,FALSE))</f>
        <v/>
      </c>
      <c r="AR30" s="229" t="str">
        <f>IF(M30="","",VLOOKUP(M30,所属・種目コード!$Y$2:$AA$8,3,FALSE))</f>
        <v/>
      </c>
      <c r="AS30" s="497">
        <f t="shared" si="6"/>
        <v>0</v>
      </c>
      <c r="AT30" s="229" t="str">
        <f t="shared" si="7"/>
        <v xml:space="preserve"> 0</v>
      </c>
      <c r="AU30" s="229" t="str">
        <f>IF(Q30="","",VLOOKUP(Q30,所属・種目コード!$AC$28:$AD$66,2,FALSE))</f>
        <v/>
      </c>
      <c r="AV30" s="229" t="str">
        <f>IF(P30="","",VLOOKUP(P30,所属・種目コード!$Y$2:$AA$8,3,FALSE))</f>
        <v/>
      </c>
      <c r="AW30" s="495">
        <f t="shared" si="8"/>
        <v>0</v>
      </c>
      <c r="AX30" s="229" t="str">
        <f t="shared" si="9"/>
        <v xml:space="preserve"> 0</v>
      </c>
      <c r="AY30" s="229" t="str">
        <f>IF(T30="","",VLOOKUP(T30,所属・種目コード!$AC$28:$AD$66,2,FALSE))</f>
        <v/>
      </c>
      <c r="AZ30" s="229" t="str">
        <f>IF(S30="","",VLOOKUP(S30,所属・種目コード!$Y$2:$AA$8,3,FALSE))</f>
        <v/>
      </c>
      <c r="BA30" s="495">
        <f t="shared" si="10"/>
        <v>0</v>
      </c>
      <c r="BB30" s="229" t="str">
        <f t="shared" si="11"/>
        <v xml:space="preserve"> 0</v>
      </c>
      <c r="BC30" s="229"/>
      <c r="BD30" s="229" t="str">
        <f>IF(N30="","",VLOOKUP(N30,所属・種目コード!$AQ$2:$AT$19,3,FALSE))</f>
        <v/>
      </c>
      <c r="BE30" s="497">
        <f t="shared" si="12"/>
        <v>0</v>
      </c>
      <c r="BF30" s="229" t="str">
        <f>IF(Q30="","",VLOOKUP(Q30,所属・種目コード!$AQ$2:$AT$19,3,FALSE))</f>
        <v/>
      </c>
      <c r="BG30" s="564">
        <f t="shared" si="13"/>
        <v>0</v>
      </c>
      <c r="BH30" s="229" t="str">
        <f>IF(T30="","",VLOOKUP(T30,所属・種目コード!$AQ$2:$AT$19,3,FALSE))</f>
        <v/>
      </c>
      <c r="BI30" s="564">
        <f t="shared" si="14"/>
        <v>0</v>
      </c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214"/>
      <c r="EJ30" s="214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</row>
    <row r="31" spans="1:153" ht="23.4" customHeight="1" thickBot="1">
      <c r="A31" s="214"/>
      <c r="B31" s="55"/>
      <c r="C31" s="55"/>
      <c r="D31" s="55"/>
      <c r="E31" s="909" t="s">
        <v>8812</v>
      </c>
      <c r="F31" s="1195">
        <v>15</v>
      </c>
      <c r="G31" s="1195"/>
      <c r="H31" s="915"/>
      <c r="I31" s="920"/>
      <c r="J31" s="921"/>
      <c r="K31" s="922"/>
      <c r="L31" s="923"/>
      <c r="M31" s="900"/>
      <c r="N31" s="901"/>
      <c r="O31" s="902"/>
      <c r="P31" s="900"/>
      <c r="Q31" s="901"/>
      <c r="R31" s="902"/>
      <c r="S31" s="680"/>
      <c r="T31" s="681"/>
      <c r="U31" s="674"/>
      <c r="V31" s="239"/>
      <c r="W31" s="240"/>
      <c r="X31" s="241"/>
      <c r="Y31" s="241"/>
      <c r="Z31" s="241"/>
      <c r="AA31" s="242"/>
      <c r="AB31" s="243" t="s">
        <v>24</v>
      </c>
      <c r="AC31" s="244" t="s">
        <v>46</v>
      </c>
      <c r="AD31" s="245" t="s">
        <v>83</v>
      </c>
      <c r="AE31" s="245" t="s">
        <v>83</v>
      </c>
      <c r="AF31" s="450" t="s">
        <v>83</v>
      </c>
      <c r="AG31" s="565">
        <f t="shared" si="0"/>
        <v>15</v>
      </c>
      <c r="AH31">
        <f t="shared" si="1"/>
        <v>0</v>
      </c>
      <c r="AI31" s="229">
        <f>IF(AC31="","",VLOOKUP(AC31,所属・種目コード!T:U,2,FALSE))</f>
        <v>3</v>
      </c>
      <c r="AJ31" s="246">
        <f t="shared" si="2"/>
        <v>0</v>
      </c>
      <c r="AK31" s="229">
        <f t="shared" si="3"/>
        <v>0</v>
      </c>
      <c r="AL31" s="229">
        <f t="shared" si="4"/>
        <v>0</v>
      </c>
      <c r="AM31" s="229" t="str">
        <f t="shared" si="5"/>
        <v xml:space="preserve">  </v>
      </c>
      <c r="AN31" s="568">
        <f t="shared" si="15"/>
        <v>0</v>
      </c>
      <c r="AO31" s="229">
        <f>IF(AB31="","",VLOOKUP(AB31,所属・種目コード!$W$1:$X$2,2,FALSE))</f>
        <v>2</v>
      </c>
      <c r="AP31" s="229" t="str">
        <f>IF(L31="","",VLOOKUP(L31,所属・種目コード!$F$3:$H$160,3,FALSE))</f>
        <v/>
      </c>
      <c r="AQ31" s="229" t="str">
        <f>IF(N31="","",VLOOKUP(N31,所属・種目コード!$AC$28:$AD$66,2,FALSE))</f>
        <v/>
      </c>
      <c r="AR31" s="229" t="str">
        <f>IF(M31="","",VLOOKUP(M31,所属・種目コード!$Y$2:$AA$8,3,FALSE))</f>
        <v/>
      </c>
      <c r="AS31" s="497">
        <f t="shared" si="6"/>
        <v>0</v>
      </c>
      <c r="AT31" s="229" t="str">
        <f t="shared" si="7"/>
        <v xml:space="preserve"> 0</v>
      </c>
      <c r="AU31" s="229" t="str">
        <f>IF(Q31="","",VLOOKUP(Q31,所属・種目コード!$AC$28:$AD$66,2,FALSE))</f>
        <v/>
      </c>
      <c r="AV31" s="229" t="str">
        <f>IF(P31="","",VLOOKUP(P31,所属・種目コード!$Y$2:$AA$8,3,FALSE))</f>
        <v/>
      </c>
      <c r="AW31" s="495">
        <f t="shared" si="8"/>
        <v>0</v>
      </c>
      <c r="AX31" s="229" t="str">
        <f t="shared" si="9"/>
        <v xml:space="preserve"> 0</v>
      </c>
      <c r="AY31" s="229" t="str">
        <f>IF(T31="","",VLOOKUP(T31,所属・種目コード!$AC$28:$AD$66,2,FALSE))</f>
        <v/>
      </c>
      <c r="AZ31" s="229" t="str">
        <f>IF(S31="","",VLOOKUP(S31,所属・種目コード!$Y$2:$AA$8,3,FALSE))</f>
        <v/>
      </c>
      <c r="BA31" s="495">
        <f t="shared" si="10"/>
        <v>0</v>
      </c>
      <c r="BB31" s="229" t="str">
        <f t="shared" si="11"/>
        <v xml:space="preserve"> 0</v>
      </c>
      <c r="BC31" s="229"/>
      <c r="BD31" s="229" t="str">
        <f>IF(N31="","",VLOOKUP(N31,所属・種目コード!$AQ$2:$AT$19,3,FALSE))</f>
        <v/>
      </c>
      <c r="BE31" s="497">
        <f t="shared" si="12"/>
        <v>0</v>
      </c>
      <c r="BF31" s="229" t="str">
        <f>IF(Q31="","",VLOOKUP(Q31,所属・種目コード!$AQ$2:$AT$19,3,FALSE))</f>
        <v/>
      </c>
      <c r="BG31" s="564">
        <f t="shared" si="13"/>
        <v>0</v>
      </c>
      <c r="BH31" s="229" t="str">
        <f>IF(T31="","",VLOOKUP(T31,所属・種目コード!$AQ$2:$AT$19,3,FALSE))</f>
        <v/>
      </c>
      <c r="BI31" s="564">
        <f t="shared" si="14"/>
        <v>0</v>
      </c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214"/>
      <c r="EJ31" s="214"/>
      <c r="EK31" s="214"/>
      <c r="EL31" s="214"/>
      <c r="EM31" s="214"/>
      <c r="EN31" s="214"/>
      <c r="EO31" s="214"/>
      <c r="EP31" s="214"/>
      <c r="EQ31" s="214"/>
      <c r="ER31" s="214"/>
      <c r="ES31" s="214"/>
      <c r="ET31" s="214"/>
      <c r="EU31" s="214"/>
      <c r="EV31" s="214"/>
    </row>
    <row r="32" spans="1:153" ht="23.4" customHeight="1">
      <c r="A32" s="214"/>
      <c r="B32" s="55"/>
      <c r="C32" s="55"/>
      <c r="D32" s="55"/>
      <c r="E32" s="911" t="s">
        <v>8812</v>
      </c>
      <c r="F32" s="1131">
        <v>16</v>
      </c>
      <c r="G32" s="1131"/>
      <c r="H32" s="903"/>
      <c r="I32" s="928"/>
      <c r="J32" s="929"/>
      <c r="K32" s="930"/>
      <c r="L32" s="931"/>
      <c r="M32" s="906"/>
      <c r="N32" s="907"/>
      <c r="O32" s="908"/>
      <c r="P32" s="906"/>
      <c r="Q32" s="907"/>
      <c r="R32" s="908"/>
      <c r="S32" s="906"/>
      <c r="T32" s="907"/>
      <c r="U32" s="908"/>
      <c r="V32" s="239"/>
      <c r="W32" s="240"/>
      <c r="X32" s="241"/>
      <c r="Y32" s="241"/>
      <c r="Z32" s="241"/>
      <c r="AA32" s="242"/>
      <c r="AB32" s="243" t="s">
        <v>24</v>
      </c>
      <c r="AC32" s="244" t="s">
        <v>46</v>
      </c>
      <c r="AD32" s="245" t="s">
        <v>83</v>
      </c>
      <c r="AE32" s="245" t="s">
        <v>83</v>
      </c>
      <c r="AF32" s="450" t="s">
        <v>83</v>
      </c>
      <c r="AG32" s="565">
        <f t="shared" si="0"/>
        <v>16</v>
      </c>
      <c r="AH32">
        <f t="shared" si="1"/>
        <v>0</v>
      </c>
      <c r="AI32" s="229">
        <f>IF(AC32="","",VLOOKUP(AC32,所属・種目コード!T:U,2,FALSE))</f>
        <v>3</v>
      </c>
      <c r="AJ32" s="246">
        <f t="shared" si="2"/>
        <v>0</v>
      </c>
      <c r="AK32" s="229">
        <f t="shared" si="3"/>
        <v>0</v>
      </c>
      <c r="AL32" s="229">
        <f t="shared" si="4"/>
        <v>0</v>
      </c>
      <c r="AM32" s="229" t="str">
        <f t="shared" si="5"/>
        <v xml:space="preserve">  </v>
      </c>
      <c r="AN32" s="568">
        <f t="shared" si="15"/>
        <v>0</v>
      </c>
      <c r="AO32" s="229">
        <f>IF(AB32="","",VLOOKUP(AB32,所属・種目コード!$W$1:$X$2,2,FALSE))</f>
        <v>2</v>
      </c>
      <c r="AP32" s="229" t="str">
        <f>IF(L32="","",VLOOKUP(L32,所属・種目コード!$F$3:$H$160,3,FALSE))</f>
        <v/>
      </c>
      <c r="AQ32" s="229" t="str">
        <f>IF(N32="","",VLOOKUP(N32,所属・種目コード!$AC$28:$AD$66,2,FALSE))</f>
        <v/>
      </c>
      <c r="AR32" s="229" t="str">
        <f>IF(M32="","",VLOOKUP(M32,所属・種目コード!$Y$2:$AA$8,3,FALSE))</f>
        <v/>
      </c>
      <c r="AS32" s="497">
        <f t="shared" si="6"/>
        <v>0</v>
      </c>
      <c r="AT32" s="229" t="str">
        <f t="shared" si="7"/>
        <v xml:space="preserve"> 0</v>
      </c>
      <c r="AU32" s="229" t="str">
        <f>IF(Q32="","",VLOOKUP(Q32,所属・種目コード!$AC$28:$AD$66,2,FALSE))</f>
        <v/>
      </c>
      <c r="AV32" s="229" t="str">
        <f>IF(P32="","",VLOOKUP(P32,所属・種目コード!$Y$2:$AA$8,3,FALSE))</f>
        <v/>
      </c>
      <c r="AW32" s="495">
        <f t="shared" si="8"/>
        <v>0</v>
      </c>
      <c r="AX32" s="229" t="str">
        <f t="shared" si="9"/>
        <v xml:space="preserve"> 0</v>
      </c>
      <c r="AY32" s="229" t="str">
        <f>IF(T32="","",VLOOKUP(T32,所属・種目コード!$AC$28:$AD$66,2,FALSE))</f>
        <v/>
      </c>
      <c r="AZ32" s="229" t="str">
        <f>IF(S32="","",VLOOKUP(S32,所属・種目コード!$Y$2:$AA$8,3,FALSE))</f>
        <v/>
      </c>
      <c r="BA32" s="495">
        <f t="shared" si="10"/>
        <v>0</v>
      </c>
      <c r="BB32" s="229" t="str">
        <f t="shared" si="11"/>
        <v xml:space="preserve"> 0</v>
      </c>
      <c r="BC32" s="229"/>
      <c r="BD32" s="229" t="str">
        <f>IF(N32="","",VLOOKUP(N32,所属・種目コード!$AQ$2:$AT$19,3,FALSE))</f>
        <v/>
      </c>
      <c r="BE32" s="497">
        <f t="shared" si="12"/>
        <v>0</v>
      </c>
      <c r="BF32" s="229" t="str">
        <f>IF(Q32="","",VLOOKUP(Q32,所属・種目コード!$AQ$2:$AT$19,3,FALSE))</f>
        <v/>
      </c>
      <c r="BG32" s="564">
        <f t="shared" si="13"/>
        <v>0</v>
      </c>
      <c r="BH32" s="229" t="str">
        <f>IF(T32="","",VLOOKUP(T32,所属・種目コード!$AQ$2:$AT$19,3,FALSE))</f>
        <v/>
      </c>
      <c r="BI32" s="564">
        <f t="shared" si="14"/>
        <v>0</v>
      </c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</row>
    <row r="33" spans="1:154" ht="23.4" customHeight="1">
      <c r="A33" s="214"/>
      <c r="B33" s="55"/>
      <c r="C33" s="55"/>
      <c r="D33" s="55"/>
      <c r="E33" s="705" t="s">
        <v>8812</v>
      </c>
      <c r="F33" s="1123">
        <v>17</v>
      </c>
      <c r="G33" s="1123"/>
      <c r="H33" s="676"/>
      <c r="I33" s="688"/>
      <c r="J33" s="689"/>
      <c r="K33" s="690"/>
      <c r="L33" s="691"/>
      <c r="M33" s="678"/>
      <c r="N33" s="679"/>
      <c r="O33" s="673"/>
      <c r="P33" s="678"/>
      <c r="Q33" s="679"/>
      <c r="R33" s="673"/>
      <c r="S33" s="678"/>
      <c r="T33" s="679"/>
      <c r="U33" s="673"/>
      <c r="V33" s="239"/>
      <c r="W33" s="240"/>
      <c r="X33" s="241"/>
      <c r="Y33" s="241"/>
      <c r="Z33" s="241"/>
      <c r="AA33" s="242"/>
      <c r="AB33" s="243" t="s">
        <v>24</v>
      </c>
      <c r="AC33" s="244" t="s">
        <v>46</v>
      </c>
      <c r="AD33" s="245" t="s">
        <v>83</v>
      </c>
      <c r="AE33" s="245" t="s">
        <v>83</v>
      </c>
      <c r="AF33" s="450" t="s">
        <v>83</v>
      </c>
      <c r="AG33" s="565">
        <f t="shared" si="0"/>
        <v>17</v>
      </c>
      <c r="AH33">
        <f t="shared" si="1"/>
        <v>0</v>
      </c>
      <c r="AI33" s="229">
        <f>IF(AC33="","",VLOOKUP(AC33,所属・種目コード!T:U,2,FALSE))</f>
        <v>3</v>
      </c>
      <c r="AJ33" s="246">
        <f t="shared" si="2"/>
        <v>0</v>
      </c>
      <c r="AK33" s="229">
        <f t="shared" si="3"/>
        <v>0</v>
      </c>
      <c r="AL33" s="229">
        <f t="shared" si="4"/>
        <v>0</v>
      </c>
      <c r="AM33" s="229" t="str">
        <f t="shared" si="5"/>
        <v xml:space="preserve">  </v>
      </c>
      <c r="AN33" s="568">
        <f t="shared" si="15"/>
        <v>0</v>
      </c>
      <c r="AO33" s="229">
        <f>IF(AB33="","",VLOOKUP(AB33,所属・種目コード!$W$1:$X$2,2,FALSE))</f>
        <v>2</v>
      </c>
      <c r="AP33" s="229" t="str">
        <f>IF(L33="","",VLOOKUP(L33,所属・種目コード!$F$3:$H$160,3,FALSE))</f>
        <v/>
      </c>
      <c r="AQ33" s="229" t="str">
        <f>IF(N33="","",VLOOKUP(N33,所属・種目コード!$AC$28:$AD$66,2,FALSE))</f>
        <v/>
      </c>
      <c r="AR33" s="229" t="str">
        <f>IF(M33="","",VLOOKUP(M33,所属・種目コード!$Y$2:$AA$8,3,FALSE))</f>
        <v/>
      </c>
      <c r="AS33" s="497">
        <f t="shared" si="6"/>
        <v>0</v>
      </c>
      <c r="AT33" s="229" t="str">
        <f t="shared" si="7"/>
        <v xml:space="preserve"> 0</v>
      </c>
      <c r="AU33" s="229" t="str">
        <f>IF(Q33="","",VLOOKUP(Q33,所属・種目コード!$AC$28:$AD$66,2,FALSE))</f>
        <v/>
      </c>
      <c r="AV33" s="229" t="str">
        <f>IF(P33="","",VLOOKUP(P33,所属・種目コード!$Y$2:$AA$8,3,FALSE))</f>
        <v/>
      </c>
      <c r="AW33" s="495">
        <f t="shared" si="8"/>
        <v>0</v>
      </c>
      <c r="AX33" s="229" t="str">
        <f t="shared" si="9"/>
        <v xml:space="preserve"> 0</v>
      </c>
      <c r="AY33" s="229" t="str">
        <f>IF(T33="","",VLOOKUP(T33,所属・種目コード!$AC$28:$AD$66,2,FALSE))</f>
        <v/>
      </c>
      <c r="AZ33" s="229" t="str">
        <f>IF(S33="","",VLOOKUP(S33,所属・種目コード!$Y$2:$AA$8,3,FALSE))</f>
        <v/>
      </c>
      <c r="BA33" s="495">
        <f t="shared" si="10"/>
        <v>0</v>
      </c>
      <c r="BB33" s="229" t="str">
        <f t="shared" si="11"/>
        <v xml:space="preserve"> 0</v>
      </c>
      <c r="BC33" s="229"/>
      <c r="BD33" s="229" t="str">
        <f>IF(N33="","",VLOOKUP(N33,所属・種目コード!$AQ$2:$AT$19,3,FALSE))</f>
        <v/>
      </c>
      <c r="BE33" s="497">
        <f t="shared" si="12"/>
        <v>0</v>
      </c>
      <c r="BF33" s="229" t="str">
        <f>IF(Q33="","",VLOOKUP(Q33,所属・種目コード!$AQ$2:$AT$19,3,FALSE))</f>
        <v/>
      </c>
      <c r="BG33" s="564">
        <f t="shared" si="13"/>
        <v>0</v>
      </c>
      <c r="BH33" s="229" t="str">
        <f>IF(T33="","",VLOOKUP(T33,所属・種目コード!$AQ$2:$AT$19,3,FALSE))</f>
        <v/>
      </c>
      <c r="BI33" s="564">
        <f t="shared" si="14"/>
        <v>0</v>
      </c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</row>
    <row r="34" spans="1:154" ht="23.4" customHeight="1">
      <c r="A34" s="214"/>
      <c r="B34" s="55"/>
      <c r="C34" s="55"/>
      <c r="D34" s="55"/>
      <c r="E34" s="705" t="s">
        <v>8812</v>
      </c>
      <c r="F34" s="1123">
        <v>18</v>
      </c>
      <c r="G34" s="1123"/>
      <c r="H34" s="676"/>
      <c r="I34" s="688"/>
      <c r="J34" s="689"/>
      <c r="K34" s="690"/>
      <c r="L34" s="691"/>
      <c r="M34" s="678"/>
      <c r="N34" s="679"/>
      <c r="O34" s="673"/>
      <c r="P34" s="678"/>
      <c r="Q34" s="679"/>
      <c r="R34" s="673"/>
      <c r="S34" s="678"/>
      <c r="T34" s="679"/>
      <c r="U34" s="673"/>
      <c r="V34" s="239"/>
      <c r="W34" s="240"/>
      <c r="X34" s="241"/>
      <c r="Y34" s="241"/>
      <c r="Z34" s="241"/>
      <c r="AA34" s="242"/>
      <c r="AB34" s="243" t="s">
        <v>24</v>
      </c>
      <c r="AC34" s="244" t="s">
        <v>46</v>
      </c>
      <c r="AD34" s="245" t="s">
        <v>83</v>
      </c>
      <c r="AE34" s="245" t="s">
        <v>83</v>
      </c>
      <c r="AF34" s="450" t="s">
        <v>83</v>
      </c>
      <c r="AG34" s="565">
        <f t="shared" si="0"/>
        <v>18</v>
      </c>
      <c r="AH34">
        <f t="shared" si="1"/>
        <v>0</v>
      </c>
      <c r="AI34" s="229">
        <f>IF(AC34="","",VLOOKUP(AC34,所属・種目コード!T:U,2,FALSE))</f>
        <v>3</v>
      </c>
      <c r="AJ34" s="246">
        <f t="shared" si="2"/>
        <v>0</v>
      </c>
      <c r="AK34" s="229">
        <f t="shared" si="3"/>
        <v>0</v>
      </c>
      <c r="AL34" s="229">
        <f t="shared" si="4"/>
        <v>0</v>
      </c>
      <c r="AM34" s="229" t="str">
        <f t="shared" si="5"/>
        <v xml:space="preserve">  </v>
      </c>
      <c r="AN34" s="568">
        <f t="shared" si="15"/>
        <v>0</v>
      </c>
      <c r="AO34" s="229">
        <f>IF(AB34="","",VLOOKUP(AB34,所属・種目コード!$W$1:$X$2,2,FALSE))</f>
        <v>2</v>
      </c>
      <c r="AP34" s="229" t="str">
        <f>IF(L34="","",VLOOKUP(L34,所属・種目コード!$F$3:$H$160,3,FALSE))</f>
        <v/>
      </c>
      <c r="AQ34" s="229" t="str">
        <f>IF(N34="","",VLOOKUP(N34,所属・種目コード!$AC$28:$AD$66,2,FALSE))</f>
        <v/>
      </c>
      <c r="AR34" s="229" t="str">
        <f>IF(M34="","",VLOOKUP(M34,所属・種目コード!$Y$2:$AA$8,3,FALSE))</f>
        <v/>
      </c>
      <c r="AS34" s="497">
        <f t="shared" si="6"/>
        <v>0</v>
      </c>
      <c r="AT34" s="229" t="str">
        <f t="shared" si="7"/>
        <v xml:space="preserve"> 0</v>
      </c>
      <c r="AU34" s="229" t="str">
        <f>IF(Q34="","",VLOOKUP(Q34,所属・種目コード!$AC$28:$AD$66,2,FALSE))</f>
        <v/>
      </c>
      <c r="AV34" s="229" t="str">
        <f>IF(P34="","",VLOOKUP(P34,所属・種目コード!$Y$2:$AA$8,3,FALSE))</f>
        <v/>
      </c>
      <c r="AW34" s="495">
        <f t="shared" si="8"/>
        <v>0</v>
      </c>
      <c r="AX34" s="229" t="str">
        <f t="shared" si="9"/>
        <v xml:space="preserve"> 0</v>
      </c>
      <c r="AY34" s="229" t="str">
        <f>IF(T34="","",VLOOKUP(T34,所属・種目コード!$AC$28:$AD$66,2,FALSE))</f>
        <v/>
      </c>
      <c r="AZ34" s="229" t="str">
        <f>IF(S34="","",VLOOKUP(S34,所属・種目コード!$Y$2:$AA$8,3,FALSE))</f>
        <v/>
      </c>
      <c r="BA34" s="495">
        <f t="shared" si="10"/>
        <v>0</v>
      </c>
      <c r="BB34" s="229" t="str">
        <f t="shared" si="11"/>
        <v xml:space="preserve"> 0</v>
      </c>
      <c r="BC34" s="229"/>
      <c r="BD34" s="229" t="str">
        <f>IF(N34="","",VLOOKUP(N34,所属・種目コード!$AQ$2:$AT$19,3,FALSE))</f>
        <v/>
      </c>
      <c r="BE34" s="497">
        <f t="shared" si="12"/>
        <v>0</v>
      </c>
      <c r="BF34" s="229" t="str">
        <f>IF(Q34="","",VLOOKUP(Q34,所属・種目コード!$AQ$2:$AT$19,3,FALSE))</f>
        <v/>
      </c>
      <c r="BG34" s="564">
        <f t="shared" si="13"/>
        <v>0</v>
      </c>
      <c r="BH34" s="229" t="str">
        <f>IF(T34="","",VLOOKUP(T34,所属・種目コード!$AQ$2:$AT$19,3,FALSE))</f>
        <v/>
      </c>
      <c r="BI34" s="564">
        <f t="shared" si="14"/>
        <v>0</v>
      </c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4"/>
      <c r="EK34" s="214"/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</row>
    <row r="35" spans="1:154" ht="23.4" customHeight="1">
      <c r="A35" s="214"/>
      <c r="B35" s="55"/>
      <c r="C35" s="55"/>
      <c r="D35" s="55"/>
      <c r="E35" s="705" t="s">
        <v>8812</v>
      </c>
      <c r="F35" s="1123">
        <v>19</v>
      </c>
      <c r="G35" s="1123"/>
      <c r="H35" s="676"/>
      <c r="I35" s="688"/>
      <c r="J35" s="689"/>
      <c r="K35" s="690"/>
      <c r="L35" s="691"/>
      <c r="M35" s="678"/>
      <c r="N35" s="679"/>
      <c r="O35" s="673"/>
      <c r="P35" s="678"/>
      <c r="Q35" s="679"/>
      <c r="R35" s="673"/>
      <c r="S35" s="678"/>
      <c r="T35" s="679"/>
      <c r="U35" s="673"/>
      <c r="V35" s="239"/>
      <c r="W35" s="240"/>
      <c r="X35" s="241"/>
      <c r="Y35" s="241"/>
      <c r="Z35" s="241"/>
      <c r="AA35" s="242"/>
      <c r="AB35" s="243" t="s">
        <v>24</v>
      </c>
      <c r="AC35" s="244" t="s">
        <v>46</v>
      </c>
      <c r="AD35" s="245" t="s">
        <v>83</v>
      </c>
      <c r="AE35" s="245" t="s">
        <v>83</v>
      </c>
      <c r="AF35" s="450" t="s">
        <v>83</v>
      </c>
      <c r="AG35" s="565">
        <f t="shared" si="0"/>
        <v>19</v>
      </c>
      <c r="AH35">
        <f t="shared" si="1"/>
        <v>0</v>
      </c>
      <c r="AI35" s="229">
        <f>IF(AC35="","",VLOOKUP(AC35,所属・種目コード!T:U,2,FALSE))</f>
        <v>3</v>
      </c>
      <c r="AJ35" s="246">
        <f t="shared" si="2"/>
        <v>0</v>
      </c>
      <c r="AK35" s="229">
        <f t="shared" si="3"/>
        <v>0</v>
      </c>
      <c r="AL35" s="229">
        <f t="shared" si="4"/>
        <v>0</v>
      </c>
      <c r="AM35" s="229" t="str">
        <f t="shared" si="5"/>
        <v xml:space="preserve">  </v>
      </c>
      <c r="AN35" s="568">
        <f t="shared" si="15"/>
        <v>0</v>
      </c>
      <c r="AO35" s="229">
        <f>IF(AB35="","",VLOOKUP(AB35,所属・種目コード!$W$1:$X$2,2,FALSE))</f>
        <v>2</v>
      </c>
      <c r="AP35" s="229" t="str">
        <f>IF(L35="","",VLOOKUP(L35,所属・種目コード!$F$3:$H$160,3,FALSE))</f>
        <v/>
      </c>
      <c r="AQ35" s="229" t="str">
        <f>IF(N35="","",VLOOKUP(N35,所属・種目コード!$AC$28:$AD$66,2,FALSE))</f>
        <v/>
      </c>
      <c r="AR35" s="229" t="str">
        <f>IF(M35="","",VLOOKUP(M35,所属・種目コード!$Y$2:$AA$8,3,FALSE))</f>
        <v/>
      </c>
      <c r="AS35" s="497">
        <f t="shared" si="6"/>
        <v>0</v>
      </c>
      <c r="AT35" s="229" t="str">
        <f t="shared" si="7"/>
        <v xml:space="preserve"> 0</v>
      </c>
      <c r="AU35" s="229" t="str">
        <f>IF(Q35="","",VLOOKUP(Q35,所属・種目コード!$AC$28:$AD$66,2,FALSE))</f>
        <v/>
      </c>
      <c r="AV35" s="229" t="str">
        <f>IF(P35="","",VLOOKUP(P35,所属・種目コード!$Y$2:$AA$8,3,FALSE))</f>
        <v/>
      </c>
      <c r="AW35" s="495">
        <f t="shared" si="8"/>
        <v>0</v>
      </c>
      <c r="AX35" s="229" t="str">
        <f t="shared" si="9"/>
        <v xml:space="preserve"> 0</v>
      </c>
      <c r="AY35" s="229" t="str">
        <f>IF(T35="","",VLOOKUP(T35,所属・種目コード!$AC$28:$AD$66,2,FALSE))</f>
        <v/>
      </c>
      <c r="AZ35" s="229" t="str">
        <f>IF(S35="","",VLOOKUP(S35,所属・種目コード!$Y$2:$AA$8,3,FALSE))</f>
        <v/>
      </c>
      <c r="BA35" s="495">
        <f t="shared" si="10"/>
        <v>0</v>
      </c>
      <c r="BB35" s="229" t="str">
        <f t="shared" si="11"/>
        <v xml:space="preserve"> 0</v>
      </c>
      <c r="BC35" s="229"/>
      <c r="BD35" s="229" t="str">
        <f>IF(N35="","",VLOOKUP(N35,所属・種目コード!$AQ$2:$AT$19,3,FALSE))</f>
        <v/>
      </c>
      <c r="BE35" s="497">
        <f t="shared" si="12"/>
        <v>0</v>
      </c>
      <c r="BF35" s="229" t="str">
        <f>IF(Q35="","",VLOOKUP(Q35,所属・種目コード!$AQ$2:$AT$19,3,FALSE))</f>
        <v/>
      </c>
      <c r="BG35" s="564">
        <f t="shared" si="13"/>
        <v>0</v>
      </c>
      <c r="BH35" s="229" t="str">
        <f>IF(T35="","",VLOOKUP(T35,所属・種目コード!$AQ$2:$AT$19,3,FALSE))</f>
        <v/>
      </c>
      <c r="BI35" s="564">
        <f t="shared" si="14"/>
        <v>0</v>
      </c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</row>
    <row r="36" spans="1:154" ht="23.4" customHeight="1" thickBot="1">
      <c r="A36" s="214"/>
      <c r="B36" s="55"/>
      <c r="C36" s="55"/>
      <c r="D36" s="55"/>
      <c r="E36" s="706" t="s">
        <v>8812</v>
      </c>
      <c r="F36" s="1125">
        <v>20</v>
      </c>
      <c r="G36" s="1125"/>
      <c r="H36" s="677"/>
      <c r="I36" s="692"/>
      <c r="J36" s="693"/>
      <c r="K36" s="694"/>
      <c r="L36" s="695"/>
      <c r="M36" s="680"/>
      <c r="N36" s="681"/>
      <c r="O36" s="674"/>
      <c r="P36" s="680"/>
      <c r="Q36" s="681"/>
      <c r="R36" s="674"/>
      <c r="S36" s="680"/>
      <c r="T36" s="681"/>
      <c r="U36" s="674"/>
      <c r="V36" s="239"/>
      <c r="W36" s="240"/>
      <c r="X36" s="241"/>
      <c r="Y36" s="241"/>
      <c r="Z36" s="241"/>
      <c r="AA36" s="242"/>
      <c r="AB36" s="243" t="s">
        <v>24</v>
      </c>
      <c r="AC36" s="244" t="s">
        <v>46</v>
      </c>
      <c r="AD36" s="245" t="s">
        <v>83</v>
      </c>
      <c r="AE36" s="245" t="s">
        <v>83</v>
      </c>
      <c r="AF36" s="450" t="s">
        <v>83</v>
      </c>
      <c r="AG36" s="565">
        <f t="shared" si="0"/>
        <v>20</v>
      </c>
      <c r="AH36">
        <f t="shared" si="1"/>
        <v>0</v>
      </c>
      <c r="AI36" s="229">
        <f>IF(AC36="","",VLOOKUP(AC36,所属・種目コード!T:U,2,FALSE))</f>
        <v>3</v>
      </c>
      <c r="AJ36" s="246">
        <f t="shared" si="2"/>
        <v>0</v>
      </c>
      <c r="AK36" s="229">
        <f t="shared" si="3"/>
        <v>0</v>
      </c>
      <c r="AL36" s="229">
        <f t="shared" si="4"/>
        <v>0</v>
      </c>
      <c r="AM36" s="229" t="str">
        <f t="shared" si="5"/>
        <v xml:space="preserve">  </v>
      </c>
      <c r="AN36" s="568">
        <f t="shared" si="15"/>
        <v>0</v>
      </c>
      <c r="AO36" s="229">
        <f>IF(AB36="","",VLOOKUP(AB36,所属・種目コード!$W$1:$X$2,2,FALSE))</f>
        <v>2</v>
      </c>
      <c r="AP36" s="229" t="str">
        <f>IF(L36="","",VLOOKUP(L36,所属・種目コード!$F$3:$H$160,3,FALSE))</f>
        <v/>
      </c>
      <c r="AQ36" s="229" t="str">
        <f>IF(N36="","",VLOOKUP(N36,所属・種目コード!$AC$28:$AD$66,2,FALSE))</f>
        <v/>
      </c>
      <c r="AR36" s="229" t="str">
        <f>IF(M36="","",VLOOKUP(M36,所属・種目コード!$Y$2:$AA$8,3,FALSE))</f>
        <v/>
      </c>
      <c r="AS36" s="497">
        <f t="shared" si="6"/>
        <v>0</v>
      </c>
      <c r="AT36" s="229" t="str">
        <f t="shared" si="7"/>
        <v xml:space="preserve"> 0</v>
      </c>
      <c r="AU36" s="229" t="str">
        <f>IF(Q36="","",VLOOKUP(Q36,所属・種目コード!$AC$28:$AD$66,2,FALSE))</f>
        <v/>
      </c>
      <c r="AV36" s="229" t="str">
        <f>IF(P36="","",VLOOKUP(P36,所属・種目コード!$Y$2:$AA$8,3,FALSE))</f>
        <v/>
      </c>
      <c r="AW36" s="495">
        <f t="shared" si="8"/>
        <v>0</v>
      </c>
      <c r="AX36" s="229" t="str">
        <f t="shared" si="9"/>
        <v xml:space="preserve"> 0</v>
      </c>
      <c r="AY36" s="229" t="str">
        <f>IF(T36="","",VLOOKUP(T36,所属・種目コード!$AC$28:$AD$66,2,FALSE))</f>
        <v/>
      </c>
      <c r="AZ36" s="229" t="str">
        <f>IF(S36="","",VLOOKUP(S36,所属・種目コード!$Y$2:$AA$8,3,FALSE))</f>
        <v/>
      </c>
      <c r="BA36" s="495">
        <f t="shared" si="10"/>
        <v>0</v>
      </c>
      <c r="BB36" s="229" t="str">
        <f t="shared" si="11"/>
        <v xml:space="preserve"> 0</v>
      </c>
      <c r="BC36" s="229"/>
      <c r="BD36" s="229" t="str">
        <f>IF(N36="","",VLOOKUP(N36,所属・種目コード!$AQ$2:$AT$19,3,FALSE))</f>
        <v/>
      </c>
      <c r="BE36" s="497">
        <f t="shared" si="12"/>
        <v>0</v>
      </c>
      <c r="BF36" s="229" t="str">
        <f>IF(Q36="","",VLOOKUP(Q36,所属・種目コード!$AQ$2:$AT$19,3,FALSE))</f>
        <v/>
      </c>
      <c r="BG36" s="564">
        <f t="shared" si="13"/>
        <v>0</v>
      </c>
      <c r="BH36" s="229" t="str">
        <f>IF(T36="","",VLOOKUP(T36,所属・種目コード!$AQ$2:$AT$19,3,FALSE))</f>
        <v/>
      </c>
      <c r="BI36" s="564">
        <f t="shared" si="14"/>
        <v>0</v>
      </c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</row>
    <row r="37" spans="1:154" ht="23.4" hidden="1" customHeight="1">
      <c r="A37" s="214"/>
      <c r="B37" s="55"/>
      <c r="C37" s="55"/>
      <c r="D37" s="55"/>
      <c r="E37" s="910" t="s">
        <v>8632</v>
      </c>
      <c r="F37" s="1208">
        <v>21</v>
      </c>
      <c r="G37" s="1208"/>
      <c r="H37" s="675"/>
      <c r="I37" s="924"/>
      <c r="J37" s="925"/>
      <c r="K37" s="926"/>
      <c r="L37" s="927"/>
      <c r="M37" s="906"/>
      <c r="N37" s="907"/>
      <c r="O37" s="908"/>
      <c r="P37" s="906"/>
      <c r="Q37" s="907"/>
      <c r="R37" s="908"/>
      <c r="S37" s="906"/>
      <c r="T37" s="907"/>
      <c r="U37" s="908"/>
      <c r="V37" s="239"/>
      <c r="W37" s="240"/>
      <c r="X37" s="241"/>
      <c r="Y37" s="241"/>
      <c r="Z37" s="241"/>
      <c r="AA37" s="242"/>
      <c r="AB37" s="243" t="s">
        <v>24</v>
      </c>
      <c r="AC37" s="244" t="s">
        <v>46</v>
      </c>
      <c r="AD37" s="245" t="s">
        <v>83</v>
      </c>
      <c r="AE37" s="245" t="s">
        <v>83</v>
      </c>
      <c r="AF37" s="450" t="s">
        <v>83</v>
      </c>
      <c r="AG37" s="565">
        <f t="shared" si="0"/>
        <v>21</v>
      </c>
      <c r="AH37">
        <f t="shared" si="1"/>
        <v>0</v>
      </c>
      <c r="AI37" s="229">
        <f>IF(AC37="","",VLOOKUP(AC37,所属・種目コード!T:U,2,FALSE))</f>
        <v>3</v>
      </c>
      <c r="AJ37" s="246">
        <f t="shared" si="2"/>
        <v>0</v>
      </c>
      <c r="AK37" s="229">
        <f t="shared" si="3"/>
        <v>0</v>
      </c>
      <c r="AL37" s="229">
        <f t="shared" si="4"/>
        <v>0</v>
      </c>
      <c r="AM37" s="229" t="str">
        <f t="shared" si="5"/>
        <v xml:space="preserve">  </v>
      </c>
      <c r="AN37" s="568">
        <f t="shared" si="15"/>
        <v>0</v>
      </c>
      <c r="AO37" s="229" t="e">
        <f>IF(AB37="","",VLOOKUP(AB37,所属・種目コード!AN:AN,2,FALSE))</f>
        <v>#N/A</v>
      </c>
      <c r="AP37" s="229" t="str">
        <f>IF(L37="","",VLOOKUP(L37,所属・種目コード!$F$3:$H$160,3,FALSE))</f>
        <v/>
      </c>
      <c r="AQ37" s="229" t="str">
        <f>IF(N37="","",VLOOKUP(N37,所属・種目コード!$AC$28:$AD$66,2,FALSE))</f>
        <v/>
      </c>
      <c r="AR37" s="229" t="str">
        <f>IF(M37="","",VLOOKUP(M37,所属・種目コード!$Y$2:$AA$8,3,FALSE))</f>
        <v/>
      </c>
      <c r="AS37" s="497">
        <f t="shared" si="6"/>
        <v>0</v>
      </c>
      <c r="AT37" s="229" t="str">
        <f t="shared" si="7"/>
        <v xml:space="preserve"> 0</v>
      </c>
      <c r="AU37" s="229" t="str">
        <f>IF(Q37="","",VLOOKUP(Q37,所属・種目コード!$AC$28:$AD$66,2,FALSE))</f>
        <v/>
      </c>
      <c r="AV37" s="229" t="str">
        <f>IF(P37="","",VLOOKUP(P37,所属・種目コード!$Y$2:$AA$8,3,FALSE))</f>
        <v/>
      </c>
      <c r="AW37" s="495">
        <f t="shared" si="8"/>
        <v>0</v>
      </c>
      <c r="AX37" s="229" t="str">
        <f t="shared" si="9"/>
        <v xml:space="preserve"> 0</v>
      </c>
      <c r="AY37" s="229" t="str">
        <f>IF(T37="","",VLOOKUP(T37,所属・種目コード!$AC$28:$AD$66,2,FALSE))</f>
        <v/>
      </c>
      <c r="AZ37" s="229" t="str">
        <f>IF(S37="","",VLOOKUP(S37,所属・種目コード!$Y$2:$AA$8,3,FALSE))</f>
        <v/>
      </c>
      <c r="BA37" s="495">
        <f t="shared" si="10"/>
        <v>0</v>
      </c>
      <c r="BB37" s="229" t="str">
        <f t="shared" si="11"/>
        <v xml:space="preserve"> 0</v>
      </c>
      <c r="BC37" s="229"/>
      <c r="BD37" s="229" t="str">
        <f>IF(N37="","",VLOOKUP(N37,所属・種目コード!$AQ$2:$AT$19,3,FALSE))</f>
        <v/>
      </c>
      <c r="BE37" s="497">
        <f t="shared" si="12"/>
        <v>0</v>
      </c>
      <c r="BF37" s="229" t="str">
        <f>IF(Q37="","",VLOOKUP(Q37,所属・種目コード!$AC$27:$AE$71,3,FALSE))</f>
        <v/>
      </c>
      <c r="BG37" s="564">
        <f t="shared" si="13"/>
        <v>0</v>
      </c>
      <c r="BH37" s="229" t="str">
        <f>IF(T37="","",VLOOKUP(T37,所属・種目コード!$AC$27:$AE$71,3,FALSE))</f>
        <v/>
      </c>
      <c r="BI37" s="564">
        <f t="shared" si="14"/>
        <v>0</v>
      </c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</row>
    <row r="38" spans="1:154" ht="23.4" hidden="1" customHeight="1">
      <c r="A38" s="214"/>
      <c r="B38" s="55"/>
      <c r="C38" s="55"/>
      <c r="D38" s="55"/>
      <c r="E38" s="705" t="s">
        <v>8632</v>
      </c>
      <c r="F38" s="1123">
        <v>22</v>
      </c>
      <c r="G38" s="1123"/>
      <c r="H38" s="676"/>
      <c r="I38" s="688"/>
      <c r="J38" s="689"/>
      <c r="K38" s="690"/>
      <c r="L38" s="691"/>
      <c r="M38" s="678"/>
      <c r="N38" s="679"/>
      <c r="O38" s="673"/>
      <c r="P38" s="678"/>
      <c r="Q38" s="679"/>
      <c r="R38" s="673"/>
      <c r="S38" s="678"/>
      <c r="T38" s="679"/>
      <c r="U38" s="673"/>
      <c r="V38" s="239"/>
      <c r="W38" s="240"/>
      <c r="X38" s="241"/>
      <c r="Y38" s="241"/>
      <c r="Z38" s="241"/>
      <c r="AA38" s="242"/>
      <c r="AB38" s="243" t="s">
        <v>24</v>
      </c>
      <c r="AC38" s="244" t="s">
        <v>46</v>
      </c>
      <c r="AD38" s="245" t="s">
        <v>83</v>
      </c>
      <c r="AE38" s="245" t="s">
        <v>83</v>
      </c>
      <c r="AF38" s="450" t="s">
        <v>83</v>
      </c>
      <c r="AG38" s="565">
        <f t="shared" si="0"/>
        <v>22</v>
      </c>
      <c r="AH38">
        <f t="shared" si="1"/>
        <v>0</v>
      </c>
      <c r="AI38" s="229">
        <f>IF(AC38="","",VLOOKUP(AC38,所属・種目コード!T:U,2,FALSE))</f>
        <v>3</v>
      </c>
      <c r="AJ38" s="246">
        <f t="shared" si="2"/>
        <v>0</v>
      </c>
      <c r="AK38" s="229">
        <f t="shared" si="3"/>
        <v>0</v>
      </c>
      <c r="AL38" s="229">
        <f t="shared" si="4"/>
        <v>0</v>
      </c>
      <c r="AM38" s="229" t="str">
        <f t="shared" si="5"/>
        <v xml:space="preserve">  </v>
      </c>
      <c r="AN38" s="568">
        <f t="shared" si="15"/>
        <v>0</v>
      </c>
      <c r="AO38" s="229" t="e">
        <f>IF(AB38="","",VLOOKUP(AB38,所属・種目コード!AN:AN,2,FALSE))</f>
        <v>#N/A</v>
      </c>
      <c r="AP38" s="229" t="str">
        <f>IF(L38="","",VLOOKUP(L38,所属・種目コード!$F$3:$H$160,3,FALSE))</f>
        <v/>
      </c>
      <c r="AQ38" s="229" t="str">
        <f>IF(N38="","",VLOOKUP(N38,所属・種目コード!$AC$28:$AD$66,2,FALSE))</f>
        <v/>
      </c>
      <c r="AR38" s="229" t="str">
        <f>IF(M38="","",VLOOKUP(M38,所属・種目コード!$Y$2:$AA$8,3,FALSE))</f>
        <v/>
      </c>
      <c r="AS38" s="497">
        <f t="shared" si="6"/>
        <v>0</v>
      </c>
      <c r="AT38" s="229" t="str">
        <f t="shared" si="7"/>
        <v xml:space="preserve"> 0</v>
      </c>
      <c r="AU38" s="229" t="str">
        <f>IF(Q38="","",VLOOKUP(Q38,所属・種目コード!$AC$28:$AD$66,2,FALSE))</f>
        <v/>
      </c>
      <c r="AV38" s="229" t="str">
        <f>IF(P38="","",VLOOKUP(P38,所属・種目コード!$Y$2:$AA$8,3,FALSE))</f>
        <v/>
      </c>
      <c r="AW38" s="495">
        <f t="shared" si="8"/>
        <v>0</v>
      </c>
      <c r="AX38" s="229" t="str">
        <f t="shared" si="9"/>
        <v xml:space="preserve"> 0</v>
      </c>
      <c r="AY38" s="229" t="str">
        <f>IF(T38="","",VLOOKUP(T38,所属・種目コード!$AC$28:$AD$66,2,FALSE))</f>
        <v/>
      </c>
      <c r="AZ38" s="229" t="str">
        <f>IF(S38="","",VLOOKUP(S38,所属・種目コード!$Y$2:$AA$8,3,FALSE))</f>
        <v/>
      </c>
      <c r="BA38" s="495">
        <f t="shared" si="10"/>
        <v>0</v>
      </c>
      <c r="BB38" s="229" t="str">
        <f t="shared" si="11"/>
        <v xml:space="preserve"> 0</v>
      </c>
      <c r="BC38" s="229"/>
      <c r="BD38" s="229" t="str">
        <f>IF(N38="","",VLOOKUP(N38,所属・種目コード!$AQ$2:$AT$19,3,FALSE))</f>
        <v/>
      </c>
      <c r="BE38" s="497">
        <f t="shared" si="12"/>
        <v>0</v>
      </c>
      <c r="BF38" s="229" t="str">
        <f>IF(Q38="","",VLOOKUP(Q38,所属・種目コード!$AC$27:$AE$71,3,FALSE))</f>
        <v/>
      </c>
      <c r="BG38" s="564">
        <f t="shared" si="13"/>
        <v>0</v>
      </c>
      <c r="BH38" s="229" t="str">
        <f>IF(T38="","",VLOOKUP(T38,所属・種目コード!$AC$27:$AE$71,3,FALSE))</f>
        <v/>
      </c>
      <c r="BI38" s="564">
        <f t="shared" si="14"/>
        <v>0</v>
      </c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</row>
    <row r="39" spans="1:154" ht="23.4" hidden="1" customHeight="1">
      <c r="A39" s="214"/>
      <c r="B39" s="55"/>
      <c r="C39" s="55"/>
      <c r="D39" s="55"/>
      <c r="E39" s="705" t="s">
        <v>8632</v>
      </c>
      <c r="F39" s="1123">
        <v>23</v>
      </c>
      <c r="G39" s="1123"/>
      <c r="H39" s="676"/>
      <c r="I39" s="688"/>
      <c r="J39" s="689"/>
      <c r="K39" s="690"/>
      <c r="L39" s="691"/>
      <c r="M39" s="678"/>
      <c r="N39" s="679"/>
      <c r="O39" s="673"/>
      <c r="P39" s="678"/>
      <c r="Q39" s="679"/>
      <c r="R39" s="673"/>
      <c r="S39" s="678"/>
      <c r="T39" s="679"/>
      <c r="U39" s="673"/>
      <c r="V39" s="239"/>
      <c r="W39" s="240"/>
      <c r="X39" s="241"/>
      <c r="Y39" s="241"/>
      <c r="Z39" s="241"/>
      <c r="AA39" s="242"/>
      <c r="AB39" s="243" t="s">
        <v>24</v>
      </c>
      <c r="AC39" s="244" t="s">
        <v>46</v>
      </c>
      <c r="AD39" s="245" t="s">
        <v>83</v>
      </c>
      <c r="AE39" s="245" t="s">
        <v>83</v>
      </c>
      <c r="AF39" s="450" t="s">
        <v>83</v>
      </c>
      <c r="AG39" s="565">
        <f t="shared" si="0"/>
        <v>23</v>
      </c>
      <c r="AH39">
        <f t="shared" si="1"/>
        <v>0</v>
      </c>
      <c r="AI39" s="229">
        <f>IF(AC39="","",VLOOKUP(AC39,所属・種目コード!T:U,2,FALSE))</f>
        <v>3</v>
      </c>
      <c r="AJ39" s="246">
        <f t="shared" si="2"/>
        <v>0</v>
      </c>
      <c r="AK39" s="229">
        <f t="shared" si="3"/>
        <v>0</v>
      </c>
      <c r="AL39" s="229">
        <f t="shared" si="4"/>
        <v>0</v>
      </c>
      <c r="AM39" s="229" t="str">
        <f t="shared" si="5"/>
        <v xml:space="preserve">  </v>
      </c>
      <c r="AN39" s="568">
        <f t="shared" si="15"/>
        <v>0</v>
      </c>
      <c r="AO39" s="229" t="e">
        <f>IF(AB39="","",VLOOKUP(AB39,所属・種目コード!AN:AN,2,FALSE))</f>
        <v>#N/A</v>
      </c>
      <c r="AP39" s="229" t="str">
        <f>IF(L39="","",VLOOKUP(L39,所属・種目コード!$F$3:$H$160,3,FALSE))</f>
        <v/>
      </c>
      <c r="AQ39" s="229" t="str">
        <f>IF(N39="","",VLOOKUP(N39,所属・種目コード!$AC$28:$AD$66,2,FALSE))</f>
        <v/>
      </c>
      <c r="AR39" s="229" t="str">
        <f>IF(M39="","",VLOOKUP(M39,所属・種目コード!$Y$2:$AA$8,3,FALSE))</f>
        <v/>
      </c>
      <c r="AS39" s="497">
        <f t="shared" si="6"/>
        <v>0</v>
      </c>
      <c r="AT39" s="229" t="str">
        <f t="shared" si="7"/>
        <v xml:space="preserve"> 0</v>
      </c>
      <c r="AU39" s="229" t="str">
        <f>IF(Q39="","",VLOOKUP(Q39,所属・種目コード!$AC$28:$AD$66,2,FALSE))</f>
        <v/>
      </c>
      <c r="AV39" s="229" t="str">
        <f>IF(P39="","",VLOOKUP(P39,所属・種目コード!$Y$2:$AA$8,3,FALSE))</f>
        <v/>
      </c>
      <c r="AW39" s="495">
        <f t="shared" si="8"/>
        <v>0</v>
      </c>
      <c r="AX39" s="229" t="str">
        <f t="shared" si="9"/>
        <v xml:space="preserve"> 0</v>
      </c>
      <c r="AY39" s="229" t="str">
        <f>IF(T39="","",VLOOKUP(T39,所属・種目コード!$AC$28:$AD$66,2,FALSE))</f>
        <v/>
      </c>
      <c r="AZ39" s="229" t="str">
        <f>IF(S39="","",VLOOKUP(S39,所属・種目コード!$Y$2:$AA$8,3,FALSE))</f>
        <v/>
      </c>
      <c r="BA39" s="495">
        <f t="shared" si="10"/>
        <v>0</v>
      </c>
      <c r="BB39" s="229" t="str">
        <f t="shared" si="11"/>
        <v xml:space="preserve"> 0</v>
      </c>
      <c r="BC39" s="229"/>
      <c r="BD39" s="229" t="str">
        <f>IF(N39="","",VLOOKUP(N39,所属・種目コード!$AQ$2:$AT$19,3,FALSE))</f>
        <v/>
      </c>
      <c r="BE39" s="497">
        <f t="shared" si="12"/>
        <v>0</v>
      </c>
      <c r="BF39" s="229" t="str">
        <f>IF(Q39="","",VLOOKUP(Q39,所属・種目コード!$AC$27:$AE$71,3,FALSE))</f>
        <v/>
      </c>
      <c r="BG39" s="564">
        <f t="shared" si="13"/>
        <v>0</v>
      </c>
      <c r="BH39" s="229" t="str">
        <f>IF(T39="","",VLOOKUP(T39,所属・種目コード!$AC$27:$AE$71,3,FALSE))</f>
        <v/>
      </c>
      <c r="BI39" s="564">
        <f t="shared" si="14"/>
        <v>0</v>
      </c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</row>
    <row r="40" spans="1:154" ht="23.4" hidden="1" customHeight="1">
      <c r="A40" s="214"/>
      <c r="B40" s="55"/>
      <c r="C40" s="55"/>
      <c r="D40" s="55"/>
      <c r="E40" s="705" t="s">
        <v>8632</v>
      </c>
      <c r="F40" s="1123">
        <v>24</v>
      </c>
      <c r="G40" s="1123"/>
      <c r="H40" s="676"/>
      <c r="I40" s="688"/>
      <c r="J40" s="689"/>
      <c r="K40" s="690"/>
      <c r="L40" s="691"/>
      <c r="M40" s="678"/>
      <c r="N40" s="679"/>
      <c r="O40" s="673"/>
      <c r="P40" s="678"/>
      <c r="Q40" s="679"/>
      <c r="R40" s="673"/>
      <c r="S40" s="678"/>
      <c r="T40" s="679"/>
      <c r="U40" s="673"/>
      <c r="V40" s="239"/>
      <c r="W40" s="240"/>
      <c r="X40" s="241"/>
      <c r="Y40" s="241"/>
      <c r="Z40" s="241"/>
      <c r="AA40" s="242"/>
      <c r="AB40" s="243" t="s">
        <v>24</v>
      </c>
      <c r="AC40" s="244" t="s">
        <v>46</v>
      </c>
      <c r="AD40" s="245" t="s">
        <v>83</v>
      </c>
      <c r="AE40" s="245" t="s">
        <v>83</v>
      </c>
      <c r="AF40" s="450" t="s">
        <v>83</v>
      </c>
      <c r="AG40" s="565">
        <f t="shared" si="0"/>
        <v>24</v>
      </c>
      <c r="AH40">
        <f t="shared" si="1"/>
        <v>0</v>
      </c>
      <c r="AI40" s="229">
        <f>IF(AC40="","",VLOOKUP(AC40,所属・種目コード!T:U,2,FALSE))</f>
        <v>3</v>
      </c>
      <c r="AJ40" s="246">
        <f t="shared" si="2"/>
        <v>0</v>
      </c>
      <c r="AK40" s="229">
        <f t="shared" si="3"/>
        <v>0</v>
      </c>
      <c r="AL40" s="229">
        <f t="shared" si="4"/>
        <v>0</v>
      </c>
      <c r="AM40" s="229" t="str">
        <f t="shared" si="5"/>
        <v xml:space="preserve">  </v>
      </c>
      <c r="AN40" s="568">
        <f t="shared" si="15"/>
        <v>0</v>
      </c>
      <c r="AO40" s="229" t="e">
        <f>IF(AB40="","",VLOOKUP(AB40,所属・種目コード!AN:AN,2,FALSE))</f>
        <v>#N/A</v>
      </c>
      <c r="AP40" s="229" t="str">
        <f>IF(L40="","",VLOOKUP(L40,所属・種目コード!$F$3:$H$160,3,FALSE))</f>
        <v/>
      </c>
      <c r="AQ40" s="229" t="str">
        <f>IF(N40="","",VLOOKUP(N40,所属・種目コード!$AC$28:$AD$66,2,FALSE))</f>
        <v/>
      </c>
      <c r="AR40" s="229" t="str">
        <f>IF(M40="","",VLOOKUP(M40,所属・種目コード!$Y$2:$AA$8,3,FALSE))</f>
        <v/>
      </c>
      <c r="AS40" s="497">
        <f t="shared" si="6"/>
        <v>0</v>
      </c>
      <c r="AT40" s="229" t="str">
        <f t="shared" si="7"/>
        <v xml:space="preserve"> 0</v>
      </c>
      <c r="AU40" s="229" t="str">
        <f>IF(Q40="","",VLOOKUP(Q40,所属・種目コード!$AC$28:$AD$66,2,FALSE))</f>
        <v/>
      </c>
      <c r="AV40" s="229" t="str">
        <f>IF(P40="","",VLOOKUP(P40,所属・種目コード!$Y$2:$AA$8,3,FALSE))</f>
        <v/>
      </c>
      <c r="AW40" s="495">
        <f t="shared" si="8"/>
        <v>0</v>
      </c>
      <c r="AX40" s="229" t="str">
        <f t="shared" si="9"/>
        <v xml:space="preserve"> 0</v>
      </c>
      <c r="AY40" s="229" t="str">
        <f>IF(T40="","",VLOOKUP(T40,所属・種目コード!$AC$28:$AD$66,2,FALSE))</f>
        <v/>
      </c>
      <c r="AZ40" s="229" t="str">
        <f>IF(S40="","",VLOOKUP(S40,所属・種目コード!$Y$2:$AA$8,3,FALSE))</f>
        <v/>
      </c>
      <c r="BA40" s="495">
        <f t="shared" si="10"/>
        <v>0</v>
      </c>
      <c r="BB40" s="229" t="str">
        <f t="shared" si="11"/>
        <v xml:space="preserve"> 0</v>
      </c>
      <c r="BC40" s="229"/>
      <c r="BD40" s="229" t="str">
        <f>IF(N40="","",VLOOKUP(N40,所属・種目コード!$AQ$2:$AT$19,3,FALSE))</f>
        <v/>
      </c>
      <c r="BE40" s="497">
        <f t="shared" si="12"/>
        <v>0</v>
      </c>
      <c r="BF40" s="229" t="str">
        <f>IF(Q40="","",VLOOKUP(Q40,所属・種目コード!$AC$27:$AE$71,3,FALSE))</f>
        <v/>
      </c>
      <c r="BG40" s="564">
        <f t="shared" si="13"/>
        <v>0</v>
      </c>
      <c r="BH40" s="229" t="str">
        <f>IF(T40="","",VLOOKUP(T40,所属・種目コード!$AC$27:$AE$71,3,FALSE))</f>
        <v/>
      </c>
      <c r="BI40" s="564">
        <f t="shared" si="14"/>
        <v>0</v>
      </c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</row>
    <row r="41" spans="1:154" ht="23.4" hidden="1" customHeight="1" thickBot="1">
      <c r="A41" s="214"/>
      <c r="B41" s="55"/>
      <c r="C41" s="55"/>
      <c r="D41" s="55"/>
      <c r="E41" s="706" t="s">
        <v>8632</v>
      </c>
      <c r="F41" s="1125">
        <v>25</v>
      </c>
      <c r="G41" s="1125"/>
      <c r="H41" s="677"/>
      <c r="I41" s="692"/>
      <c r="J41" s="693"/>
      <c r="K41" s="694"/>
      <c r="L41" s="695"/>
      <c r="M41" s="680"/>
      <c r="N41" s="681"/>
      <c r="O41" s="674"/>
      <c r="P41" s="680"/>
      <c r="Q41" s="681"/>
      <c r="R41" s="674"/>
      <c r="S41" s="680"/>
      <c r="T41" s="681"/>
      <c r="U41" s="674"/>
      <c r="V41" s="239"/>
      <c r="W41" s="240"/>
      <c r="X41" s="241"/>
      <c r="Y41" s="241"/>
      <c r="Z41" s="241"/>
      <c r="AA41" s="242"/>
      <c r="AB41" s="243" t="s">
        <v>24</v>
      </c>
      <c r="AC41" s="244" t="s">
        <v>46</v>
      </c>
      <c r="AD41" s="245" t="s">
        <v>83</v>
      </c>
      <c r="AE41" s="245" t="s">
        <v>83</v>
      </c>
      <c r="AF41" s="450" t="s">
        <v>83</v>
      </c>
      <c r="AG41" s="565">
        <f t="shared" si="0"/>
        <v>25</v>
      </c>
      <c r="AH41">
        <f t="shared" si="1"/>
        <v>0</v>
      </c>
      <c r="AI41" s="229">
        <f>IF(AC41="","",VLOOKUP(AC41,所属・種目コード!T:U,2,FALSE))</f>
        <v>3</v>
      </c>
      <c r="AJ41" s="246">
        <f t="shared" si="2"/>
        <v>0</v>
      </c>
      <c r="AK41" s="229">
        <f t="shared" si="3"/>
        <v>0</v>
      </c>
      <c r="AL41" s="229">
        <f t="shared" si="4"/>
        <v>0</v>
      </c>
      <c r="AM41" s="229" t="str">
        <f t="shared" si="5"/>
        <v xml:space="preserve">  </v>
      </c>
      <c r="AN41" s="568">
        <f t="shared" si="15"/>
        <v>0</v>
      </c>
      <c r="AO41" s="229" t="e">
        <f>IF(AB41="","",VLOOKUP(AB41,所属・種目コード!AN:AN,2,FALSE))</f>
        <v>#N/A</v>
      </c>
      <c r="AP41" s="229" t="str">
        <f>IF(L41="","",VLOOKUP(L41,所属・種目コード!$F$3:$H$160,3,FALSE))</f>
        <v/>
      </c>
      <c r="AQ41" s="229" t="str">
        <f>IF(N41="","",VLOOKUP(N41,所属・種目コード!$AC$28:$AD$66,2,FALSE))</f>
        <v/>
      </c>
      <c r="AR41" s="229" t="str">
        <f>IF(M41="","",VLOOKUP(M41,所属・種目コード!$Y$2:$AA$8,3,FALSE))</f>
        <v/>
      </c>
      <c r="AS41" s="497">
        <f t="shared" si="6"/>
        <v>0</v>
      </c>
      <c r="AT41" s="229" t="str">
        <f t="shared" si="7"/>
        <v xml:space="preserve"> 0</v>
      </c>
      <c r="AU41" s="229" t="str">
        <f>IF(Q41="","",VLOOKUP(Q41,所属・種目コード!$AC$28:$AD$66,2,FALSE))</f>
        <v/>
      </c>
      <c r="AV41" s="229" t="str">
        <f>IF(P41="","",VLOOKUP(P41,所属・種目コード!$Y$2:$AA$8,3,FALSE))</f>
        <v/>
      </c>
      <c r="AW41" s="495">
        <f t="shared" si="8"/>
        <v>0</v>
      </c>
      <c r="AX41" s="229" t="str">
        <f t="shared" si="9"/>
        <v xml:space="preserve"> 0</v>
      </c>
      <c r="AY41" s="229" t="str">
        <f>IF(T41="","",VLOOKUP(T41,所属・種目コード!$AC$28:$AD$66,2,FALSE))</f>
        <v/>
      </c>
      <c r="AZ41" s="229" t="str">
        <f>IF(S41="","",VLOOKUP(S41,所属・種目コード!$Y$2:$AA$8,3,FALSE))</f>
        <v/>
      </c>
      <c r="BA41" s="495">
        <f t="shared" si="10"/>
        <v>0</v>
      </c>
      <c r="BB41" s="229" t="str">
        <f t="shared" si="11"/>
        <v xml:space="preserve"> 0</v>
      </c>
      <c r="BC41" s="229"/>
      <c r="BD41" s="229" t="str">
        <f>IF(N41="","",VLOOKUP(N41,所属・種目コード!$AQ$2:$AT$19,3,FALSE))</f>
        <v/>
      </c>
      <c r="BE41" s="497">
        <f t="shared" si="12"/>
        <v>0</v>
      </c>
      <c r="BF41" s="229" t="str">
        <f>IF(Q41="","",VLOOKUP(Q41,所属・種目コード!$AC$27:$AE$71,3,FALSE))</f>
        <v/>
      </c>
      <c r="BG41" s="564">
        <f t="shared" si="13"/>
        <v>0</v>
      </c>
      <c r="BH41" s="229" t="str">
        <f>IF(T41="","",VLOOKUP(T41,所属・種目コード!$AC$27:$AE$71,3,FALSE))</f>
        <v/>
      </c>
      <c r="BI41" s="564">
        <f t="shared" si="14"/>
        <v>0</v>
      </c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</row>
    <row r="42" spans="1:154" ht="23.4" customHeight="1" thickBot="1">
      <c r="A42" s="214"/>
      <c r="B42" s="55"/>
      <c r="C42" s="55"/>
      <c r="D42" s="55"/>
      <c r="E42" s="499"/>
      <c r="F42" s="460"/>
      <c r="G42" s="460"/>
      <c r="H42" s="460"/>
      <c r="I42" s="460"/>
      <c r="J42" s="460"/>
      <c r="K42" s="460"/>
      <c r="L42" s="460"/>
      <c r="M42" s="460"/>
      <c r="N42" s="460"/>
      <c r="O42" s="460"/>
      <c r="P42" s="460"/>
      <c r="Q42" s="460"/>
      <c r="R42" s="460"/>
      <c r="S42" s="460"/>
      <c r="T42" s="460"/>
      <c r="U42" s="460"/>
      <c r="V42" s="460"/>
      <c r="W42" s="460"/>
      <c r="X42" s="241"/>
      <c r="Y42" s="241"/>
      <c r="Z42" s="1018"/>
      <c r="AA42" s="569"/>
      <c r="AB42" s="244"/>
      <c r="AC42" s="245"/>
      <c r="AD42" s="245"/>
      <c r="AE42" s="450"/>
      <c r="AF42" s="565"/>
      <c r="AG42"/>
      <c r="AH42" s="229"/>
      <c r="AI42" s="246"/>
      <c r="AJ42" s="229"/>
      <c r="AK42" s="229"/>
      <c r="AL42" s="229"/>
      <c r="AM42" s="568"/>
      <c r="AN42" s="229"/>
      <c r="AO42" s="229"/>
      <c r="AP42" s="229"/>
      <c r="AQ42" s="229"/>
      <c r="AR42" s="497"/>
      <c r="AS42" s="229"/>
      <c r="AT42" s="229"/>
      <c r="AU42" s="229"/>
      <c r="AV42" s="495"/>
      <c r="AW42" s="229"/>
      <c r="AX42" s="229"/>
      <c r="AY42" s="229"/>
      <c r="AZ42" s="495"/>
      <c r="BA42" s="229"/>
      <c r="BB42" s="229"/>
      <c r="BC42" s="229"/>
      <c r="BD42" s="497"/>
      <c r="BE42" s="229"/>
      <c r="BF42" s="564"/>
      <c r="BG42" s="229"/>
      <c r="BH42" s="564"/>
      <c r="BI42" s="214"/>
      <c r="BJ42" s="738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</row>
    <row r="43" spans="1:154" ht="23.4" customHeight="1" thickBot="1">
      <c r="A43" s="214"/>
      <c r="B43" s="55"/>
      <c r="C43" s="55"/>
      <c r="D43" s="55"/>
      <c r="E43" s="743" t="s">
        <v>8671</v>
      </c>
      <c r="F43" s="1244" t="s">
        <v>8642</v>
      </c>
      <c r="G43" s="1245"/>
      <c r="H43" s="878" t="s">
        <v>8643</v>
      </c>
      <c r="I43" s="878" t="s">
        <v>8649</v>
      </c>
      <c r="J43" s="878" t="s">
        <v>20</v>
      </c>
      <c r="K43" s="877" t="s">
        <v>25</v>
      </c>
      <c r="L43" s="744" t="s">
        <v>8740</v>
      </c>
      <c r="M43" s="745" t="s">
        <v>9950</v>
      </c>
      <c r="N43" s="745" t="s">
        <v>9951</v>
      </c>
      <c r="O43" s="749" t="s">
        <v>9952</v>
      </c>
      <c r="P43" s="752" t="s">
        <v>9953</v>
      </c>
      <c r="Q43" s="746" t="s">
        <v>9954</v>
      </c>
      <c r="R43" s="755" t="s">
        <v>9955</v>
      </c>
      <c r="S43" s="756" t="s">
        <v>9956</v>
      </c>
      <c r="T43" s="747" t="s">
        <v>9957</v>
      </c>
      <c r="U43" s="748" t="s">
        <v>9952</v>
      </c>
      <c r="V43" s="570" t="s">
        <v>8652</v>
      </c>
      <c r="W43" s="592" t="s">
        <v>8651</v>
      </c>
      <c r="X43" s="241"/>
      <c r="Y43" s="241"/>
      <c r="Z43" s="241"/>
      <c r="AA43" s="242"/>
      <c r="AB43" s="243"/>
      <c r="AC43" s="244"/>
      <c r="AD43" s="245"/>
      <c r="AE43" s="245"/>
      <c r="AF43" s="450"/>
      <c r="AG43" s="565"/>
      <c r="AI43" s="229"/>
      <c r="AJ43" s="246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</row>
    <row r="44" spans="1:154" ht="23.4" customHeight="1" thickTop="1" thickBot="1">
      <c r="A44" s="214"/>
      <c r="B44" s="214"/>
      <c r="C44" s="214"/>
      <c r="D44" s="214"/>
      <c r="E44" s="707" t="s">
        <v>8668</v>
      </c>
      <c r="F44" s="1179">
        <v>1</v>
      </c>
      <c r="G44" s="1248"/>
      <c r="H44" s="696"/>
      <c r="I44" s="690"/>
      <c r="J44" s="690"/>
      <c r="K44" s="690"/>
      <c r="L44" s="691"/>
      <c r="M44" s="678"/>
      <c r="N44" s="682"/>
      <c r="O44" s="673"/>
      <c r="P44" s="678"/>
      <c r="Q44" s="682"/>
      <c r="R44" s="673"/>
      <c r="S44" s="678" t="s">
        <v>10115</v>
      </c>
      <c r="T44" s="682" t="s">
        <v>9963</v>
      </c>
      <c r="U44" s="673" t="s">
        <v>10147</v>
      </c>
      <c r="V44" s="239"/>
      <c r="W44" s="240"/>
      <c r="X44" s="241"/>
      <c r="Y44" s="241"/>
      <c r="Z44" s="241"/>
      <c r="AA44" s="242"/>
      <c r="AB44" s="243" t="s">
        <v>23</v>
      </c>
      <c r="AC44" s="244" t="s">
        <v>46</v>
      </c>
      <c r="AD44" s="245" t="s">
        <v>83</v>
      </c>
      <c r="AE44" s="245" t="s">
        <v>83</v>
      </c>
      <c r="AF44" s="450" t="s">
        <v>83</v>
      </c>
      <c r="AG44" s="566">
        <f t="shared" ref="AG44:AG68" si="16">F44</f>
        <v>1</v>
      </c>
      <c r="AH44">
        <f t="shared" ref="AH44:AH63" si="17">L44</f>
        <v>0</v>
      </c>
      <c r="AI44" s="229">
        <f>IF(AC44="","",VLOOKUP(AC44,所属・種目コード!T:U,2,FALSE))</f>
        <v>3</v>
      </c>
      <c r="AJ44" s="246">
        <f t="shared" ref="AJ44:AJ63" si="18">H44</f>
        <v>0</v>
      </c>
      <c r="AK44" s="229">
        <f t="shared" ref="AK44:AK63" si="19">J44</f>
        <v>0</v>
      </c>
      <c r="AL44" s="229">
        <f t="shared" ref="AL44:AL68" si="20">I44</f>
        <v>0</v>
      </c>
      <c r="AM44" s="229" t="str">
        <f>CONCATENATE(I44," ",J44," ")</f>
        <v xml:space="preserve">  </v>
      </c>
      <c r="AN44" s="568">
        <f t="shared" ref="AN44:AN68" si="21">K44</f>
        <v>0</v>
      </c>
      <c r="AO44" s="229">
        <f>IF(AB44="","",VLOOKUP(AB44,所属・種目コード!$W$1:$X$2,2,FALSE))</f>
        <v>1</v>
      </c>
      <c r="AP44" s="229" t="str">
        <f>IF(L44="","",VLOOKUP(L44,所属・種目コード!$F$3:$H$160,3,FALSE))</f>
        <v/>
      </c>
      <c r="AQ44" s="229" t="str">
        <f>IF(N44="","",VLOOKUP(N44,所属・種目コード!$AC$2:$AD$26,2,FALSE))</f>
        <v/>
      </c>
      <c r="AR44" s="229" t="str">
        <f>IF(M44="","",VLOOKUP(M44,所属・種目コード!$Y$2:$AA$8,3,FALSE))</f>
        <v/>
      </c>
      <c r="AS44" s="497">
        <f t="shared" ref="AS44:AS68" si="22">O44</f>
        <v>0</v>
      </c>
      <c r="AT44" s="229" t="str">
        <f t="shared" si="7"/>
        <v xml:space="preserve"> 0</v>
      </c>
      <c r="AU44" s="229" t="str">
        <f>IF(Q44="","",VLOOKUP(Q44,所属・種目コード!$AC$2:$AD$26,2,FALSE))</f>
        <v/>
      </c>
      <c r="AV44" s="229" t="str">
        <f>IF(P44="","",VLOOKUP(P44,所属・種目コード!$Y$2:$AA$8,3,FALSE))</f>
        <v/>
      </c>
      <c r="AW44" s="497">
        <f t="shared" ref="AW44:AW68" si="23">R44</f>
        <v>0</v>
      </c>
      <c r="AX44" s="229" t="str">
        <f t="shared" si="9"/>
        <v xml:space="preserve"> 0</v>
      </c>
      <c r="AY44" s="229" t="e">
        <f>IF(T44="","",VLOOKUP(T44,所属・種目コード!$AC$2:$AD$26,2,FALSE))</f>
        <v>#N/A</v>
      </c>
      <c r="AZ44" s="229" t="str">
        <f>IF(S44="","",VLOOKUP(S44,所属・種目コード!$Y$2:$AA$8,3,FALSE))</f>
        <v>01</v>
      </c>
      <c r="BA44" s="495" t="str">
        <f>U44</f>
        <v>21</v>
      </c>
      <c r="BB44" s="229" t="e">
        <f t="shared" si="11"/>
        <v>#N/A</v>
      </c>
      <c r="BC44" s="229"/>
      <c r="BD44" s="229" t="str">
        <f>IF(N44="","",VLOOKUP(N44,所属・種目コード!$AJ$2:$AN$34,4,FALSE))</f>
        <v/>
      </c>
      <c r="BE44" s="497">
        <f t="shared" ref="BE44:BE68" si="24">O44</f>
        <v>0</v>
      </c>
      <c r="BF44" s="229" t="str">
        <f>IF(Q44="","",VLOOKUP(Q44,所属・種目コード!$AJ$2:$AN$34,4,FALSE))</f>
        <v/>
      </c>
      <c r="BG44" s="564">
        <f t="shared" ref="BG44:BG68" si="25">R44</f>
        <v>0</v>
      </c>
      <c r="BH44" s="229" t="str">
        <f>IF(T44="","",VLOOKUP(T44,所属・種目コード!$AJ$2:$AN$34,4,FALSE))</f>
        <v>1</v>
      </c>
      <c r="BI44" s="564" t="str">
        <f t="shared" ref="BI44:BI68" si="26">U44</f>
        <v>21</v>
      </c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</row>
    <row r="45" spans="1:154" ht="23.4" customHeight="1">
      <c r="A45" s="214"/>
      <c r="B45" s="1209" t="s">
        <v>8739</v>
      </c>
      <c r="C45" s="702"/>
      <c r="D45" s="214"/>
      <c r="E45" s="448" t="s">
        <v>8813</v>
      </c>
      <c r="F45" s="1179">
        <v>2</v>
      </c>
      <c r="G45" s="1238"/>
      <c r="H45" s="696"/>
      <c r="I45" s="688"/>
      <c r="J45" s="689"/>
      <c r="K45" s="690"/>
      <c r="L45" s="691"/>
      <c r="M45" s="678"/>
      <c r="N45" s="682"/>
      <c r="O45" s="673"/>
      <c r="P45" s="678"/>
      <c r="Q45" s="682"/>
      <c r="R45" s="673"/>
      <c r="S45" s="678" t="s">
        <v>10115</v>
      </c>
      <c r="T45" s="682" t="s">
        <v>9966</v>
      </c>
      <c r="U45" s="673" t="s">
        <v>10148</v>
      </c>
      <c r="V45" s="364"/>
      <c r="W45" s="590"/>
      <c r="X45" s="241"/>
      <c r="Y45" s="241"/>
      <c r="Z45" s="241"/>
      <c r="AA45" s="242"/>
      <c r="AB45" s="243" t="s">
        <v>23</v>
      </c>
      <c r="AC45" s="244" t="s">
        <v>46</v>
      </c>
      <c r="AD45" s="245" t="s">
        <v>83</v>
      </c>
      <c r="AE45" s="245" t="s">
        <v>83</v>
      </c>
      <c r="AF45" s="450" t="s">
        <v>83</v>
      </c>
      <c r="AG45" s="566">
        <f t="shared" si="16"/>
        <v>2</v>
      </c>
      <c r="AH45">
        <f t="shared" si="17"/>
        <v>0</v>
      </c>
      <c r="AI45" s="229">
        <f>IF(AC45="","",VLOOKUP(AC45,所属・種目コード!T:U,2,FALSE))</f>
        <v>3</v>
      </c>
      <c r="AJ45" s="246">
        <f t="shared" si="18"/>
        <v>0</v>
      </c>
      <c r="AK45" s="229">
        <f t="shared" si="19"/>
        <v>0</v>
      </c>
      <c r="AL45" s="229">
        <f t="shared" si="20"/>
        <v>0</v>
      </c>
      <c r="AM45" s="229" t="str">
        <f t="shared" ref="AM45:AM68" si="27">CONCATENATE(I45," ",J45," ")</f>
        <v xml:space="preserve">  </v>
      </c>
      <c r="AN45" s="568">
        <f t="shared" si="21"/>
        <v>0</v>
      </c>
      <c r="AO45" s="229">
        <f>IF(AB45="","",VLOOKUP(AB45,所属・種目コード!$W$1:$X$2,2,FALSE))</f>
        <v>1</v>
      </c>
      <c r="AP45" s="229" t="str">
        <f>IF(L45="","",VLOOKUP(L45,所属・種目コード!$F$3:$H$160,3,FALSE))</f>
        <v/>
      </c>
      <c r="AQ45" s="229" t="str">
        <f>IF(N45="","",VLOOKUP(N45,所属・種目コード!$AC$2:$AD$26,2,FALSE))</f>
        <v/>
      </c>
      <c r="AR45" s="229" t="str">
        <f>IF(M45="","",VLOOKUP(M45,所属・種目コード!$Y$2:$AA$8,3,FALSE))</f>
        <v/>
      </c>
      <c r="AS45" s="497">
        <f t="shared" si="22"/>
        <v>0</v>
      </c>
      <c r="AT45" s="229" t="str">
        <f t="shared" si="7"/>
        <v xml:space="preserve"> 0</v>
      </c>
      <c r="AU45" s="229" t="str">
        <f>IF(Q45="","",VLOOKUP(Q45,所属・種目コード!$AC$2:$AD$26,2,FALSE))</f>
        <v/>
      </c>
      <c r="AV45" s="229" t="str">
        <f>IF(P45="","",VLOOKUP(P45,所属・種目コード!$Y$2:$AA$8,3,FALSE))</f>
        <v/>
      </c>
      <c r="AW45" s="497">
        <f t="shared" si="23"/>
        <v>0</v>
      </c>
      <c r="AX45" s="229" t="str">
        <f t="shared" si="9"/>
        <v xml:space="preserve"> 0</v>
      </c>
      <c r="AY45" s="229" t="e">
        <f>IF(T45="","",VLOOKUP(T45,所属・種目コード!$AC$2:$AD$26,2,FALSE))</f>
        <v>#N/A</v>
      </c>
      <c r="AZ45" s="229" t="str">
        <f>IF(S45="","",VLOOKUP(S45,所属・種目コード!$Y$2:$AA$8,3,FALSE))</f>
        <v>01</v>
      </c>
      <c r="BA45" s="495" t="str">
        <f t="shared" ref="BA45:BA68" si="28">U45</f>
        <v>32</v>
      </c>
      <c r="BB45" s="229" t="e">
        <f t="shared" si="11"/>
        <v>#N/A</v>
      </c>
      <c r="BC45" s="229"/>
      <c r="BD45" s="229" t="str">
        <f>IF(N45="","",VLOOKUP(N45,所属・種目コード!$AJ$2:$AN$34,4,FALSE))</f>
        <v/>
      </c>
      <c r="BE45" s="497">
        <f t="shared" si="24"/>
        <v>0</v>
      </c>
      <c r="BF45" s="229" t="str">
        <f>IF(Q45="","",VLOOKUP(Q45,所属・種目コード!$AJ$2:$AN$34,4,FALSE))</f>
        <v/>
      </c>
      <c r="BG45" s="564">
        <f t="shared" si="25"/>
        <v>0</v>
      </c>
      <c r="BH45" s="229" t="str">
        <f>IF(T45="","",VLOOKUP(T45,所属・種目コード!$AJ$2:$AN$34,4,FALSE))</f>
        <v>2</v>
      </c>
      <c r="BI45" s="564" t="str">
        <f t="shared" si="26"/>
        <v>32</v>
      </c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</row>
    <row r="46" spans="1:154" ht="23.4" customHeight="1">
      <c r="A46" s="214"/>
      <c r="B46" s="1210"/>
      <c r="C46" s="702"/>
      <c r="D46" s="214"/>
      <c r="E46" s="448" t="s">
        <v>8813</v>
      </c>
      <c r="F46" s="1179">
        <v>3</v>
      </c>
      <c r="G46" s="1238"/>
      <c r="H46" s="696"/>
      <c r="I46" s="688"/>
      <c r="J46" s="689"/>
      <c r="K46" s="690"/>
      <c r="L46" s="691"/>
      <c r="M46" s="678"/>
      <c r="N46" s="682"/>
      <c r="O46" s="673"/>
      <c r="P46" s="678"/>
      <c r="Q46" s="682"/>
      <c r="R46" s="673"/>
      <c r="S46" s="678" t="s">
        <v>10115</v>
      </c>
      <c r="T46" s="682" t="s">
        <v>9968</v>
      </c>
      <c r="U46" s="673" t="s">
        <v>10149</v>
      </c>
      <c r="V46" s="311"/>
      <c r="W46" s="240"/>
      <c r="X46" s="241"/>
      <c r="Y46" s="241"/>
      <c r="Z46" s="241"/>
      <c r="AA46" s="242"/>
      <c r="AB46" s="243" t="s">
        <v>23</v>
      </c>
      <c r="AC46" s="244" t="s">
        <v>46</v>
      </c>
      <c r="AD46" s="245" t="s">
        <v>83</v>
      </c>
      <c r="AE46" s="245" t="s">
        <v>83</v>
      </c>
      <c r="AF46" s="450" t="s">
        <v>83</v>
      </c>
      <c r="AG46" s="566">
        <f t="shared" si="16"/>
        <v>3</v>
      </c>
      <c r="AH46">
        <f t="shared" si="17"/>
        <v>0</v>
      </c>
      <c r="AI46" s="229">
        <f>IF(AC46="","",VLOOKUP(AC46,所属・種目コード!T:U,2,FALSE))</f>
        <v>3</v>
      </c>
      <c r="AJ46" s="246">
        <f t="shared" si="18"/>
        <v>0</v>
      </c>
      <c r="AK46" s="229">
        <f t="shared" si="19"/>
        <v>0</v>
      </c>
      <c r="AL46" s="229">
        <f t="shared" si="20"/>
        <v>0</v>
      </c>
      <c r="AM46" s="229" t="str">
        <f t="shared" si="27"/>
        <v xml:space="preserve">  </v>
      </c>
      <c r="AN46" s="568">
        <f t="shared" si="21"/>
        <v>0</v>
      </c>
      <c r="AO46" s="229">
        <f>IF(AB46="","",VLOOKUP(AB46,所属・種目コード!$W$1:$X$2,2,FALSE))</f>
        <v>1</v>
      </c>
      <c r="AP46" s="229" t="str">
        <f>IF(L46="","",VLOOKUP(L46,所属・種目コード!$F$3:$H$160,3,FALSE))</f>
        <v/>
      </c>
      <c r="AQ46" s="229" t="str">
        <f>IF(N46="","",VLOOKUP(N46,所属・種目コード!$AC$2:$AD$26,2,FALSE))</f>
        <v/>
      </c>
      <c r="AR46" s="229" t="str">
        <f>IF(M46="","",VLOOKUP(M46,所属・種目コード!$Y$2:$AA$8,3,FALSE))</f>
        <v/>
      </c>
      <c r="AS46" s="497">
        <f t="shared" si="22"/>
        <v>0</v>
      </c>
      <c r="AT46" s="229" t="str">
        <f t="shared" si="7"/>
        <v xml:space="preserve"> 0</v>
      </c>
      <c r="AU46" s="229" t="str">
        <f>IF(Q46="","",VLOOKUP(Q46,所属・種目コード!$AC$2:$AD$26,2,FALSE))</f>
        <v/>
      </c>
      <c r="AV46" s="229" t="str">
        <f>IF(P46="","",VLOOKUP(P46,所属・種目コード!$Y$2:$AA$8,3,FALSE))</f>
        <v/>
      </c>
      <c r="AW46" s="497">
        <f t="shared" si="23"/>
        <v>0</v>
      </c>
      <c r="AX46" s="229" t="str">
        <f t="shared" si="9"/>
        <v xml:space="preserve"> 0</v>
      </c>
      <c r="AY46" s="229" t="e">
        <f>IF(T46="","",VLOOKUP(T46,所属・種目コード!$AC$2:$AD$26,2,FALSE))</f>
        <v>#N/A</v>
      </c>
      <c r="AZ46" s="229" t="str">
        <f>IF(S46="","",VLOOKUP(S46,所属・種目コード!$Y$2:$AA$8,3,FALSE))</f>
        <v>01</v>
      </c>
      <c r="BA46" s="495" t="str">
        <f t="shared" si="28"/>
        <v>43</v>
      </c>
      <c r="BB46" s="229" t="e">
        <f t="shared" si="11"/>
        <v>#N/A</v>
      </c>
      <c r="BC46" s="229"/>
      <c r="BD46" s="229" t="str">
        <f>IF(N46="","",VLOOKUP(N46,所属・種目コード!$AJ$2:$AN$34,4,FALSE))</f>
        <v/>
      </c>
      <c r="BE46" s="497">
        <f t="shared" si="24"/>
        <v>0</v>
      </c>
      <c r="BF46" s="229" t="str">
        <f>IF(Q46="","",VLOOKUP(Q46,所属・種目コード!$AJ$2:$AN$34,4,FALSE))</f>
        <v/>
      </c>
      <c r="BG46" s="564">
        <f t="shared" si="25"/>
        <v>0</v>
      </c>
      <c r="BH46" s="229" t="str">
        <f>IF(T46="","",VLOOKUP(T46,所属・種目コード!$AJ$2:$AN$34,4,FALSE))</f>
        <v>3</v>
      </c>
      <c r="BI46" s="564" t="str">
        <f t="shared" si="26"/>
        <v>43</v>
      </c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</row>
    <row r="47" spans="1:154" ht="23.4" customHeight="1" thickBot="1">
      <c r="A47" s="214"/>
      <c r="B47" s="1211"/>
      <c r="C47" s="702"/>
      <c r="D47" s="214"/>
      <c r="E47" s="448" t="s">
        <v>8813</v>
      </c>
      <c r="F47" s="1179">
        <v>4</v>
      </c>
      <c r="G47" s="1238"/>
      <c r="H47" s="696"/>
      <c r="I47" s="688"/>
      <c r="J47" s="689"/>
      <c r="K47" s="690"/>
      <c r="L47" s="691"/>
      <c r="M47" s="678"/>
      <c r="N47" s="682"/>
      <c r="O47" s="673"/>
      <c r="P47" s="678"/>
      <c r="Q47" s="682"/>
      <c r="R47" s="673"/>
      <c r="S47" s="678" t="s">
        <v>10115</v>
      </c>
      <c r="T47" s="682" t="s">
        <v>9970</v>
      </c>
      <c r="U47" s="673" t="s">
        <v>10150</v>
      </c>
      <c r="V47" s="364"/>
      <c r="W47" s="590"/>
      <c r="X47" s="241"/>
      <c r="Y47" s="241"/>
      <c r="Z47" s="241"/>
      <c r="AA47" s="241"/>
      <c r="AB47" s="243" t="s">
        <v>23</v>
      </c>
      <c r="AC47" s="244" t="s">
        <v>46</v>
      </c>
      <c r="AD47" s="245" t="s">
        <v>83</v>
      </c>
      <c r="AE47" s="245" t="s">
        <v>83</v>
      </c>
      <c r="AF47" s="450" t="s">
        <v>83</v>
      </c>
      <c r="AG47" s="566">
        <f t="shared" si="16"/>
        <v>4</v>
      </c>
      <c r="AH47">
        <f t="shared" si="17"/>
        <v>0</v>
      </c>
      <c r="AI47" s="229">
        <f>IF(AC47="","",VLOOKUP(AC47,所属・種目コード!T:U,2,FALSE))</f>
        <v>3</v>
      </c>
      <c r="AJ47" s="246">
        <f t="shared" si="18"/>
        <v>0</v>
      </c>
      <c r="AK47" s="229">
        <f t="shared" si="19"/>
        <v>0</v>
      </c>
      <c r="AL47" s="229">
        <f t="shared" si="20"/>
        <v>0</v>
      </c>
      <c r="AM47" s="229" t="str">
        <f t="shared" si="27"/>
        <v xml:space="preserve">  </v>
      </c>
      <c r="AN47" s="568">
        <f t="shared" si="21"/>
        <v>0</v>
      </c>
      <c r="AO47" s="229">
        <f>IF(AB47="","",VLOOKUP(AB47,所属・種目コード!$W$1:$X$2,2,FALSE))</f>
        <v>1</v>
      </c>
      <c r="AP47" s="229" t="str">
        <f>IF(L47="","",VLOOKUP(L47,所属・種目コード!$F$3:$H$160,3,FALSE))</f>
        <v/>
      </c>
      <c r="AQ47" s="229" t="str">
        <f>IF(N47="","",VLOOKUP(N47,所属・種目コード!$AC$2:$AD$26,2,FALSE))</f>
        <v/>
      </c>
      <c r="AR47" s="229" t="str">
        <f>IF(M47="","",VLOOKUP(M47,所属・種目コード!$Y$2:$AA$8,3,FALSE))</f>
        <v/>
      </c>
      <c r="AS47" s="497">
        <f t="shared" si="22"/>
        <v>0</v>
      </c>
      <c r="AT47" s="229" t="str">
        <f t="shared" si="7"/>
        <v xml:space="preserve"> 0</v>
      </c>
      <c r="AU47" s="229" t="str">
        <f>IF(Q47="","",VLOOKUP(Q47,所属・種目コード!$AC$2:$AD$26,2,FALSE))</f>
        <v/>
      </c>
      <c r="AV47" s="229" t="str">
        <f>IF(P47="","",VLOOKUP(P47,所属・種目コード!$Y$2:$AA$8,3,FALSE))</f>
        <v/>
      </c>
      <c r="AW47" s="497">
        <f t="shared" si="23"/>
        <v>0</v>
      </c>
      <c r="AX47" s="229" t="str">
        <f t="shared" si="9"/>
        <v xml:space="preserve"> 0</v>
      </c>
      <c r="AY47" s="229" t="e">
        <f>IF(T47="","",VLOOKUP(T47,所属・種目コード!$AC$2:$AD$26,2,FALSE))</f>
        <v>#N/A</v>
      </c>
      <c r="AZ47" s="229" t="str">
        <f>IF(S47="","",VLOOKUP(S47,所属・種目コード!$Y$2:$AA$8,3,FALSE))</f>
        <v>01</v>
      </c>
      <c r="BA47" s="495" t="str">
        <f t="shared" si="28"/>
        <v>54</v>
      </c>
      <c r="BB47" s="229" t="e">
        <f t="shared" si="11"/>
        <v>#N/A</v>
      </c>
      <c r="BC47" s="229"/>
      <c r="BD47" s="229" t="str">
        <f>IF(N47="","",VLOOKUP(N47,所属・種目コード!$AJ$2:$AN$34,4,FALSE))</f>
        <v/>
      </c>
      <c r="BE47" s="497">
        <f t="shared" si="24"/>
        <v>0</v>
      </c>
      <c r="BF47" s="229" t="str">
        <f>IF(Q47="","",VLOOKUP(Q47,所属・種目コード!$AJ$2:$AN$34,4,FALSE))</f>
        <v/>
      </c>
      <c r="BG47" s="564">
        <f t="shared" si="25"/>
        <v>0</v>
      </c>
      <c r="BH47" s="229" t="str">
        <f>IF(T47="","",VLOOKUP(T47,所属・種目コード!$AJ$2:$AN$34,4,FALSE))</f>
        <v>4</v>
      </c>
      <c r="BI47" s="564" t="str">
        <f t="shared" si="26"/>
        <v>54</v>
      </c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</row>
    <row r="48" spans="1:154" ht="23.4" customHeight="1" thickBot="1">
      <c r="A48" s="214"/>
      <c r="B48" s="214"/>
      <c r="C48" s="214"/>
      <c r="D48" s="214"/>
      <c r="E48" s="448" t="s">
        <v>8813</v>
      </c>
      <c r="F48" s="1194">
        <v>5</v>
      </c>
      <c r="G48" s="1241"/>
      <c r="H48" s="932"/>
      <c r="I48" s="920"/>
      <c r="J48" s="921"/>
      <c r="K48" s="922"/>
      <c r="L48" s="923"/>
      <c r="M48" s="900"/>
      <c r="N48" s="682"/>
      <c r="O48" s="902"/>
      <c r="P48" s="900"/>
      <c r="Q48" s="682"/>
      <c r="R48" s="902"/>
      <c r="S48" s="900" t="s">
        <v>10115</v>
      </c>
      <c r="T48" s="682" t="s">
        <v>9974</v>
      </c>
      <c r="U48" s="902" t="s">
        <v>10151</v>
      </c>
      <c r="V48" s="311"/>
      <c r="W48" s="240"/>
      <c r="X48" s="241"/>
      <c r="Y48" s="241"/>
      <c r="Z48" s="241"/>
      <c r="AA48" s="241"/>
      <c r="AB48" s="569" t="s">
        <v>23</v>
      </c>
      <c r="AC48" s="244" t="s">
        <v>46</v>
      </c>
      <c r="AD48" s="245" t="s">
        <v>83</v>
      </c>
      <c r="AE48" s="245" t="s">
        <v>83</v>
      </c>
      <c r="AF48" s="450" t="s">
        <v>83</v>
      </c>
      <c r="AG48" s="566">
        <f t="shared" si="16"/>
        <v>5</v>
      </c>
      <c r="AH48">
        <f t="shared" si="17"/>
        <v>0</v>
      </c>
      <c r="AI48" s="229">
        <f>IF(AC48="","",VLOOKUP(AC48,所属・種目コード!T:U,2,FALSE))</f>
        <v>3</v>
      </c>
      <c r="AJ48" s="246">
        <f t="shared" si="18"/>
        <v>0</v>
      </c>
      <c r="AK48" s="229">
        <f t="shared" si="19"/>
        <v>0</v>
      </c>
      <c r="AL48" s="229">
        <f t="shared" si="20"/>
        <v>0</v>
      </c>
      <c r="AM48" s="229" t="str">
        <f t="shared" si="27"/>
        <v xml:space="preserve">  </v>
      </c>
      <c r="AN48" s="568">
        <f t="shared" si="21"/>
        <v>0</v>
      </c>
      <c r="AO48" s="229">
        <f>IF(AB48="","",VLOOKUP(AB48,所属・種目コード!$W$1:$X$2,2,FALSE))</f>
        <v>1</v>
      </c>
      <c r="AP48" s="229" t="str">
        <f>IF(L48="","",VLOOKUP(L48,所属・種目コード!$F$3:$H$160,3,FALSE))</f>
        <v/>
      </c>
      <c r="AQ48" s="229" t="str">
        <f>IF(N48="","",VLOOKUP(N48,所属・種目コード!$AC$2:$AD$26,2,FALSE))</f>
        <v/>
      </c>
      <c r="AR48" s="229" t="str">
        <f>IF(M48="","",VLOOKUP(M48,所属・種目コード!$Y$2:$AA$8,3,FALSE))</f>
        <v/>
      </c>
      <c r="AS48" s="497">
        <f t="shared" si="22"/>
        <v>0</v>
      </c>
      <c r="AT48" s="229" t="str">
        <f t="shared" si="7"/>
        <v xml:space="preserve"> 0</v>
      </c>
      <c r="AU48" s="229" t="str">
        <f>IF(Q48="","",VLOOKUP(Q48,所属・種目コード!$AC$2:$AD$26,2,FALSE))</f>
        <v/>
      </c>
      <c r="AV48" s="229" t="str">
        <f>IF(P48="","",VLOOKUP(P48,所属・種目コード!$Y$2:$AA$8,3,FALSE))</f>
        <v/>
      </c>
      <c r="AW48" s="497">
        <f t="shared" si="23"/>
        <v>0</v>
      </c>
      <c r="AX48" s="229" t="str">
        <f t="shared" si="9"/>
        <v xml:space="preserve"> 0</v>
      </c>
      <c r="AY48" s="229" t="e">
        <f>IF(T48="","",VLOOKUP(T48,所属・種目コード!$AC$2:$AD$26,2,FALSE))</f>
        <v>#N/A</v>
      </c>
      <c r="AZ48" s="229" t="str">
        <f>IF(S48="","",VLOOKUP(S48,所属・種目コード!$Y$2:$AA$8,3,FALSE))</f>
        <v>01</v>
      </c>
      <c r="BA48" s="495" t="str">
        <f t="shared" si="28"/>
        <v>65</v>
      </c>
      <c r="BB48" s="229" t="e">
        <f t="shared" si="11"/>
        <v>#N/A</v>
      </c>
      <c r="BC48" s="229"/>
      <c r="BD48" s="229" t="str">
        <f>IF(N48="","",VLOOKUP(N48,所属・種目コード!$AJ$2:$AN$34,4,FALSE))</f>
        <v/>
      </c>
      <c r="BE48" s="497">
        <f t="shared" si="24"/>
        <v>0</v>
      </c>
      <c r="BF48" s="229" t="str">
        <f>IF(Q48="","",VLOOKUP(Q48,所属・種目コード!$AJ$2:$AN$34,4,FALSE))</f>
        <v/>
      </c>
      <c r="BG48" s="564">
        <f t="shared" si="25"/>
        <v>0</v>
      </c>
      <c r="BH48" s="229" t="str">
        <f>IF(T48="","",VLOOKUP(T48,所属・種目コード!$AJ$2:$AN$34,4,FALSE))</f>
        <v>6</v>
      </c>
      <c r="BI48" s="564" t="str">
        <f t="shared" si="26"/>
        <v>65</v>
      </c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</row>
    <row r="49" spans="1:153" ht="23.4" customHeight="1">
      <c r="A49" s="214"/>
      <c r="B49" s="214"/>
      <c r="C49" s="214"/>
      <c r="D49" s="214"/>
      <c r="E49" s="934" t="s">
        <v>8813</v>
      </c>
      <c r="F49" s="1212">
        <v>6</v>
      </c>
      <c r="G49" s="1243"/>
      <c r="H49" s="935"/>
      <c r="I49" s="928"/>
      <c r="J49" s="929"/>
      <c r="K49" s="930"/>
      <c r="L49" s="931"/>
      <c r="M49" s="906"/>
      <c r="N49" s="918"/>
      <c r="O49" s="908"/>
      <c r="P49" s="906"/>
      <c r="Q49" s="918"/>
      <c r="R49" s="908"/>
      <c r="S49" s="906" t="s">
        <v>10116</v>
      </c>
      <c r="T49" s="918" t="s">
        <v>10004</v>
      </c>
      <c r="U49" s="908" t="s">
        <v>10152</v>
      </c>
      <c r="V49" s="311"/>
      <c r="W49" s="240"/>
      <c r="X49" s="241"/>
      <c r="Y49" s="241"/>
      <c r="Z49" s="241"/>
      <c r="AA49" s="241"/>
      <c r="AB49" s="243" t="s">
        <v>23</v>
      </c>
      <c r="AC49" s="244" t="s">
        <v>46</v>
      </c>
      <c r="AD49" s="245" t="s">
        <v>83</v>
      </c>
      <c r="AE49" s="245" t="s">
        <v>83</v>
      </c>
      <c r="AF49" s="450" t="s">
        <v>83</v>
      </c>
      <c r="AG49" s="566">
        <f t="shared" si="16"/>
        <v>6</v>
      </c>
      <c r="AH49">
        <f t="shared" si="17"/>
        <v>0</v>
      </c>
      <c r="AI49" s="229">
        <f>IF(AC49="","",VLOOKUP(AC49,所属・種目コード!T:U,2,FALSE))</f>
        <v>3</v>
      </c>
      <c r="AJ49" s="246">
        <f t="shared" si="18"/>
        <v>0</v>
      </c>
      <c r="AK49" s="229">
        <f t="shared" si="19"/>
        <v>0</v>
      </c>
      <c r="AL49" s="229">
        <f t="shared" si="20"/>
        <v>0</v>
      </c>
      <c r="AM49" s="229" t="str">
        <f t="shared" si="27"/>
        <v xml:space="preserve">  </v>
      </c>
      <c r="AN49" s="568">
        <f t="shared" si="21"/>
        <v>0</v>
      </c>
      <c r="AO49" s="229">
        <f>IF(AB49="","",VLOOKUP(AB49,所属・種目コード!$W$1:$X$2,2,FALSE))</f>
        <v>1</v>
      </c>
      <c r="AP49" s="229" t="str">
        <f>IF(L49="","",VLOOKUP(L49,所属・種目コード!$F$3:$H$160,3,FALSE))</f>
        <v/>
      </c>
      <c r="AQ49" s="229" t="str">
        <f>IF(N49="","",VLOOKUP(N49,所属・種目コード!$AC$2:$AD$26,2,FALSE))</f>
        <v/>
      </c>
      <c r="AR49" s="229" t="str">
        <f>IF(M49="","",VLOOKUP(M49,所属・種目コード!$Y$2:$AA$8,3,FALSE))</f>
        <v/>
      </c>
      <c r="AS49" s="497">
        <f t="shared" si="22"/>
        <v>0</v>
      </c>
      <c r="AT49" s="229" t="str">
        <f t="shared" si="7"/>
        <v xml:space="preserve"> 0</v>
      </c>
      <c r="AU49" s="229" t="str">
        <f>IF(Q49="","",VLOOKUP(Q49,所属・種目コード!$AC$2:$AD$26,2,FALSE))</f>
        <v/>
      </c>
      <c r="AV49" s="229" t="str">
        <f>IF(P49="","",VLOOKUP(P49,所属・種目コード!$Y$2:$AA$8,3,FALSE))</f>
        <v/>
      </c>
      <c r="AW49" s="497">
        <f t="shared" si="23"/>
        <v>0</v>
      </c>
      <c r="AX49" s="229" t="str">
        <f t="shared" si="9"/>
        <v xml:space="preserve"> 0</v>
      </c>
      <c r="AY49" s="229" t="e">
        <f>IF(T49="","",VLOOKUP(T49,所属・種目コード!$AC$2:$AD$26,2,FALSE))</f>
        <v>#N/A</v>
      </c>
      <c r="AZ49" s="229" t="str">
        <f>IF(S49="","",VLOOKUP(S49,所属・種目コード!$Y$2:$AA$8,3,FALSE))</f>
        <v>02</v>
      </c>
      <c r="BA49" s="495" t="str">
        <f t="shared" si="28"/>
        <v>98</v>
      </c>
      <c r="BB49" s="229" t="e">
        <f t="shared" si="11"/>
        <v>#N/A</v>
      </c>
      <c r="BC49" s="229"/>
      <c r="BD49" s="229" t="str">
        <f>IF(N49="","",VLOOKUP(N49,所属・種目コード!$AJ$2:$AN$34,4,FALSE))</f>
        <v/>
      </c>
      <c r="BE49" s="497">
        <f t="shared" si="24"/>
        <v>0</v>
      </c>
      <c r="BF49" s="229" t="str">
        <f>IF(Q49="","",VLOOKUP(Q49,所属・種目コード!$AJ$2:$AN$34,4,FALSE))</f>
        <v/>
      </c>
      <c r="BG49" s="564">
        <f t="shared" si="25"/>
        <v>0</v>
      </c>
      <c r="BH49" s="229" t="str">
        <f>IF(T49="","",VLOOKUP(T49,所属・種目コード!$AJ$2:$AN$34,4,FALSE))</f>
        <v>61</v>
      </c>
      <c r="BI49" s="564" t="str">
        <f t="shared" si="26"/>
        <v>98</v>
      </c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</row>
    <row r="50" spans="1:153" ht="23.4" customHeight="1">
      <c r="A50" s="214"/>
      <c r="B50" s="214"/>
      <c r="C50" s="214"/>
      <c r="D50" s="214"/>
      <c r="E50" s="448" t="s">
        <v>8813</v>
      </c>
      <c r="F50" s="1179">
        <v>7</v>
      </c>
      <c r="G50" s="1238"/>
      <c r="H50" s="696"/>
      <c r="I50" s="688"/>
      <c r="J50" s="689"/>
      <c r="K50" s="690"/>
      <c r="L50" s="691"/>
      <c r="M50" s="678"/>
      <c r="N50" s="682"/>
      <c r="O50" s="673"/>
      <c r="P50" s="678"/>
      <c r="Q50" s="682"/>
      <c r="R50" s="673"/>
      <c r="S50" s="678" t="s">
        <v>10116</v>
      </c>
      <c r="T50" s="682" t="s">
        <v>10007</v>
      </c>
      <c r="U50" s="673" t="s">
        <v>10153</v>
      </c>
      <c r="V50" s="311"/>
      <c r="W50" s="240"/>
      <c r="X50" s="241"/>
      <c r="Y50" s="241"/>
      <c r="Z50" s="241"/>
      <c r="AA50" s="241"/>
      <c r="AB50" s="243" t="s">
        <v>23</v>
      </c>
      <c r="AC50" s="244" t="s">
        <v>46</v>
      </c>
      <c r="AD50" s="245" t="s">
        <v>83</v>
      </c>
      <c r="AE50" s="245" t="s">
        <v>83</v>
      </c>
      <c r="AF50" s="450" t="s">
        <v>83</v>
      </c>
      <c r="AG50" s="566">
        <f t="shared" si="16"/>
        <v>7</v>
      </c>
      <c r="AH50">
        <f t="shared" si="17"/>
        <v>0</v>
      </c>
      <c r="AI50" s="229">
        <f>IF(AC50="","",VLOOKUP(AC50,所属・種目コード!T:U,2,FALSE))</f>
        <v>3</v>
      </c>
      <c r="AJ50" s="246">
        <f t="shared" si="18"/>
        <v>0</v>
      </c>
      <c r="AK50" s="229">
        <f t="shared" si="19"/>
        <v>0</v>
      </c>
      <c r="AL50" s="229">
        <f t="shared" si="20"/>
        <v>0</v>
      </c>
      <c r="AM50" s="229" t="str">
        <f t="shared" si="27"/>
        <v xml:space="preserve">  </v>
      </c>
      <c r="AN50" s="568">
        <f t="shared" si="21"/>
        <v>0</v>
      </c>
      <c r="AO50" s="229">
        <f>IF(AB50="","",VLOOKUP(AB50,所属・種目コード!$W$1:$X$2,2,FALSE))</f>
        <v>1</v>
      </c>
      <c r="AP50" s="229" t="str">
        <f>IF(L50="","",VLOOKUP(L50,所属・種目コード!$F$3:$H$160,3,FALSE))</f>
        <v/>
      </c>
      <c r="AQ50" s="229" t="str">
        <f>IF(N50="","",VLOOKUP(N50,所属・種目コード!$AC$2:$AD$26,2,FALSE))</f>
        <v/>
      </c>
      <c r="AR50" s="229" t="str">
        <f>IF(M50="","",VLOOKUP(M50,所属・種目コード!$Y$2:$AA$8,3,FALSE))</f>
        <v/>
      </c>
      <c r="AS50" s="497">
        <f t="shared" si="22"/>
        <v>0</v>
      </c>
      <c r="AT50" s="229" t="str">
        <f t="shared" si="7"/>
        <v xml:space="preserve"> 0</v>
      </c>
      <c r="AU50" s="229" t="str">
        <f>IF(Q50="","",VLOOKUP(Q50,所属・種目コード!$AC$2:$AD$26,2,FALSE))</f>
        <v/>
      </c>
      <c r="AV50" s="229" t="str">
        <f>IF(P50="","",VLOOKUP(P50,所属・種目コード!$Y$2:$AA$8,3,FALSE))</f>
        <v/>
      </c>
      <c r="AW50" s="497">
        <f t="shared" si="23"/>
        <v>0</v>
      </c>
      <c r="AX50" s="229" t="str">
        <f t="shared" si="9"/>
        <v xml:space="preserve"> 0</v>
      </c>
      <c r="AY50" s="229" t="e">
        <f>IF(T50="","",VLOOKUP(T50,所属・種目コード!$AC$2:$AD$26,2,FALSE))</f>
        <v>#N/A</v>
      </c>
      <c r="AZ50" s="229" t="str">
        <f>IF(S50="","",VLOOKUP(S50,所属・種目コード!$Y$2:$AA$8,3,FALSE))</f>
        <v>02</v>
      </c>
      <c r="BA50" s="495" t="str">
        <f t="shared" si="28"/>
        <v>87</v>
      </c>
      <c r="BB50" s="229" t="e">
        <f t="shared" si="11"/>
        <v>#N/A</v>
      </c>
      <c r="BC50" s="229"/>
      <c r="BD50" s="229" t="str">
        <f>IF(N50="","",VLOOKUP(N50,所属・種目コード!$AJ$2:$AN$34,4,FALSE))</f>
        <v/>
      </c>
      <c r="BE50" s="497">
        <f t="shared" si="24"/>
        <v>0</v>
      </c>
      <c r="BF50" s="229" t="str">
        <f>IF(Q50="","",VLOOKUP(Q50,所属・種目コード!$AJ$2:$AN$34,4,FALSE))</f>
        <v/>
      </c>
      <c r="BG50" s="564">
        <f t="shared" si="25"/>
        <v>0</v>
      </c>
      <c r="BH50" s="229" t="str">
        <f>IF(T50="","",VLOOKUP(T50,所属・種目コード!$AJ$2:$AN$34,4,FALSE))</f>
        <v>62</v>
      </c>
      <c r="BI50" s="564" t="str">
        <f t="shared" si="26"/>
        <v>87</v>
      </c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</row>
    <row r="51" spans="1:153" ht="23.4" customHeight="1">
      <c r="A51" s="214"/>
      <c r="B51" s="214"/>
      <c r="C51" s="214"/>
      <c r="D51" s="214"/>
      <c r="E51" s="448" t="s">
        <v>8813</v>
      </c>
      <c r="F51" s="1179">
        <v>8</v>
      </c>
      <c r="G51" s="1238"/>
      <c r="H51" s="696"/>
      <c r="I51" s="688"/>
      <c r="J51" s="689"/>
      <c r="K51" s="690"/>
      <c r="L51" s="691"/>
      <c r="M51" s="678"/>
      <c r="N51" s="682"/>
      <c r="O51" s="673"/>
      <c r="P51" s="678"/>
      <c r="Q51" s="682"/>
      <c r="R51" s="673"/>
      <c r="S51" s="678" t="s">
        <v>10116</v>
      </c>
      <c r="T51" s="682" t="s">
        <v>10145</v>
      </c>
      <c r="U51" s="673" t="s">
        <v>10154</v>
      </c>
      <c r="V51" s="311"/>
      <c r="W51" s="240"/>
      <c r="X51" s="241"/>
      <c r="Y51" s="241"/>
      <c r="Z51" s="241"/>
      <c r="AA51" s="241"/>
      <c r="AB51" s="243" t="s">
        <v>23</v>
      </c>
      <c r="AC51" s="244" t="s">
        <v>46</v>
      </c>
      <c r="AD51" s="245" t="s">
        <v>83</v>
      </c>
      <c r="AE51" s="245" t="s">
        <v>83</v>
      </c>
      <c r="AF51" s="450" t="s">
        <v>83</v>
      </c>
      <c r="AG51" s="566">
        <f t="shared" si="16"/>
        <v>8</v>
      </c>
      <c r="AH51">
        <f t="shared" si="17"/>
        <v>0</v>
      </c>
      <c r="AI51" s="229">
        <f>IF(AC51="","",VLOOKUP(AC51,所属・種目コード!T:U,2,FALSE))</f>
        <v>3</v>
      </c>
      <c r="AJ51" s="246">
        <f t="shared" si="18"/>
        <v>0</v>
      </c>
      <c r="AK51" s="229">
        <f t="shared" si="19"/>
        <v>0</v>
      </c>
      <c r="AL51" s="229">
        <f t="shared" si="20"/>
        <v>0</v>
      </c>
      <c r="AM51" s="229" t="str">
        <f t="shared" si="27"/>
        <v xml:space="preserve">  </v>
      </c>
      <c r="AN51" s="568">
        <f t="shared" si="21"/>
        <v>0</v>
      </c>
      <c r="AO51" s="229">
        <f>IF(AB51="","",VLOOKUP(AB51,所属・種目コード!$W$1:$X$2,2,FALSE))</f>
        <v>1</v>
      </c>
      <c r="AP51" s="229" t="str">
        <f>IF(L51="","",VLOOKUP(L51,所属・種目コード!$F$3:$H$160,3,FALSE))</f>
        <v/>
      </c>
      <c r="AQ51" s="229" t="str">
        <f>IF(N51="","",VLOOKUP(N51,所属・種目コード!$AC$2:$AD$26,2,FALSE))</f>
        <v/>
      </c>
      <c r="AR51" s="229" t="str">
        <f>IF(M51="","",VLOOKUP(M51,所属・種目コード!$Y$2:$AA$8,3,FALSE))</f>
        <v/>
      </c>
      <c r="AS51" s="497">
        <f t="shared" si="22"/>
        <v>0</v>
      </c>
      <c r="AT51" s="229" t="str">
        <f t="shared" si="7"/>
        <v xml:space="preserve"> 0</v>
      </c>
      <c r="AU51" s="229" t="str">
        <f>IF(Q51="","",VLOOKUP(Q51,所属・種目コード!$AC$2:$AD$26,2,FALSE))</f>
        <v/>
      </c>
      <c r="AV51" s="229" t="str">
        <f>IF(P51="","",VLOOKUP(P51,所属・種目コード!$Y$2:$AA$8,3,FALSE))</f>
        <v/>
      </c>
      <c r="AW51" s="497">
        <f t="shared" si="23"/>
        <v>0</v>
      </c>
      <c r="AX51" s="229" t="str">
        <f t="shared" si="9"/>
        <v xml:space="preserve"> 0</v>
      </c>
      <c r="AY51" s="229" t="e">
        <f>IF(T51="","",VLOOKUP(T51,所属・種目コード!$AC$2:$AD$26,2,FALSE))</f>
        <v>#N/A</v>
      </c>
      <c r="AZ51" s="229" t="str">
        <f>IF(S51="","",VLOOKUP(S51,所属・種目コード!$Y$2:$AA$8,3,FALSE))</f>
        <v>02</v>
      </c>
      <c r="BA51" s="495" t="str">
        <f t="shared" si="28"/>
        <v>76</v>
      </c>
      <c r="BB51" s="229" t="e">
        <f t="shared" si="11"/>
        <v>#N/A</v>
      </c>
      <c r="BC51" s="229"/>
      <c r="BD51" s="229" t="str">
        <f>IF(N51="","",VLOOKUP(N51,所属・種目コード!$AJ$2:$AN$34,4,FALSE))</f>
        <v/>
      </c>
      <c r="BE51" s="497">
        <f t="shared" si="24"/>
        <v>0</v>
      </c>
      <c r="BF51" s="229" t="str">
        <f>IF(Q51="","",VLOOKUP(Q51,所属・種目コード!$AJ$2:$AN$34,4,FALSE))</f>
        <v/>
      </c>
      <c r="BG51" s="564">
        <f t="shared" si="25"/>
        <v>0</v>
      </c>
      <c r="BH51" s="229" t="str">
        <f>IF(T51="","",VLOOKUP(T51,所属・種目コード!$AJ$2:$AN$34,4,FALSE))</f>
        <v>63</v>
      </c>
      <c r="BI51" s="564" t="str">
        <f t="shared" si="26"/>
        <v>76</v>
      </c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</row>
    <row r="52" spans="1:153" ht="23.4" customHeight="1">
      <c r="A52" s="214"/>
      <c r="B52" s="214"/>
      <c r="C52" s="214"/>
      <c r="D52" s="214"/>
      <c r="E52" s="448" t="s">
        <v>8813</v>
      </c>
      <c r="F52" s="1179">
        <v>9</v>
      </c>
      <c r="G52" s="1238"/>
      <c r="H52" s="696"/>
      <c r="I52" s="688"/>
      <c r="J52" s="689"/>
      <c r="K52" s="690"/>
      <c r="L52" s="691"/>
      <c r="M52" s="678"/>
      <c r="N52" s="682"/>
      <c r="O52" s="673"/>
      <c r="P52" s="678"/>
      <c r="Q52" s="682"/>
      <c r="R52" s="673"/>
      <c r="S52" s="678" t="s">
        <v>10116</v>
      </c>
      <c r="T52" s="682" t="s">
        <v>10138</v>
      </c>
      <c r="U52" s="673" t="s">
        <v>10151</v>
      </c>
      <c r="V52" s="311"/>
      <c r="W52" s="240"/>
      <c r="X52" s="241"/>
      <c r="Y52" s="241"/>
      <c r="Z52" s="241"/>
      <c r="AA52" s="241"/>
      <c r="AB52" s="243" t="s">
        <v>23</v>
      </c>
      <c r="AC52" s="244" t="s">
        <v>46</v>
      </c>
      <c r="AD52" s="245" t="s">
        <v>83</v>
      </c>
      <c r="AE52" s="245" t="s">
        <v>83</v>
      </c>
      <c r="AF52" s="450" t="s">
        <v>83</v>
      </c>
      <c r="AG52" s="566">
        <f t="shared" si="16"/>
        <v>9</v>
      </c>
      <c r="AH52">
        <f t="shared" si="17"/>
        <v>0</v>
      </c>
      <c r="AI52" s="229">
        <f>IF(AC52="","",VLOOKUP(AC52,所属・種目コード!T:U,2,FALSE))</f>
        <v>3</v>
      </c>
      <c r="AJ52" s="246">
        <f t="shared" si="18"/>
        <v>0</v>
      </c>
      <c r="AK52" s="229">
        <f t="shared" si="19"/>
        <v>0</v>
      </c>
      <c r="AL52" s="229">
        <f t="shared" si="20"/>
        <v>0</v>
      </c>
      <c r="AM52" s="229" t="str">
        <f t="shared" si="27"/>
        <v xml:space="preserve">  </v>
      </c>
      <c r="AN52" s="568">
        <f t="shared" si="21"/>
        <v>0</v>
      </c>
      <c r="AO52" s="229">
        <f>IF(AB52="","",VLOOKUP(AB52,所属・種目コード!$W$1:$X$2,2,FALSE))</f>
        <v>1</v>
      </c>
      <c r="AP52" s="229" t="str">
        <f>IF(L52="","",VLOOKUP(L52,所属・種目コード!$F$3:$H$160,3,FALSE))</f>
        <v/>
      </c>
      <c r="AQ52" s="229" t="str">
        <f>IF(N52="","",VLOOKUP(N52,所属・種目コード!$AC$2:$AD$26,2,FALSE))</f>
        <v/>
      </c>
      <c r="AR52" s="229" t="str">
        <f>IF(M52="","",VLOOKUP(M52,所属・種目コード!$Y$2:$AA$8,3,FALSE))</f>
        <v/>
      </c>
      <c r="AS52" s="497">
        <f t="shared" si="22"/>
        <v>0</v>
      </c>
      <c r="AT52" s="229" t="str">
        <f t="shared" si="7"/>
        <v xml:space="preserve"> 0</v>
      </c>
      <c r="AU52" s="229" t="str">
        <f>IF(Q52="","",VLOOKUP(Q52,所属・種目コード!$AC$2:$AD$26,2,FALSE))</f>
        <v/>
      </c>
      <c r="AV52" s="229" t="str">
        <f>IF(P52="","",VLOOKUP(P52,所属・種目コード!$Y$2:$AA$8,3,FALSE))</f>
        <v/>
      </c>
      <c r="AW52" s="497">
        <f t="shared" si="23"/>
        <v>0</v>
      </c>
      <c r="AX52" s="229" t="str">
        <f t="shared" si="9"/>
        <v xml:space="preserve"> 0</v>
      </c>
      <c r="AY52" s="229" t="e">
        <f>IF(T52="","",VLOOKUP(T52,所属・種目コード!$AC$2:$AD$26,2,FALSE))</f>
        <v>#N/A</v>
      </c>
      <c r="AZ52" s="229" t="str">
        <f>IF(S52="","",VLOOKUP(S52,所属・種目コード!$Y$2:$AA$8,3,FALSE))</f>
        <v>02</v>
      </c>
      <c r="BA52" s="495" t="str">
        <f t="shared" si="28"/>
        <v>65</v>
      </c>
      <c r="BB52" s="229" t="e">
        <f t="shared" si="11"/>
        <v>#N/A</v>
      </c>
      <c r="BC52" s="229"/>
      <c r="BD52" s="229" t="str">
        <f>IF(N52="","",VLOOKUP(N52,所属・種目コード!$AJ$2:$AN$34,4,FALSE))</f>
        <v/>
      </c>
      <c r="BE52" s="497">
        <f t="shared" si="24"/>
        <v>0</v>
      </c>
      <c r="BF52" s="229" t="str">
        <f>IF(Q52="","",VLOOKUP(Q52,所属・種目コード!$AJ$2:$AN$34,4,FALSE))</f>
        <v/>
      </c>
      <c r="BG52" s="564">
        <f t="shared" si="25"/>
        <v>0</v>
      </c>
      <c r="BH52" s="229" t="str">
        <f>IF(T52="","",VLOOKUP(T52,所属・種目コード!$AJ$2:$AN$34,4,FALSE))</f>
        <v>64</v>
      </c>
      <c r="BI52" s="564" t="str">
        <f t="shared" si="26"/>
        <v>65</v>
      </c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</row>
    <row r="53" spans="1:153" ht="23.4" customHeight="1" thickBot="1">
      <c r="A53" s="214"/>
      <c r="B53" s="214"/>
      <c r="C53" s="214"/>
      <c r="D53" s="214"/>
      <c r="E53" s="449" t="s">
        <v>8813</v>
      </c>
      <c r="F53" s="1180">
        <v>10</v>
      </c>
      <c r="G53" s="1242"/>
      <c r="H53" s="697"/>
      <c r="I53" s="692"/>
      <c r="J53" s="693"/>
      <c r="K53" s="694"/>
      <c r="L53" s="695"/>
      <c r="M53" s="680"/>
      <c r="N53" s="683"/>
      <c r="O53" s="674"/>
      <c r="P53" s="680"/>
      <c r="Q53" s="683"/>
      <c r="R53" s="674"/>
      <c r="S53" s="680" t="s">
        <v>10116</v>
      </c>
      <c r="T53" s="683" t="s">
        <v>10013</v>
      </c>
      <c r="U53" s="674" t="s">
        <v>10150</v>
      </c>
      <c r="V53" s="311"/>
      <c r="W53" s="240"/>
      <c r="X53" s="241"/>
      <c r="Y53" s="241"/>
      <c r="Z53" s="241"/>
      <c r="AA53" s="241"/>
      <c r="AB53" s="243" t="s">
        <v>23</v>
      </c>
      <c r="AC53" s="244" t="s">
        <v>46</v>
      </c>
      <c r="AD53" s="245" t="s">
        <v>83</v>
      </c>
      <c r="AE53" s="245" t="s">
        <v>83</v>
      </c>
      <c r="AF53" s="450" t="s">
        <v>83</v>
      </c>
      <c r="AG53" s="566">
        <f t="shared" si="16"/>
        <v>10</v>
      </c>
      <c r="AH53">
        <f t="shared" si="17"/>
        <v>0</v>
      </c>
      <c r="AI53" s="229">
        <f>IF(AC53="","",VLOOKUP(AC53,所属・種目コード!T:U,2,FALSE))</f>
        <v>3</v>
      </c>
      <c r="AJ53" s="246">
        <f t="shared" si="18"/>
        <v>0</v>
      </c>
      <c r="AK53" s="229">
        <f t="shared" si="19"/>
        <v>0</v>
      </c>
      <c r="AL53" s="229">
        <f t="shared" si="20"/>
        <v>0</v>
      </c>
      <c r="AM53" s="229" t="str">
        <f t="shared" si="27"/>
        <v xml:space="preserve">  </v>
      </c>
      <c r="AN53" s="568">
        <f t="shared" si="21"/>
        <v>0</v>
      </c>
      <c r="AO53" s="229">
        <f>IF(AB53="","",VLOOKUP(AB53,所属・種目コード!$W$1:$X$2,2,FALSE))</f>
        <v>1</v>
      </c>
      <c r="AP53" s="229" t="str">
        <f>IF(L53="","",VLOOKUP(L53,所属・種目コード!$F$3:$H$160,3,FALSE))</f>
        <v/>
      </c>
      <c r="AQ53" s="229" t="str">
        <f>IF(N53="","",VLOOKUP(N53,所属・種目コード!$AC$2:$AD$26,2,FALSE))</f>
        <v/>
      </c>
      <c r="AR53" s="229" t="str">
        <f>IF(M53="","",VLOOKUP(M53,所属・種目コード!$Y$2:$AA$8,3,FALSE))</f>
        <v/>
      </c>
      <c r="AS53" s="497">
        <f t="shared" si="22"/>
        <v>0</v>
      </c>
      <c r="AT53" s="229" t="str">
        <f t="shared" si="7"/>
        <v xml:space="preserve"> 0</v>
      </c>
      <c r="AU53" s="229" t="str">
        <f>IF(Q53="","",VLOOKUP(Q53,所属・種目コード!$AC$2:$AD$26,2,FALSE))</f>
        <v/>
      </c>
      <c r="AV53" s="229" t="str">
        <f>IF(P53="","",VLOOKUP(P53,所属・種目コード!$Y$2:$AA$8,3,FALSE))</f>
        <v/>
      </c>
      <c r="AW53" s="497">
        <f t="shared" si="23"/>
        <v>0</v>
      </c>
      <c r="AX53" s="229" t="str">
        <f t="shared" si="9"/>
        <v xml:space="preserve"> 0</v>
      </c>
      <c r="AY53" s="229" t="e">
        <f>IF(T53="","",VLOOKUP(T53,所属・種目コード!$AC$2:$AD$26,2,FALSE))</f>
        <v>#N/A</v>
      </c>
      <c r="AZ53" s="229" t="str">
        <f>IF(S53="","",VLOOKUP(S53,所属・種目コード!$Y$2:$AA$8,3,FALSE))</f>
        <v>02</v>
      </c>
      <c r="BA53" s="495" t="str">
        <f t="shared" si="28"/>
        <v>54</v>
      </c>
      <c r="BB53" s="229" t="e">
        <f t="shared" si="11"/>
        <v>#N/A</v>
      </c>
      <c r="BC53" s="229"/>
      <c r="BD53" s="229" t="str">
        <f>IF(N53="","",VLOOKUP(N53,所属・種目コード!$AJ$2:$AN$34,4,FALSE))</f>
        <v/>
      </c>
      <c r="BE53" s="497">
        <f t="shared" si="24"/>
        <v>0</v>
      </c>
      <c r="BF53" s="229" t="str">
        <f>IF(Q53="","",VLOOKUP(Q53,所属・種目コード!$AJ$2:$AN$34,4,FALSE))</f>
        <v/>
      </c>
      <c r="BG53" s="564">
        <f t="shared" si="25"/>
        <v>0</v>
      </c>
      <c r="BH53" s="229" t="str">
        <f>IF(T53="","",VLOOKUP(T53,所属・種目コード!$AJ$2:$AN$34,4,FALSE))</f>
        <v>65</v>
      </c>
      <c r="BI53" s="564" t="str">
        <f t="shared" si="26"/>
        <v>54</v>
      </c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</row>
    <row r="54" spans="1:153" ht="23.4" customHeight="1">
      <c r="A54" s="214"/>
      <c r="B54" s="214"/>
      <c r="C54" s="214"/>
      <c r="D54" s="214"/>
      <c r="E54" s="448" t="s">
        <v>8813</v>
      </c>
      <c r="F54" s="1181">
        <v>11</v>
      </c>
      <c r="G54" s="1237"/>
      <c r="H54" s="933"/>
      <c r="I54" s="924"/>
      <c r="J54" s="925"/>
      <c r="K54" s="926"/>
      <c r="L54" s="927"/>
      <c r="M54" s="751"/>
      <c r="N54" s="901"/>
      <c r="O54" s="754"/>
      <c r="P54" s="751"/>
      <c r="Q54" s="901"/>
      <c r="R54" s="754"/>
      <c r="S54" s="751" t="s">
        <v>10117</v>
      </c>
      <c r="T54" s="901" t="s">
        <v>10016</v>
      </c>
      <c r="U54" s="754" t="s">
        <v>10155</v>
      </c>
      <c r="V54" s="311"/>
      <c r="W54" s="240"/>
      <c r="X54" s="241"/>
      <c r="Y54" s="241"/>
      <c r="Z54" s="241"/>
      <c r="AA54" s="241"/>
      <c r="AB54" s="243" t="s">
        <v>23</v>
      </c>
      <c r="AC54" s="244" t="s">
        <v>46</v>
      </c>
      <c r="AD54" s="245" t="s">
        <v>83</v>
      </c>
      <c r="AE54" s="245" t="s">
        <v>83</v>
      </c>
      <c r="AF54" s="450" t="s">
        <v>83</v>
      </c>
      <c r="AG54" s="566">
        <f t="shared" si="16"/>
        <v>11</v>
      </c>
      <c r="AH54">
        <f t="shared" si="17"/>
        <v>0</v>
      </c>
      <c r="AI54" s="229">
        <f>IF(AC54="","",VLOOKUP(AC54,所属・種目コード!T:U,2,FALSE))</f>
        <v>3</v>
      </c>
      <c r="AJ54" s="246">
        <f t="shared" si="18"/>
        <v>0</v>
      </c>
      <c r="AK54" s="229">
        <f t="shared" si="19"/>
        <v>0</v>
      </c>
      <c r="AL54" s="229">
        <f t="shared" si="20"/>
        <v>0</v>
      </c>
      <c r="AM54" s="229" t="str">
        <f t="shared" si="27"/>
        <v xml:space="preserve">  </v>
      </c>
      <c r="AN54" s="568">
        <f t="shared" si="21"/>
        <v>0</v>
      </c>
      <c r="AO54" s="229">
        <f>IF(AB54="","",VLOOKUP(AB54,所属・種目コード!$W$1:$X$2,2,FALSE))</f>
        <v>1</v>
      </c>
      <c r="AP54" s="229" t="str">
        <f>IF(L54="","",VLOOKUP(L54,所属・種目コード!$F$3:$H$160,3,FALSE))</f>
        <v/>
      </c>
      <c r="AQ54" s="229" t="str">
        <f>IF(N54="","",VLOOKUP(N54,所属・種目コード!$AC$2:$AD$26,2,FALSE))</f>
        <v/>
      </c>
      <c r="AR54" s="229" t="str">
        <f>IF(M54="","",VLOOKUP(M54,所属・種目コード!$Y$2:$AA$8,3,FALSE))</f>
        <v/>
      </c>
      <c r="AS54" s="497">
        <f t="shared" si="22"/>
        <v>0</v>
      </c>
      <c r="AT54" s="229" t="str">
        <f t="shared" si="7"/>
        <v xml:space="preserve"> 0</v>
      </c>
      <c r="AU54" s="229" t="str">
        <f>IF(Q54="","",VLOOKUP(Q54,所属・種目コード!$AC$2:$AD$26,2,FALSE))</f>
        <v/>
      </c>
      <c r="AV54" s="229" t="str">
        <f>IF(P54="","",VLOOKUP(P54,所属・種目コード!$Y$2:$AA$8,3,FALSE))</f>
        <v/>
      </c>
      <c r="AW54" s="497">
        <f t="shared" si="23"/>
        <v>0</v>
      </c>
      <c r="AX54" s="229" t="str">
        <f t="shared" si="9"/>
        <v xml:space="preserve"> 0</v>
      </c>
      <c r="AY54" s="229" t="e">
        <f>IF(T54="","",VLOOKUP(T54,所属・種目コード!$AC$2:$AD$26,2,FALSE))</f>
        <v>#N/A</v>
      </c>
      <c r="AZ54" s="229" t="e">
        <f>IF(S54="","",VLOOKUP(S54,所属・種目コード!$Y$2:$AA$8,3,FALSE))</f>
        <v>#N/A</v>
      </c>
      <c r="BA54" s="495" t="str">
        <f t="shared" si="28"/>
        <v>90</v>
      </c>
      <c r="BB54" s="229" t="e">
        <f t="shared" si="11"/>
        <v>#N/A</v>
      </c>
      <c r="BC54" s="229"/>
      <c r="BD54" s="229" t="str">
        <f>IF(N54="","",VLOOKUP(N54,所属・種目コード!$AJ$2:$AN$34,4,FALSE))</f>
        <v/>
      </c>
      <c r="BE54" s="497">
        <f t="shared" si="24"/>
        <v>0</v>
      </c>
      <c r="BF54" s="229" t="str">
        <f>IF(Q54="","",VLOOKUP(Q54,所属・種目コード!$AJ$2:$AN$34,4,FALSE))</f>
        <v/>
      </c>
      <c r="BG54" s="564">
        <f t="shared" si="25"/>
        <v>0</v>
      </c>
      <c r="BH54" s="229" t="str">
        <f>IF(T54="","",VLOOKUP(T54,所属・種目コード!$AJ$2:$AN$34,4,FALSE))</f>
        <v>66</v>
      </c>
      <c r="BI54" s="564" t="str">
        <f t="shared" si="26"/>
        <v>90</v>
      </c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</row>
    <row r="55" spans="1:153" ht="23.4" customHeight="1">
      <c r="A55" s="214"/>
      <c r="B55" s="214"/>
      <c r="C55" s="214"/>
      <c r="D55" s="214"/>
      <c r="E55" s="448" t="s">
        <v>8813</v>
      </c>
      <c r="F55" s="1179">
        <v>12</v>
      </c>
      <c r="G55" s="1238"/>
      <c r="H55" s="696"/>
      <c r="I55" s="688"/>
      <c r="J55" s="689"/>
      <c r="K55" s="690"/>
      <c r="L55" s="691"/>
      <c r="M55" s="678"/>
      <c r="N55" s="682"/>
      <c r="O55" s="673"/>
      <c r="P55" s="678"/>
      <c r="Q55" s="682"/>
      <c r="R55" s="673"/>
      <c r="S55" s="678" t="s">
        <v>10116</v>
      </c>
      <c r="T55" s="682" t="s">
        <v>10007</v>
      </c>
      <c r="U55" s="673" t="s">
        <v>10156</v>
      </c>
      <c r="V55" s="311"/>
      <c r="W55" s="240"/>
      <c r="X55" s="241"/>
      <c r="Y55" s="241"/>
      <c r="Z55" s="241"/>
      <c r="AA55" s="241"/>
      <c r="AB55" s="243" t="s">
        <v>23</v>
      </c>
      <c r="AC55" s="244" t="s">
        <v>46</v>
      </c>
      <c r="AD55" s="245" t="s">
        <v>83</v>
      </c>
      <c r="AE55" s="245" t="s">
        <v>83</v>
      </c>
      <c r="AF55" s="450" t="s">
        <v>83</v>
      </c>
      <c r="AG55" s="566">
        <f t="shared" si="16"/>
        <v>12</v>
      </c>
      <c r="AH55">
        <f t="shared" si="17"/>
        <v>0</v>
      </c>
      <c r="AI55" s="229">
        <f>IF(AC55="","",VLOOKUP(AC55,所属・種目コード!T:U,2,FALSE))</f>
        <v>3</v>
      </c>
      <c r="AJ55" s="246">
        <f t="shared" si="18"/>
        <v>0</v>
      </c>
      <c r="AK55" s="229">
        <f t="shared" si="19"/>
        <v>0</v>
      </c>
      <c r="AL55" s="229">
        <f t="shared" si="20"/>
        <v>0</v>
      </c>
      <c r="AM55" s="229" t="str">
        <f t="shared" si="27"/>
        <v xml:space="preserve">  </v>
      </c>
      <c r="AN55" s="568">
        <f t="shared" si="21"/>
        <v>0</v>
      </c>
      <c r="AO55" s="229">
        <f>IF(AB55="","",VLOOKUP(AB55,所属・種目コード!$W$1:$X$2,2,FALSE))</f>
        <v>1</v>
      </c>
      <c r="AP55" s="229" t="str">
        <f>IF(L55="","",VLOOKUP(L55,所属・種目コード!$F$3:$H$160,3,FALSE))</f>
        <v/>
      </c>
      <c r="AQ55" s="229" t="str">
        <f>IF(N55="","",VLOOKUP(N55,所属・種目コード!$AC$2:$AD$26,2,FALSE))</f>
        <v/>
      </c>
      <c r="AR55" s="229" t="str">
        <f>IF(M55="","",VLOOKUP(M55,所属・種目コード!$Y$2:$AA$8,3,FALSE))</f>
        <v/>
      </c>
      <c r="AS55" s="497">
        <f t="shared" si="22"/>
        <v>0</v>
      </c>
      <c r="AT55" s="229" t="str">
        <f t="shared" si="7"/>
        <v xml:space="preserve"> 0</v>
      </c>
      <c r="AU55" s="229" t="str">
        <f>IF(Q55="","",VLOOKUP(Q55,所属・種目コード!$AC$2:$AD$26,2,FALSE))</f>
        <v/>
      </c>
      <c r="AV55" s="229" t="str">
        <f>IF(P55="","",VLOOKUP(P55,所属・種目コード!$Y$2:$AA$8,3,FALSE))</f>
        <v/>
      </c>
      <c r="AW55" s="497">
        <f t="shared" si="23"/>
        <v>0</v>
      </c>
      <c r="AX55" s="229" t="str">
        <f t="shared" si="9"/>
        <v xml:space="preserve"> 0</v>
      </c>
      <c r="AY55" s="229" t="e">
        <f>IF(T55="","",VLOOKUP(T55,所属・種目コード!$AC$2:$AD$26,2,FALSE))</f>
        <v>#N/A</v>
      </c>
      <c r="AZ55" s="229" t="str">
        <f>IF(S55="","",VLOOKUP(S55,所属・種目コード!$Y$2:$AA$8,3,FALSE))</f>
        <v>02</v>
      </c>
      <c r="BA55" s="495" t="str">
        <f t="shared" si="28"/>
        <v>80</v>
      </c>
      <c r="BB55" s="229" t="e">
        <f t="shared" si="11"/>
        <v>#N/A</v>
      </c>
      <c r="BC55" s="229"/>
      <c r="BD55" s="229" t="str">
        <f>IF(N55="","",VLOOKUP(N55,所属・種目コード!$AJ$2:$AN$34,4,FALSE))</f>
        <v/>
      </c>
      <c r="BE55" s="497">
        <f t="shared" si="24"/>
        <v>0</v>
      </c>
      <c r="BF55" s="229" t="str">
        <f>IF(Q55="","",VLOOKUP(Q55,所属・種目コード!$AJ$2:$AN$34,4,FALSE))</f>
        <v/>
      </c>
      <c r="BG55" s="564">
        <f t="shared" si="25"/>
        <v>0</v>
      </c>
      <c r="BH55" s="229" t="str">
        <f>IF(T55="","",VLOOKUP(T55,所属・種目コード!$AJ$2:$AN$34,4,FALSE))</f>
        <v>62</v>
      </c>
      <c r="BI55" s="564" t="str">
        <f t="shared" si="26"/>
        <v>80</v>
      </c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</row>
    <row r="56" spans="1:153" ht="23.4" customHeight="1">
      <c r="A56" s="214"/>
      <c r="B56" s="214"/>
      <c r="C56" s="214"/>
      <c r="D56" s="214"/>
      <c r="E56" s="448" t="s">
        <v>8813</v>
      </c>
      <c r="F56" s="1179">
        <v>13</v>
      </c>
      <c r="G56" s="1238"/>
      <c r="H56" s="696"/>
      <c r="I56" s="688"/>
      <c r="J56" s="689"/>
      <c r="K56" s="690"/>
      <c r="L56" s="691"/>
      <c r="M56" s="678"/>
      <c r="N56" s="682"/>
      <c r="O56" s="673"/>
      <c r="P56" s="678"/>
      <c r="Q56" s="682"/>
      <c r="R56" s="673"/>
      <c r="S56" s="678" t="s">
        <v>10117</v>
      </c>
      <c r="T56" s="682" t="s">
        <v>10139</v>
      </c>
      <c r="U56" s="673" t="s">
        <v>10157</v>
      </c>
      <c r="V56" s="311"/>
      <c r="W56" s="240"/>
      <c r="X56" s="241"/>
      <c r="Y56" s="241"/>
      <c r="Z56" s="241"/>
      <c r="AA56" s="241"/>
      <c r="AB56" s="243" t="s">
        <v>23</v>
      </c>
      <c r="AC56" s="244" t="s">
        <v>46</v>
      </c>
      <c r="AD56" s="245" t="s">
        <v>83</v>
      </c>
      <c r="AE56" s="245" t="s">
        <v>83</v>
      </c>
      <c r="AF56" s="450" t="s">
        <v>83</v>
      </c>
      <c r="AG56" s="566">
        <f t="shared" si="16"/>
        <v>13</v>
      </c>
      <c r="AH56">
        <f t="shared" si="17"/>
        <v>0</v>
      </c>
      <c r="AI56" s="229">
        <f>IF(AC56="","",VLOOKUP(AC56,所属・種目コード!T:U,2,FALSE))</f>
        <v>3</v>
      </c>
      <c r="AJ56" s="246">
        <f t="shared" si="18"/>
        <v>0</v>
      </c>
      <c r="AK56" s="229">
        <f t="shared" si="19"/>
        <v>0</v>
      </c>
      <c r="AL56" s="229">
        <f t="shared" si="20"/>
        <v>0</v>
      </c>
      <c r="AM56" s="229" t="str">
        <f t="shared" si="27"/>
        <v xml:space="preserve">  </v>
      </c>
      <c r="AN56" s="568">
        <f t="shared" si="21"/>
        <v>0</v>
      </c>
      <c r="AO56" s="229">
        <f>IF(AB56="","",VLOOKUP(AB56,所属・種目コード!$W$1:$X$2,2,FALSE))</f>
        <v>1</v>
      </c>
      <c r="AP56" s="229" t="str">
        <f>IF(L56="","",VLOOKUP(L56,所属・種目コード!$F$3:$H$160,3,FALSE))</f>
        <v/>
      </c>
      <c r="AQ56" s="229" t="str">
        <f>IF(N56="","",VLOOKUP(N56,所属・種目コード!$AC$2:$AD$26,2,FALSE))</f>
        <v/>
      </c>
      <c r="AR56" s="229" t="str">
        <f>IF(M56="","",VLOOKUP(M56,所属・種目コード!$Y$2:$AA$8,3,FALSE))</f>
        <v/>
      </c>
      <c r="AS56" s="497">
        <f t="shared" si="22"/>
        <v>0</v>
      </c>
      <c r="AT56" s="229" t="str">
        <f t="shared" si="7"/>
        <v xml:space="preserve"> 0</v>
      </c>
      <c r="AU56" s="229" t="str">
        <f>IF(Q56="","",VLOOKUP(Q56,所属・種目コード!$AC$2:$AD$26,2,FALSE))</f>
        <v/>
      </c>
      <c r="AV56" s="229" t="str">
        <f>IF(P56="","",VLOOKUP(P56,所属・種目コード!$Y$2:$AA$8,3,FALSE))</f>
        <v/>
      </c>
      <c r="AW56" s="497">
        <f t="shared" si="23"/>
        <v>0</v>
      </c>
      <c r="AX56" s="229" t="str">
        <f t="shared" si="9"/>
        <v xml:space="preserve"> 0</v>
      </c>
      <c r="AY56" s="229" t="e">
        <f>IF(T56="","",VLOOKUP(T56,所属・種目コード!$AC$2:$AD$26,2,FALSE))</f>
        <v>#N/A</v>
      </c>
      <c r="AZ56" s="229" t="e">
        <f>IF(S56="","",VLOOKUP(S56,所属・種目コード!$Y$2:$AA$8,3,FALSE))</f>
        <v>#N/A</v>
      </c>
      <c r="BA56" s="495" t="str">
        <f t="shared" si="28"/>
        <v>70</v>
      </c>
      <c r="BB56" s="229" t="e">
        <f t="shared" si="11"/>
        <v>#N/A</v>
      </c>
      <c r="BC56" s="229"/>
      <c r="BD56" s="229" t="str">
        <f>IF(N56="","",VLOOKUP(N56,所属・種目コード!$AJ$2:$AN$34,4,FALSE))</f>
        <v/>
      </c>
      <c r="BE56" s="497">
        <f t="shared" si="24"/>
        <v>0</v>
      </c>
      <c r="BF56" s="229" t="str">
        <f>IF(Q56="","",VLOOKUP(Q56,所属・種目コード!$AJ$2:$AN$34,4,FALSE))</f>
        <v/>
      </c>
      <c r="BG56" s="564">
        <f t="shared" si="25"/>
        <v>0</v>
      </c>
      <c r="BH56" s="229" t="str">
        <f>IF(T56="","",VLOOKUP(T56,所属・種目コード!$AJ$2:$AN$34,4,FALSE))</f>
        <v>68</v>
      </c>
      <c r="BI56" s="564" t="str">
        <f t="shared" si="26"/>
        <v>70</v>
      </c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</row>
    <row r="57" spans="1:153" ht="23.4" customHeight="1">
      <c r="A57" s="214"/>
      <c r="B57" s="214"/>
      <c r="C57" s="214"/>
      <c r="D57" s="214"/>
      <c r="E57" s="448" t="s">
        <v>8813</v>
      </c>
      <c r="F57" s="1179">
        <v>14</v>
      </c>
      <c r="G57" s="1238"/>
      <c r="H57" s="696"/>
      <c r="I57" s="688"/>
      <c r="J57" s="689"/>
      <c r="K57" s="690"/>
      <c r="L57" s="691"/>
      <c r="M57" s="678"/>
      <c r="N57" s="682"/>
      <c r="O57" s="673"/>
      <c r="P57" s="678"/>
      <c r="Q57" s="682"/>
      <c r="R57" s="673"/>
      <c r="S57" s="678" t="s">
        <v>10117</v>
      </c>
      <c r="T57" s="682" t="s">
        <v>10143</v>
      </c>
      <c r="U57" s="673" t="s">
        <v>10158</v>
      </c>
      <c r="V57" s="311"/>
      <c r="W57" s="240"/>
      <c r="X57" s="241"/>
      <c r="Y57" s="241"/>
      <c r="Z57" s="241"/>
      <c r="AA57" s="241"/>
      <c r="AB57" s="243" t="s">
        <v>23</v>
      </c>
      <c r="AC57" s="244" t="s">
        <v>46</v>
      </c>
      <c r="AD57" s="245" t="s">
        <v>83</v>
      </c>
      <c r="AE57" s="245" t="s">
        <v>83</v>
      </c>
      <c r="AF57" s="450" t="s">
        <v>83</v>
      </c>
      <c r="AG57" s="566">
        <f t="shared" si="16"/>
        <v>14</v>
      </c>
      <c r="AH57">
        <f t="shared" si="17"/>
        <v>0</v>
      </c>
      <c r="AI57" s="229">
        <f>IF(AC57="","",VLOOKUP(AC57,所属・種目コード!T:U,2,FALSE))</f>
        <v>3</v>
      </c>
      <c r="AJ57" s="246">
        <f t="shared" si="18"/>
        <v>0</v>
      </c>
      <c r="AK57" s="229">
        <f t="shared" si="19"/>
        <v>0</v>
      </c>
      <c r="AL57" s="229">
        <f t="shared" si="20"/>
        <v>0</v>
      </c>
      <c r="AM57" s="229" t="str">
        <f t="shared" si="27"/>
        <v xml:space="preserve">  </v>
      </c>
      <c r="AN57" s="568">
        <f t="shared" si="21"/>
        <v>0</v>
      </c>
      <c r="AO57" s="229">
        <f>IF(AB57="","",VLOOKUP(AB57,所属・種目コード!$W$1:$X$2,2,FALSE))</f>
        <v>1</v>
      </c>
      <c r="AP57" s="229" t="str">
        <f>IF(L57="","",VLOOKUP(L57,所属・種目コード!$F$3:$H$160,3,FALSE))</f>
        <v/>
      </c>
      <c r="AQ57" s="229" t="str">
        <f>IF(N57="","",VLOOKUP(N57,所属・種目コード!$AC$2:$AD$26,2,FALSE))</f>
        <v/>
      </c>
      <c r="AR57" s="229" t="str">
        <f>IF(M57="","",VLOOKUP(M57,所属・種目コード!$Y$2:$AA$8,3,FALSE))</f>
        <v/>
      </c>
      <c r="AS57" s="497">
        <f t="shared" si="22"/>
        <v>0</v>
      </c>
      <c r="AT57" s="229" t="str">
        <f t="shared" si="7"/>
        <v xml:space="preserve"> 0</v>
      </c>
      <c r="AU57" s="229" t="str">
        <f>IF(Q57="","",VLOOKUP(Q57,所属・種目コード!$AC$2:$AD$26,2,FALSE))</f>
        <v/>
      </c>
      <c r="AV57" s="229" t="str">
        <f>IF(P57="","",VLOOKUP(P57,所属・種目コード!$Y$2:$AA$8,3,FALSE))</f>
        <v/>
      </c>
      <c r="AW57" s="497">
        <f t="shared" si="23"/>
        <v>0</v>
      </c>
      <c r="AX57" s="229" t="str">
        <f t="shared" si="9"/>
        <v xml:space="preserve"> 0</v>
      </c>
      <c r="AY57" s="229" t="e">
        <f>IF(T57="","",VLOOKUP(T57,所属・種目コード!$AC$2:$AD$26,2,FALSE))</f>
        <v>#N/A</v>
      </c>
      <c r="AZ57" s="229" t="e">
        <f>IF(S57="","",VLOOKUP(S57,所属・種目コード!$Y$2:$AA$8,3,FALSE))</f>
        <v>#N/A</v>
      </c>
      <c r="BA57" s="495" t="str">
        <f t="shared" si="28"/>
        <v>60</v>
      </c>
      <c r="BB57" s="229" t="e">
        <f t="shared" si="11"/>
        <v>#N/A</v>
      </c>
      <c r="BC57" s="229"/>
      <c r="BD57" s="229" t="str">
        <f>IF(N57="","",VLOOKUP(N57,所属・種目コード!$AJ$2:$AN$34,4,FALSE))</f>
        <v/>
      </c>
      <c r="BE57" s="497">
        <f t="shared" si="24"/>
        <v>0</v>
      </c>
      <c r="BF57" s="229" t="str">
        <f>IF(Q57="","",VLOOKUP(Q57,所属・種目コード!$AJ$2:$AN$34,4,FALSE))</f>
        <v/>
      </c>
      <c r="BG57" s="564">
        <f t="shared" si="25"/>
        <v>0</v>
      </c>
      <c r="BH57" s="229" t="str">
        <f>IF(T57="","",VLOOKUP(T57,所属・種目コード!$AJ$2:$AN$34,4,FALSE))</f>
        <v>69</v>
      </c>
      <c r="BI57" s="564" t="str">
        <f t="shared" si="26"/>
        <v>60</v>
      </c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</row>
    <row r="58" spans="1:153" ht="23.4" customHeight="1" thickBot="1">
      <c r="A58" s="214"/>
      <c r="B58" s="214"/>
      <c r="C58" s="214"/>
      <c r="D58" s="214"/>
      <c r="E58" s="448" t="s">
        <v>8813</v>
      </c>
      <c r="F58" s="1194">
        <v>15</v>
      </c>
      <c r="G58" s="1241"/>
      <c r="H58" s="932"/>
      <c r="I58" s="920"/>
      <c r="J58" s="921"/>
      <c r="K58" s="922"/>
      <c r="L58" s="923"/>
      <c r="M58" s="900"/>
      <c r="N58" s="682"/>
      <c r="O58" s="902"/>
      <c r="P58" s="900"/>
      <c r="Q58" s="682"/>
      <c r="R58" s="902"/>
      <c r="S58" s="900" t="s">
        <v>10117</v>
      </c>
      <c r="T58" s="682" t="s">
        <v>10140</v>
      </c>
      <c r="U58" s="902" t="s">
        <v>10146</v>
      </c>
      <c r="V58" s="311"/>
      <c r="W58" s="240"/>
      <c r="X58" s="241"/>
      <c r="Y58" s="241"/>
      <c r="Z58" s="241"/>
      <c r="AA58" s="241"/>
      <c r="AB58" s="243" t="s">
        <v>23</v>
      </c>
      <c r="AC58" s="244" t="s">
        <v>46</v>
      </c>
      <c r="AD58" s="245" t="s">
        <v>83</v>
      </c>
      <c r="AE58" s="245" t="s">
        <v>83</v>
      </c>
      <c r="AF58" s="450" t="s">
        <v>83</v>
      </c>
      <c r="AG58" s="566">
        <f t="shared" si="16"/>
        <v>15</v>
      </c>
      <c r="AH58">
        <f t="shared" si="17"/>
        <v>0</v>
      </c>
      <c r="AI58" s="229">
        <f>IF(AC58="","",VLOOKUP(AC58,所属・種目コード!T:U,2,FALSE))</f>
        <v>3</v>
      </c>
      <c r="AJ58" s="246">
        <f t="shared" si="18"/>
        <v>0</v>
      </c>
      <c r="AK58" s="229">
        <f t="shared" si="19"/>
        <v>0</v>
      </c>
      <c r="AL58" s="229">
        <f t="shared" si="20"/>
        <v>0</v>
      </c>
      <c r="AM58" s="229" t="str">
        <f t="shared" si="27"/>
        <v xml:space="preserve">  </v>
      </c>
      <c r="AN58" s="568">
        <f t="shared" si="21"/>
        <v>0</v>
      </c>
      <c r="AO58" s="229">
        <f>IF(AB58="","",VLOOKUP(AB58,所属・種目コード!$W$1:$X$2,2,FALSE))</f>
        <v>1</v>
      </c>
      <c r="AP58" s="229" t="str">
        <f>IF(L58="","",VLOOKUP(L58,所属・種目コード!$F$3:$H$160,3,FALSE))</f>
        <v/>
      </c>
      <c r="AQ58" s="229" t="str">
        <f>IF(N58="","",VLOOKUP(N58,所属・種目コード!$AC$2:$AD$26,2,FALSE))</f>
        <v/>
      </c>
      <c r="AR58" s="229" t="str">
        <f>IF(M58="","",VLOOKUP(M58,所属・種目コード!$Y$2:$AA$8,3,FALSE))</f>
        <v/>
      </c>
      <c r="AS58" s="497">
        <f t="shared" si="22"/>
        <v>0</v>
      </c>
      <c r="AT58" s="229" t="str">
        <f t="shared" si="7"/>
        <v xml:space="preserve"> 0</v>
      </c>
      <c r="AU58" s="229" t="str">
        <f>IF(Q58="","",VLOOKUP(Q58,所属・種目コード!$AC$2:$AD$26,2,FALSE))</f>
        <v/>
      </c>
      <c r="AV58" s="229" t="str">
        <f>IF(P58="","",VLOOKUP(P58,所属・種目コード!$Y$2:$AA$8,3,FALSE))</f>
        <v/>
      </c>
      <c r="AW58" s="497">
        <f t="shared" si="23"/>
        <v>0</v>
      </c>
      <c r="AX58" s="229" t="str">
        <f t="shared" si="9"/>
        <v xml:space="preserve"> 0</v>
      </c>
      <c r="AY58" s="229" t="e">
        <f>IF(T58="","",VLOOKUP(T58,所属・種目コード!$AC$2:$AD$26,2,FALSE))</f>
        <v>#N/A</v>
      </c>
      <c r="AZ58" s="229" t="e">
        <f>IF(S58="","",VLOOKUP(S58,所属・種目コード!$Y$2:$AA$8,3,FALSE))</f>
        <v>#N/A</v>
      </c>
      <c r="BA58" s="495" t="str">
        <f t="shared" si="28"/>
        <v>50</v>
      </c>
      <c r="BB58" s="229" t="e">
        <f t="shared" si="11"/>
        <v>#N/A</v>
      </c>
      <c r="BC58" s="229"/>
      <c r="BD58" s="229" t="str">
        <f>IF(N58="","",VLOOKUP(N58,所属・種目コード!$AJ$2:$AN$34,4,FALSE))</f>
        <v/>
      </c>
      <c r="BE58" s="497">
        <f t="shared" si="24"/>
        <v>0</v>
      </c>
      <c r="BF58" s="229" t="str">
        <f>IF(Q58="","",VLOOKUP(Q58,所属・種目コード!$AJ$2:$AN$34,4,FALSE))</f>
        <v/>
      </c>
      <c r="BG58" s="564">
        <f t="shared" si="25"/>
        <v>0</v>
      </c>
      <c r="BH58" s="229" t="str">
        <f>IF(T58="","",VLOOKUP(T58,所属・種目コード!$AJ$2:$AN$34,4,FALSE))</f>
        <v>70</v>
      </c>
      <c r="BI58" s="564" t="str">
        <f t="shared" si="26"/>
        <v>50</v>
      </c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214"/>
      <c r="EJ58" s="214"/>
      <c r="EK58" s="214"/>
      <c r="EL58" s="214"/>
      <c r="EM58" s="214"/>
      <c r="EN58" s="214"/>
      <c r="EO58" s="214"/>
      <c r="EP58" s="214"/>
      <c r="EQ58" s="214"/>
      <c r="ER58" s="214"/>
      <c r="ES58" s="214"/>
      <c r="ET58" s="214"/>
    </row>
    <row r="59" spans="1:153" ht="23.4" customHeight="1">
      <c r="A59" s="214"/>
      <c r="B59" s="214"/>
      <c r="C59" s="214"/>
      <c r="D59" s="214"/>
      <c r="E59" s="934" t="s">
        <v>8813</v>
      </c>
      <c r="F59" s="1212">
        <v>16</v>
      </c>
      <c r="G59" s="1243"/>
      <c r="H59" s="935"/>
      <c r="I59" s="928"/>
      <c r="J59" s="929"/>
      <c r="K59" s="930"/>
      <c r="L59" s="931"/>
      <c r="M59" s="906"/>
      <c r="N59" s="918"/>
      <c r="O59" s="908"/>
      <c r="P59" s="906"/>
      <c r="Q59" s="918"/>
      <c r="R59" s="908"/>
      <c r="S59" s="906" t="s">
        <v>10118</v>
      </c>
      <c r="T59" s="918" t="s">
        <v>10141</v>
      </c>
      <c r="U59" s="908" t="s">
        <v>10159</v>
      </c>
      <c r="V59" s="311"/>
      <c r="W59" s="240"/>
      <c r="X59" s="241"/>
      <c r="Y59" s="241"/>
      <c r="Z59" s="241"/>
      <c r="AA59" s="241"/>
      <c r="AB59" s="243" t="s">
        <v>23</v>
      </c>
      <c r="AC59" s="244" t="s">
        <v>46</v>
      </c>
      <c r="AD59" s="245" t="s">
        <v>83</v>
      </c>
      <c r="AE59" s="245" t="s">
        <v>83</v>
      </c>
      <c r="AF59" s="450" t="s">
        <v>83</v>
      </c>
      <c r="AG59" s="566">
        <f t="shared" si="16"/>
        <v>16</v>
      </c>
      <c r="AH59">
        <f t="shared" si="17"/>
        <v>0</v>
      </c>
      <c r="AI59" s="229">
        <f>IF(AC59="","",VLOOKUP(AC59,所属・種目コード!T:U,2,FALSE))</f>
        <v>3</v>
      </c>
      <c r="AJ59" s="246">
        <f t="shared" si="18"/>
        <v>0</v>
      </c>
      <c r="AK59" s="229">
        <f t="shared" si="19"/>
        <v>0</v>
      </c>
      <c r="AL59" s="229">
        <f t="shared" si="20"/>
        <v>0</v>
      </c>
      <c r="AM59" s="229" t="str">
        <f t="shared" si="27"/>
        <v xml:space="preserve">  </v>
      </c>
      <c r="AN59" s="568">
        <f t="shared" si="21"/>
        <v>0</v>
      </c>
      <c r="AO59" s="229">
        <f>IF(AB59="","",VLOOKUP(AB59,所属・種目コード!$W$1:$X$2,2,FALSE))</f>
        <v>1</v>
      </c>
      <c r="AP59" s="229" t="str">
        <f>IF(L59="","",VLOOKUP(L59,所属・種目コード!$F$3:$H$160,3,FALSE))</f>
        <v/>
      </c>
      <c r="AQ59" s="229" t="str">
        <f>IF(N59="","",VLOOKUP(N59,所属・種目コード!$AC$2:$AD$26,2,FALSE))</f>
        <v/>
      </c>
      <c r="AR59" s="229" t="str">
        <f>IF(M59="","",VLOOKUP(M59,所属・種目コード!$Y$2:$AA$8,3,FALSE))</f>
        <v/>
      </c>
      <c r="AS59" s="497">
        <f t="shared" si="22"/>
        <v>0</v>
      </c>
      <c r="AT59" s="229" t="str">
        <f t="shared" si="7"/>
        <v xml:space="preserve"> 0</v>
      </c>
      <c r="AU59" s="229" t="str">
        <f>IF(Q59="","",VLOOKUP(Q59,所属・種目コード!$AC$2:$AD$26,2,FALSE))</f>
        <v/>
      </c>
      <c r="AV59" s="229" t="str">
        <f>IF(P59="","",VLOOKUP(P59,所属・種目コード!$Y$2:$AA$8,3,FALSE))</f>
        <v/>
      </c>
      <c r="AW59" s="497">
        <f t="shared" si="23"/>
        <v>0</v>
      </c>
      <c r="AX59" s="229" t="str">
        <f t="shared" si="9"/>
        <v xml:space="preserve"> 0</v>
      </c>
      <c r="AY59" s="229" t="e">
        <f>IF(T59="","",VLOOKUP(T59,所属・種目コード!$AC$2:$AD$26,2,FALSE))</f>
        <v>#N/A</v>
      </c>
      <c r="AZ59" s="229" t="e">
        <f>IF(S59="","",VLOOKUP(S59,所属・種目コード!$Y$2:$AA$8,3,FALSE))</f>
        <v>#N/A</v>
      </c>
      <c r="BA59" s="495" t="str">
        <f t="shared" si="28"/>
        <v>09</v>
      </c>
      <c r="BB59" s="229" t="e">
        <f t="shared" si="11"/>
        <v>#N/A</v>
      </c>
      <c r="BC59" s="229"/>
      <c r="BD59" s="229" t="str">
        <f>IF(N59="","",VLOOKUP(N59,所属・種目コード!$AJ$2:$AN$34,4,FALSE))</f>
        <v/>
      </c>
      <c r="BE59" s="497">
        <f t="shared" si="24"/>
        <v>0</v>
      </c>
      <c r="BF59" s="229" t="str">
        <f>IF(Q59="","",VLOOKUP(Q59,所属・種目コード!$AJ$2:$AN$34,4,FALSE))</f>
        <v/>
      </c>
      <c r="BG59" s="564">
        <f t="shared" si="25"/>
        <v>0</v>
      </c>
      <c r="BH59" s="229" t="str">
        <f>IF(T59="","",VLOOKUP(T59,所属・種目コード!$AJ$2:$AN$34,4,FALSE))</f>
        <v>71</v>
      </c>
      <c r="BI59" s="564" t="str">
        <f t="shared" si="26"/>
        <v>09</v>
      </c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214"/>
      <c r="EJ59" s="214"/>
      <c r="EK59" s="214"/>
      <c r="EL59" s="214"/>
      <c r="EM59" s="214"/>
      <c r="EN59" s="214"/>
      <c r="EO59" s="214"/>
      <c r="EP59" s="214"/>
      <c r="EQ59" s="214"/>
      <c r="ER59" s="214"/>
      <c r="ES59" s="214"/>
      <c r="ET59" s="214"/>
    </row>
    <row r="60" spans="1:153" ht="23.4" customHeight="1">
      <c r="A60" s="214"/>
      <c r="B60" s="214"/>
      <c r="C60" s="214"/>
      <c r="D60" s="214"/>
      <c r="E60" s="448" t="s">
        <v>8813</v>
      </c>
      <c r="F60" s="1179">
        <v>17</v>
      </c>
      <c r="G60" s="1238"/>
      <c r="H60" s="696"/>
      <c r="I60" s="688"/>
      <c r="J60" s="689"/>
      <c r="K60" s="690"/>
      <c r="L60" s="691"/>
      <c r="M60" s="678"/>
      <c r="N60" s="682"/>
      <c r="O60" s="673"/>
      <c r="P60" s="678"/>
      <c r="Q60" s="682"/>
      <c r="R60" s="673"/>
      <c r="S60" s="678" t="s">
        <v>10118</v>
      </c>
      <c r="T60" s="682" t="s">
        <v>10119</v>
      </c>
      <c r="U60" s="673" t="s">
        <v>10160</v>
      </c>
      <c r="V60" s="311"/>
      <c r="W60" s="240"/>
      <c r="X60" s="241"/>
      <c r="Y60" s="241"/>
      <c r="Z60" s="241"/>
      <c r="AA60" s="241"/>
      <c r="AB60" s="243" t="s">
        <v>23</v>
      </c>
      <c r="AC60" s="244" t="s">
        <v>46</v>
      </c>
      <c r="AD60" s="245" t="s">
        <v>83</v>
      </c>
      <c r="AE60" s="245" t="s">
        <v>83</v>
      </c>
      <c r="AF60" s="450" t="s">
        <v>83</v>
      </c>
      <c r="AG60" s="566">
        <f t="shared" si="16"/>
        <v>17</v>
      </c>
      <c r="AH60">
        <f t="shared" si="17"/>
        <v>0</v>
      </c>
      <c r="AI60" s="229">
        <f>IF(AC60="","",VLOOKUP(AC60,所属・種目コード!T:U,2,FALSE))</f>
        <v>3</v>
      </c>
      <c r="AJ60" s="246">
        <f t="shared" si="18"/>
        <v>0</v>
      </c>
      <c r="AK60" s="229">
        <f t="shared" si="19"/>
        <v>0</v>
      </c>
      <c r="AL60" s="229">
        <f t="shared" si="20"/>
        <v>0</v>
      </c>
      <c r="AM60" s="229" t="str">
        <f t="shared" si="27"/>
        <v xml:space="preserve">  </v>
      </c>
      <c r="AN60" s="568">
        <f t="shared" si="21"/>
        <v>0</v>
      </c>
      <c r="AO60" s="229">
        <f>IF(AB60="","",VLOOKUP(AB60,所属・種目コード!$W$1:$X$2,2,FALSE))</f>
        <v>1</v>
      </c>
      <c r="AP60" s="229" t="str">
        <f>IF(L60="","",VLOOKUP(L60,所属・種目コード!$F$3:$H$160,3,FALSE))</f>
        <v/>
      </c>
      <c r="AQ60" s="229" t="str">
        <f>IF(N60="","",VLOOKUP(N60,所属・種目コード!$AC$2:$AD$26,2,FALSE))</f>
        <v/>
      </c>
      <c r="AR60" s="229" t="str">
        <f>IF(M60="","",VLOOKUP(M60,所属・種目コード!$Y$2:$AA$8,3,FALSE))</f>
        <v/>
      </c>
      <c r="AS60" s="497">
        <f t="shared" si="22"/>
        <v>0</v>
      </c>
      <c r="AT60" s="229" t="str">
        <f t="shared" si="7"/>
        <v xml:space="preserve"> 0</v>
      </c>
      <c r="AU60" s="229" t="str">
        <f>IF(Q60="","",VLOOKUP(Q60,所属・種目コード!$AC$2:$AD$26,2,FALSE))</f>
        <v/>
      </c>
      <c r="AV60" s="229" t="str">
        <f>IF(P60="","",VLOOKUP(P60,所属・種目コード!$Y$2:$AA$8,3,FALSE))</f>
        <v/>
      </c>
      <c r="AW60" s="497">
        <f t="shared" si="23"/>
        <v>0</v>
      </c>
      <c r="AX60" s="229" t="str">
        <f t="shared" si="9"/>
        <v xml:space="preserve"> 0</v>
      </c>
      <c r="AY60" s="229" t="e">
        <f>IF(T60="","",VLOOKUP(T60,所属・種目コード!$AC$2:$AD$26,2,FALSE))</f>
        <v>#N/A</v>
      </c>
      <c r="AZ60" s="229" t="e">
        <f>IF(S60="","",VLOOKUP(S60,所属・種目コード!$Y$2:$AA$8,3,FALSE))</f>
        <v>#N/A</v>
      </c>
      <c r="BA60" s="495" t="str">
        <f t="shared" si="28"/>
        <v>08</v>
      </c>
      <c r="BB60" s="229" t="e">
        <f t="shared" si="11"/>
        <v>#N/A</v>
      </c>
      <c r="BC60" s="229"/>
      <c r="BD60" s="229" t="str">
        <f>IF(N60="","",VLOOKUP(N60,所属・種目コード!$AJ$2:$AN$34,4,FALSE))</f>
        <v/>
      </c>
      <c r="BE60" s="497">
        <f t="shared" si="24"/>
        <v>0</v>
      </c>
      <c r="BF60" s="229" t="str">
        <f>IF(Q60="","",VLOOKUP(Q60,所属・種目コード!$AJ$2:$AN$34,4,FALSE))</f>
        <v/>
      </c>
      <c r="BG60" s="564">
        <f t="shared" si="25"/>
        <v>0</v>
      </c>
      <c r="BH60" s="229" t="str">
        <f>IF(T60="","",VLOOKUP(T60,所属・種目コード!$AJ$2:$AN$34,4,FALSE))</f>
        <v>72</v>
      </c>
      <c r="BI60" s="564" t="str">
        <f t="shared" si="26"/>
        <v>08</v>
      </c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  <c r="ED60" s="214"/>
      <c r="EE60" s="214"/>
      <c r="EF60" s="214"/>
      <c r="EG60" s="214"/>
      <c r="EH60" s="214"/>
      <c r="EI60" s="214"/>
      <c r="EJ60" s="214"/>
      <c r="EK60" s="214"/>
      <c r="EL60" s="214"/>
      <c r="EM60" s="214"/>
      <c r="EN60" s="214"/>
      <c r="EO60" s="214"/>
      <c r="EP60" s="214"/>
      <c r="EQ60" s="214"/>
      <c r="ER60" s="214"/>
      <c r="ES60" s="214"/>
      <c r="ET60" s="214"/>
    </row>
    <row r="61" spans="1:153" ht="23.4" customHeight="1">
      <c r="A61" s="214"/>
      <c r="B61" s="214"/>
      <c r="C61" s="214"/>
      <c r="D61" s="214"/>
      <c r="E61" s="448" t="s">
        <v>8813</v>
      </c>
      <c r="F61" s="1179">
        <v>18</v>
      </c>
      <c r="G61" s="1238"/>
      <c r="H61" s="696"/>
      <c r="I61" s="688"/>
      <c r="J61" s="689"/>
      <c r="K61" s="690"/>
      <c r="L61" s="691"/>
      <c r="M61" s="678"/>
      <c r="N61" s="682"/>
      <c r="O61" s="673"/>
      <c r="P61" s="678"/>
      <c r="Q61" s="682"/>
      <c r="R61" s="673"/>
      <c r="S61" s="678" t="s">
        <v>10118</v>
      </c>
      <c r="T61" s="682" t="s">
        <v>10142</v>
      </c>
      <c r="U61" s="673" t="s">
        <v>10161</v>
      </c>
      <c r="V61" s="311"/>
      <c r="W61" s="240"/>
      <c r="X61" s="241"/>
      <c r="Y61" s="241"/>
      <c r="Z61" s="241"/>
      <c r="AA61" s="241"/>
      <c r="AB61" s="243" t="s">
        <v>23</v>
      </c>
      <c r="AC61" s="244" t="s">
        <v>46</v>
      </c>
      <c r="AD61" s="245" t="s">
        <v>83</v>
      </c>
      <c r="AE61" s="245" t="s">
        <v>83</v>
      </c>
      <c r="AF61" s="450" t="s">
        <v>83</v>
      </c>
      <c r="AG61" s="566">
        <f t="shared" si="16"/>
        <v>18</v>
      </c>
      <c r="AH61">
        <f t="shared" si="17"/>
        <v>0</v>
      </c>
      <c r="AI61" s="229">
        <f>IF(AC61="","",VLOOKUP(AC61,所属・種目コード!T:U,2,FALSE))</f>
        <v>3</v>
      </c>
      <c r="AJ61" s="246">
        <f t="shared" si="18"/>
        <v>0</v>
      </c>
      <c r="AK61" s="229">
        <f t="shared" si="19"/>
        <v>0</v>
      </c>
      <c r="AL61" s="229">
        <f t="shared" si="20"/>
        <v>0</v>
      </c>
      <c r="AM61" s="229" t="str">
        <f t="shared" si="27"/>
        <v xml:space="preserve">  </v>
      </c>
      <c r="AN61" s="568">
        <f t="shared" si="21"/>
        <v>0</v>
      </c>
      <c r="AO61" s="229">
        <f>IF(AB61="","",VLOOKUP(AB61,所属・種目コード!$W$1:$X$2,2,FALSE))</f>
        <v>1</v>
      </c>
      <c r="AP61" s="229" t="str">
        <f>IF(L61="","",VLOOKUP(L61,所属・種目コード!$F$3:$H$160,3,FALSE))</f>
        <v/>
      </c>
      <c r="AQ61" s="229" t="str">
        <f>IF(N61="","",VLOOKUP(N61,所属・種目コード!$AC$2:$AD$26,2,FALSE))</f>
        <v/>
      </c>
      <c r="AR61" s="229" t="str">
        <f>IF(M61="","",VLOOKUP(M61,所属・種目コード!$Y$2:$AA$8,3,FALSE))</f>
        <v/>
      </c>
      <c r="AS61" s="497">
        <f t="shared" si="22"/>
        <v>0</v>
      </c>
      <c r="AT61" s="229" t="str">
        <f t="shared" si="7"/>
        <v xml:space="preserve"> 0</v>
      </c>
      <c r="AU61" s="229" t="str">
        <f>IF(Q61="","",VLOOKUP(Q61,所属・種目コード!$AC$2:$AD$26,2,FALSE))</f>
        <v/>
      </c>
      <c r="AV61" s="229" t="str">
        <f>IF(P61="","",VLOOKUP(P61,所属・種目コード!$Y$2:$AA$8,3,FALSE))</f>
        <v/>
      </c>
      <c r="AW61" s="497">
        <f t="shared" si="23"/>
        <v>0</v>
      </c>
      <c r="AX61" s="229" t="str">
        <f t="shared" si="9"/>
        <v xml:space="preserve"> 0</v>
      </c>
      <c r="AY61" s="229" t="e">
        <f>IF(T61="","",VLOOKUP(T61,所属・種目コード!$AC$2:$AD$26,2,FALSE))</f>
        <v>#N/A</v>
      </c>
      <c r="AZ61" s="229" t="e">
        <f>IF(S61="","",VLOOKUP(S61,所属・種目コード!$Y$2:$AA$8,3,FALSE))</f>
        <v>#N/A</v>
      </c>
      <c r="BA61" s="495" t="str">
        <f t="shared" si="28"/>
        <v>07</v>
      </c>
      <c r="BB61" s="229" t="e">
        <f t="shared" si="11"/>
        <v>#N/A</v>
      </c>
      <c r="BC61" s="229"/>
      <c r="BD61" s="229" t="str">
        <f>IF(N61="","",VLOOKUP(N61,所属・種目コード!$AJ$2:$AN$34,4,FALSE))</f>
        <v/>
      </c>
      <c r="BE61" s="497">
        <f t="shared" si="24"/>
        <v>0</v>
      </c>
      <c r="BF61" s="229" t="str">
        <f>IF(Q61="","",VLOOKUP(Q61,所属・種目コード!$AJ$2:$AN$34,4,FALSE))</f>
        <v/>
      </c>
      <c r="BG61" s="564">
        <f t="shared" si="25"/>
        <v>0</v>
      </c>
      <c r="BH61" s="229" t="str">
        <f>IF(T61="","",VLOOKUP(T61,所属・種目コード!$AJ$2:$AN$34,4,FALSE))</f>
        <v>73</v>
      </c>
      <c r="BI61" s="564" t="str">
        <f t="shared" si="26"/>
        <v>07</v>
      </c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214"/>
      <c r="EJ61" s="214"/>
      <c r="EK61" s="214"/>
      <c r="EL61" s="214"/>
      <c r="EM61" s="214"/>
      <c r="EN61" s="214"/>
      <c r="EO61" s="214"/>
      <c r="EP61" s="214"/>
      <c r="EQ61" s="214"/>
      <c r="ER61" s="214"/>
      <c r="ES61" s="214"/>
      <c r="ET61" s="214"/>
    </row>
    <row r="62" spans="1:153" ht="21" customHeight="1">
      <c r="A62" s="214"/>
      <c r="B62" s="214"/>
      <c r="C62" s="214"/>
      <c r="D62" s="214"/>
      <c r="E62" s="448" t="s">
        <v>8813</v>
      </c>
      <c r="F62" s="1179">
        <v>19</v>
      </c>
      <c r="G62" s="1238"/>
      <c r="H62" s="696"/>
      <c r="I62" s="688"/>
      <c r="J62" s="689"/>
      <c r="K62" s="690"/>
      <c r="L62" s="691"/>
      <c r="M62" s="678"/>
      <c r="N62" s="682"/>
      <c r="O62" s="673"/>
      <c r="P62" s="678"/>
      <c r="Q62" s="682"/>
      <c r="R62" s="673"/>
      <c r="S62" s="678" t="s">
        <v>10118</v>
      </c>
      <c r="T62" s="682" t="s">
        <v>10144</v>
      </c>
      <c r="U62" s="673" t="s">
        <v>10162</v>
      </c>
      <c r="V62" s="311"/>
      <c r="W62" s="240"/>
      <c r="X62" s="241"/>
      <c r="Y62" s="241"/>
      <c r="Z62" s="241"/>
      <c r="AA62" s="241"/>
      <c r="AB62" s="243" t="s">
        <v>23</v>
      </c>
      <c r="AC62" s="244" t="s">
        <v>46</v>
      </c>
      <c r="AD62" s="245" t="s">
        <v>83</v>
      </c>
      <c r="AE62" s="245" t="s">
        <v>83</v>
      </c>
      <c r="AF62" s="450" t="s">
        <v>83</v>
      </c>
      <c r="AG62" s="566">
        <f t="shared" si="16"/>
        <v>19</v>
      </c>
      <c r="AH62">
        <f t="shared" si="17"/>
        <v>0</v>
      </c>
      <c r="AI62" s="229">
        <f>IF(AC62="","",VLOOKUP(AC62,所属・種目コード!T:U,2,FALSE))</f>
        <v>3</v>
      </c>
      <c r="AJ62" s="246">
        <f t="shared" si="18"/>
        <v>0</v>
      </c>
      <c r="AK62" s="229">
        <f t="shared" si="19"/>
        <v>0</v>
      </c>
      <c r="AL62" s="229">
        <f t="shared" si="20"/>
        <v>0</v>
      </c>
      <c r="AM62" s="229" t="str">
        <f t="shared" si="27"/>
        <v xml:space="preserve">  </v>
      </c>
      <c r="AN62" s="568">
        <f t="shared" si="21"/>
        <v>0</v>
      </c>
      <c r="AO62" s="229">
        <f>IF(AB62="","",VLOOKUP(AB62,所属・種目コード!$W$1:$X$2,2,FALSE))</f>
        <v>1</v>
      </c>
      <c r="AP62" s="229" t="str">
        <f>IF(L62="","",VLOOKUP(L62,所属・種目コード!$F$3:$H$160,3,FALSE))</f>
        <v/>
      </c>
      <c r="AQ62" s="229" t="str">
        <f>IF(N62="","",VLOOKUP(N62,所属・種目コード!$AC$2:$AD$26,2,FALSE))</f>
        <v/>
      </c>
      <c r="AR62" s="229" t="str">
        <f>IF(M62="","",VLOOKUP(M62,所属・種目コード!$Y$2:$AA$8,3,FALSE))</f>
        <v/>
      </c>
      <c r="AS62" s="497">
        <f t="shared" si="22"/>
        <v>0</v>
      </c>
      <c r="AT62" s="229" t="str">
        <f t="shared" si="7"/>
        <v xml:space="preserve"> 0</v>
      </c>
      <c r="AU62" s="229" t="str">
        <f>IF(Q62="","",VLOOKUP(Q62,所属・種目コード!$AC$2:$AD$26,2,FALSE))</f>
        <v/>
      </c>
      <c r="AV62" s="229" t="str">
        <f>IF(P62="","",VLOOKUP(P62,所属・種目コード!$Y$2:$AA$8,3,FALSE))</f>
        <v/>
      </c>
      <c r="AW62" s="497">
        <f t="shared" si="23"/>
        <v>0</v>
      </c>
      <c r="AX62" s="229" t="str">
        <f t="shared" si="9"/>
        <v xml:space="preserve"> 0</v>
      </c>
      <c r="AY62" s="229" t="e">
        <f>IF(T62="","",VLOOKUP(T62,所属・種目コード!$AC$2:$AD$26,2,FALSE))</f>
        <v>#N/A</v>
      </c>
      <c r="AZ62" s="229" t="e">
        <f>IF(S62="","",VLOOKUP(S62,所属・種目コード!$Y$2:$AA$8,3,FALSE))</f>
        <v>#N/A</v>
      </c>
      <c r="BA62" s="495" t="str">
        <f t="shared" si="28"/>
        <v>06</v>
      </c>
      <c r="BB62" s="229" t="e">
        <f t="shared" si="11"/>
        <v>#N/A</v>
      </c>
      <c r="BC62" s="229"/>
      <c r="BD62" s="229" t="str">
        <f>IF(N62="","",VLOOKUP(N62,所属・種目コード!$AJ$2:$AN$34,4,FALSE))</f>
        <v/>
      </c>
      <c r="BE62" s="497">
        <f t="shared" si="24"/>
        <v>0</v>
      </c>
      <c r="BF62" s="229" t="str">
        <f>IF(Q62="","",VLOOKUP(Q62,所属・種目コード!$AJ$2:$AN$34,4,FALSE))</f>
        <v/>
      </c>
      <c r="BG62" s="564">
        <f t="shared" si="25"/>
        <v>0</v>
      </c>
      <c r="BH62" s="229" t="str">
        <f>IF(T62="","",VLOOKUP(T62,所属・種目コード!$AJ$2:$AN$34,4,FALSE))</f>
        <v>75</v>
      </c>
      <c r="BI62" s="564" t="str">
        <f t="shared" si="26"/>
        <v>06</v>
      </c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214"/>
      <c r="EJ62" s="214"/>
      <c r="EK62" s="214"/>
      <c r="EL62" s="214"/>
      <c r="EM62" s="214"/>
      <c r="EN62" s="214"/>
      <c r="EO62" s="214"/>
      <c r="EP62" s="214"/>
      <c r="EQ62" s="214"/>
      <c r="ER62" s="214"/>
      <c r="ES62" s="214"/>
      <c r="ET62" s="214"/>
    </row>
    <row r="63" spans="1:153" s="214" customFormat="1" ht="21" customHeight="1" thickBot="1">
      <c r="E63" s="449" t="s">
        <v>8813</v>
      </c>
      <c r="F63" s="1180">
        <v>20</v>
      </c>
      <c r="G63" s="1242"/>
      <c r="H63" s="697"/>
      <c r="I63" s="692"/>
      <c r="J63" s="693"/>
      <c r="K63" s="694"/>
      <c r="L63" s="695"/>
      <c r="M63" s="680"/>
      <c r="N63" s="683"/>
      <c r="O63" s="674"/>
      <c r="P63" s="680"/>
      <c r="Q63" s="683"/>
      <c r="R63" s="674"/>
      <c r="S63" s="680" t="s">
        <v>10118</v>
      </c>
      <c r="T63" s="683" t="s">
        <v>10144</v>
      </c>
      <c r="U63" s="674" t="s">
        <v>10163</v>
      </c>
      <c r="V63" s="311"/>
      <c r="W63" s="240"/>
      <c r="X63" s="241"/>
      <c r="Y63" s="241"/>
      <c r="AB63" s="243" t="s">
        <v>23</v>
      </c>
      <c r="AC63" s="244" t="s">
        <v>46</v>
      </c>
      <c r="AD63" s="245" t="s">
        <v>83</v>
      </c>
      <c r="AE63" s="245" t="s">
        <v>83</v>
      </c>
      <c r="AF63" s="450" t="s">
        <v>83</v>
      </c>
      <c r="AG63" s="566">
        <f t="shared" si="16"/>
        <v>20</v>
      </c>
      <c r="AH63">
        <f t="shared" si="17"/>
        <v>0</v>
      </c>
      <c r="AI63" s="229">
        <f>IF(AC63="","",VLOOKUP(AC63,所属・種目コード!T:U,2,FALSE))</f>
        <v>3</v>
      </c>
      <c r="AJ63" s="246">
        <f t="shared" si="18"/>
        <v>0</v>
      </c>
      <c r="AK63" s="229">
        <f t="shared" si="19"/>
        <v>0</v>
      </c>
      <c r="AL63" s="229">
        <f t="shared" si="20"/>
        <v>0</v>
      </c>
      <c r="AM63" s="229" t="str">
        <f t="shared" si="27"/>
        <v xml:space="preserve">  </v>
      </c>
      <c r="AN63" s="568">
        <f t="shared" si="21"/>
        <v>0</v>
      </c>
      <c r="AO63" s="229">
        <f>IF(AB63="","",VLOOKUP(AB63,所属・種目コード!$W$1:$X$2,2,FALSE))</f>
        <v>1</v>
      </c>
      <c r="AP63" s="229" t="str">
        <f>IF(L63="","",VLOOKUP(L63,所属・種目コード!$F$3:$H$160,3,FALSE))</f>
        <v/>
      </c>
      <c r="AQ63" s="229" t="str">
        <f>IF(N63="","",VLOOKUP(N63,所属・種目コード!$AC$2:$AD$26,2,FALSE))</f>
        <v/>
      </c>
      <c r="AR63" s="229" t="str">
        <f>IF(M63="","",VLOOKUP(M63,所属・種目コード!$Y$2:$AA$8,3,FALSE))</f>
        <v/>
      </c>
      <c r="AS63" s="497">
        <f t="shared" si="22"/>
        <v>0</v>
      </c>
      <c r="AT63" s="229" t="str">
        <f t="shared" si="7"/>
        <v xml:space="preserve"> 0</v>
      </c>
      <c r="AU63" s="229" t="str">
        <f>IF(Q63="","",VLOOKUP(Q63,所属・種目コード!$AC$2:$AD$26,2,FALSE))</f>
        <v/>
      </c>
      <c r="AV63" s="229" t="str">
        <f>IF(P63="","",VLOOKUP(P63,所属・種目コード!$Y$2:$AA$8,3,FALSE))</f>
        <v/>
      </c>
      <c r="AW63" s="497">
        <f t="shared" si="23"/>
        <v>0</v>
      </c>
      <c r="AX63" s="229" t="str">
        <f t="shared" si="9"/>
        <v xml:space="preserve"> 0</v>
      </c>
      <c r="AY63" s="229" t="e">
        <f>IF(T63="","",VLOOKUP(T63,所属・種目コード!$AC$2:$AD$26,2,FALSE))</f>
        <v>#N/A</v>
      </c>
      <c r="AZ63" s="229" t="e">
        <f>IF(S63="","",VLOOKUP(S63,所属・種目コード!$Y$2:$AA$8,3,FALSE))</f>
        <v>#N/A</v>
      </c>
      <c r="BA63" s="495" t="str">
        <f t="shared" si="28"/>
        <v>05</v>
      </c>
      <c r="BB63" s="229" t="e">
        <f t="shared" si="11"/>
        <v>#N/A</v>
      </c>
      <c r="BC63" s="229"/>
      <c r="BD63" s="229" t="str">
        <f>IF(N63="","",VLOOKUP(N63,所属・種目コード!$AJ$2:$AN$34,4,FALSE))</f>
        <v/>
      </c>
      <c r="BE63" s="497">
        <f t="shared" si="24"/>
        <v>0</v>
      </c>
      <c r="BF63" s="229" t="str">
        <f>IF(Q63="","",VLOOKUP(Q63,所属・種目コード!$AJ$2:$AN$34,4,FALSE))</f>
        <v/>
      </c>
      <c r="BG63" s="564">
        <f t="shared" si="25"/>
        <v>0</v>
      </c>
      <c r="BH63" s="229" t="str">
        <f>IF(T63="","",VLOOKUP(T63,所属・種目コード!$AJ$2:$AN$34,4,FALSE))</f>
        <v>75</v>
      </c>
      <c r="BI63" s="564" t="str">
        <f t="shared" si="26"/>
        <v>05</v>
      </c>
    </row>
    <row r="64" spans="1:153" s="214" customFormat="1" ht="21" hidden="1" customHeight="1">
      <c r="E64" s="448" t="s">
        <v>8631</v>
      </c>
      <c r="F64" s="1181">
        <v>21</v>
      </c>
      <c r="G64" s="1237"/>
      <c r="H64" s="933"/>
      <c r="I64" s="924"/>
      <c r="J64" s="925"/>
      <c r="K64" s="926"/>
      <c r="L64" s="927"/>
      <c r="M64" s="751"/>
      <c r="N64" s="901"/>
      <c r="O64" s="754"/>
      <c r="P64" s="751"/>
      <c r="Q64" s="901"/>
      <c r="R64" s="754"/>
      <c r="S64" s="751"/>
      <c r="T64" s="901"/>
      <c r="U64" s="754"/>
      <c r="V64" s="311"/>
      <c r="W64" s="240"/>
      <c r="X64" s="241"/>
      <c r="Y64" s="241"/>
      <c r="AB64" s="243" t="s">
        <v>23</v>
      </c>
      <c r="AC64" s="244" t="s">
        <v>46</v>
      </c>
      <c r="AD64" s="245" t="s">
        <v>83</v>
      </c>
      <c r="AE64" s="245" t="s">
        <v>83</v>
      </c>
      <c r="AF64" s="450" t="s">
        <v>83</v>
      </c>
      <c r="AG64" s="566">
        <f t="shared" si="16"/>
        <v>21</v>
      </c>
      <c r="AH64">
        <f>L64</f>
        <v>0</v>
      </c>
      <c r="AI64" s="229">
        <f>IF(AC64="","",VLOOKUP(AC64,所属・種目コード!T:U,2,FALSE))</f>
        <v>3</v>
      </c>
      <c r="AJ64" s="246">
        <f>H64</f>
        <v>0</v>
      </c>
      <c r="AK64" s="229">
        <f>J64</f>
        <v>0</v>
      </c>
      <c r="AL64" s="229">
        <f t="shared" si="20"/>
        <v>0</v>
      </c>
      <c r="AM64" s="229" t="str">
        <f t="shared" si="27"/>
        <v xml:space="preserve">  </v>
      </c>
      <c r="AN64" s="568">
        <f t="shared" si="21"/>
        <v>0</v>
      </c>
      <c r="AO64" s="229" t="e">
        <f>IF(AB64="","",VLOOKUP(AB64,所属・種目コード!AN:AN,2,FALSE))</f>
        <v>#N/A</v>
      </c>
      <c r="AP64" s="229" t="str">
        <f>IF(L64="","",VLOOKUP(L64,所属・種目コード!$F$3:$H$160,3,FALSE))</f>
        <v/>
      </c>
      <c r="AQ64" s="229" t="str">
        <f>IF(N64="","",VLOOKUP(N64,所属・種目コード!$AC$2:$AD$26,2,FALSE))</f>
        <v/>
      </c>
      <c r="AR64" s="229" t="str">
        <f>IF(M64="","",VLOOKUP(M64,所属・種目コード!$Y$2:$AA$8,3,FALSE))</f>
        <v/>
      </c>
      <c r="AS64" s="497">
        <f t="shared" si="22"/>
        <v>0</v>
      </c>
      <c r="AT64" s="229" t="str">
        <f t="shared" si="7"/>
        <v xml:space="preserve"> 0</v>
      </c>
      <c r="AU64" s="229" t="str">
        <f>IF(Q64="","",VLOOKUP(Q64,所属・種目コード!$AC$2:$AD$26,2,FALSE))</f>
        <v/>
      </c>
      <c r="AV64" s="229" t="str">
        <f>IF(P64="","",VLOOKUP(P64,所属・種目コード!$Y$2:$AA$8,3,FALSE))</f>
        <v/>
      </c>
      <c r="AW64" s="497">
        <f t="shared" si="23"/>
        <v>0</v>
      </c>
      <c r="AX64" s="229" t="str">
        <f t="shared" si="9"/>
        <v xml:space="preserve"> 0</v>
      </c>
      <c r="AY64" s="229" t="str">
        <f>IF(T64="","",VLOOKUP(T64,所属・種目コード!$AC$2:$AD$26,2,FALSE))</f>
        <v/>
      </c>
      <c r="AZ64" s="229" t="str">
        <f>IF(S64="","",VLOOKUP(S64,所属・種目コード!$Y$2:$AA$8,3,FALSE))</f>
        <v/>
      </c>
      <c r="BA64" s="495">
        <f t="shared" si="28"/>
        <v>0</v>
      </c>
      <c r="BB64" s="229" t="str">
        <f t="shared" si="11"/>
        <v xml:space="preserve"> 0</v>
      </c>
      <c r="BC64" s="229"/>
      <c r="BD64" s="229" t="str">
        <f>IF(N64="","",VLOOKUP(N64,所属・種目コード!$AC$2:$AE$25,3,FALSE))</f>
        <v/>
      </c>
      <c r="BE64" s="497">
        <f t="shared" si="24"/>
        <v>0</v>
      </c>
      <c r="BF64" s="229" t="str">
        <f>IF(Q64="","",VLOOKUP(Q64,所属・種目コード!$AC$2:$AE$25,3,FALSE))</f>
        <v/>
      </c>
      <c r="BG64" s="564">
        <f t="shared" si="25"/>
        <v>0</v>
      </c>
      <c r="BH64" s="229" t="str">
        <f>IF(T64="","",VLOOKUP(T64,所属・種目コード!$AC$2:$AE$25,3,FALSE))</f>
        <v/>
      </c>
      <c r="BI64" s="564">
        <f t="shared" si="26"/>
        <v>0</v>
      </c>
    </row>
    <row r="65" spans="5:61" s="214" customFormat="1" ht="21" hidden="1" customHeight="1">
      <c r="E65" s="448" t="s">
        <v>8631</v>
      </c>
      <c r="F65" s="1179">
        <v>22</v>
      </c>
      <c r="G65" s="1238"/>
      <c r="H65" s="696"/>
      <c r="I65" s="688"/>
      <c r="J65" s="689"/>
      <c r="K65" s="690"/>
      <c r="L65" s="691"/>
      <c r="M65" s="678"/>
      <c r="N65" s="682"/>
      <c r="O65" s="673"/>
      <c r="P65" s="678"/>
      <c r="Q65" s="682"/>
      <c r="R65" s="673"/>
      <c r="S65" s="678"/>
      <c r="T65" s="682"/>
      <c r="U65" s="673"/>
      <c r="V65" s="311"/>
      <c r="W65" s="240"/>
      <c r="X65" s="241"/>
      <c r="Y65" s="241"/>
      <c r="AB65" s="243" t="s">
        <v>23</v>
      </c>
      <c r="AC65" s="244" t="s">
        <v>46</v>
      </c>
      <c r="AD65" s="245" t="s">
        <v>83</v>
      </c>
      <c r="AE65" s="245" t="s">
        <v>83</v>
      </c>
      <c r="AF65" s="450" t="s">
        <v>83</v>
      </c>
      <c r="AG65" s="566">
        <f t="shared" si="16"/>
        <v>22</v>
      </c>
      <c r="AH65">
        <f>L65</f>
        <v>0</v>
      </c>
      <c r="AI65" s="229">
        <f>IF(AC65="","",VLOOKUP(AC65,所属・種目コード!T:U,2,FALSE))</f>
        <v>3</v>
      </c>
      <c r="AJ65" s="246">
        <f>H65</f>
        <v>0</v>
      </c>
      <c r="AK65" s="229">
        <f>J65</f>
        <v>0</v>
      </c>
      <c r="AL65" s="229">
        <f t="shared" si="20"/>
        <v>0</v>
      </c>
      <c r="AM65" s="229" t="str">
        <f t="shared" si="27"/>
        <v xml:space="preserve">  </v>
      </c>
      <c r="AN65" s="568">
        <f t="shared" si="21"/>
        <v>0</v>
      </c>
      <c r="AO65" s="229" t="e">
        <f>IF(AB65="","",VLOOKUP(AB65,所属・種目コード!AN:AN,2,FALSE))</f>
        <v>#N/A</v>
      </c>
      <c r="AP65" s="229" t="str">
        <f>IF(L65="","",VLOOKUP(L65,所属・種目コード!$F$3:$H$160,3,FALSE))</f>
        <v/>
      </c>
      <c r="AQ65" s="229" t="str">
        <f>IF(N65="","",VLOOKUP(N65,所属・種目コード!$AC$2:$AD$26,2,FALSE))</f>
        <v/>
      </c>
      <c r="AR65" s="229" t="str">
        <f>IF(M65="","",VLOOKUP(M65,所属・種目コード!$Y$2:$AA$8,3,FALSE))</f>
        <v/>
      </c>
      <c r="AS65" s="497">
        <f t="shared" si="22"/>
        <v>0</v>
      </c>
      <c r="AT65" s="229" t="str">
        <f t="shared" si="7"/>
        <v xml:space="preserve"> 0</v>
      </c>
      <c r="AU65" s="229" t="str">
        <f>IF(Q65="","",VLOOKUP(Q65,所属・種目コード!$AC$2:$AD$26,2,FALSE))</f>
        <v/>
      </c>
      <c r="AV65" s="229" t="str">
        <f>IF(P65="","",VLOOKUP(P65,所属・種目コード!$Y$2:$AA$8,3,FALSE))</f>
        <v/>
      </c>
      <c r="AW65" s="497">
        <f t="shared" si="23"/>
        <v>0</v>
      </c>
      <c r="AX65" s="229" t="str">
        <f t="shared" si="9"/>
        <v xml:space="preserve"> 0</v>
      </c>
      <c r="AY65" s="229" t="str">
        <f>IF(T65="","",VLOOKUP(T65,所属・種目コード!$AC$2:$AD$26,2,FALSE))</f>
        <v/>
      </c>
      <c r="AZ65" s="229" t="str">
        <f>IF(S65="","",VLOOKUP(S65,所属・種目コード!$Y$2:$AA$8,3,FALSE))</f>
        <v/>
      </c>
      <c r="BA65" s="495">
        <f t="shared" si="28"/>
        <v>0</v>
      </c>
      <c r="BB65" s="229" t="str">
        <f t="shared" si="11"/>
        <v xml:space="preserve"> 0</v>
      </c>
      <c r="BC65" s="229"/>
      <c r="BD65" s="229" t="str">
        <f>IF(N65="","",VLOOKUP(N65,所属・種目コード!$AC$2:$AE$25,3,FALSE))</f>
        <v/>
      </c>
      <c r="BE65" s="497">
        <f t="shared" si="24"/>
        <v>0</v>
      </c>
      <c r="BF65" s="229" t="str">
        <f>IF(Q65="","",VLOOKUP(Q65,所属・種目コード!$AC$2:$AE$25,3,FALSE))</f>
        <v/>
      </c>
      <c r="BG65" s="564">
        <f t="shared" si="25"/>
        <v>0</v>
      </c>
      <c r="BH65" s="229" t="str">
        <f>IF(T65="","",VLOOKUP(T65,所属・種目コード!$AC$2:$AE$25,3,FALSE))</f>
        <v/>
      </c>
      <c r="BI65" s="564">
        <f t="shared" si="26"/>
        <v>0</v>
      </c>
    </row>
    <row r="66" spans="5:61" s="214" customFormat="1" ht="21" hidden="1" customHeight="1">
      <c r="E66" s="448" t="s">
        <v>8631</v>
      </c>
      <c r="F66" s="1179">
        <v>23</v>
      </c>
      <c r="G66" s="1238"/>
      <c r="H66" s="696"/>
      <c r="I66" s="688"/>
      <c r="J66" s="689"/>
      <c r="K66" s="690"/>
      <c r="L66" s="691"/>
      <c r="M66" s="678"/>
      <c r="N66" s="682"/>
      <c r="O66" s="673"/>
      <c r="P66" s="678"/>
      <c r="Q66" s="682"/>
      <c r="R66" s="673"/>
      <c r="S66" s="678"/>
      <c r="T66" s="682"/>
      <c r="U66" s="673"/>
      <c r="V66" s="311"/>
      <c r="W66" s="240"/>
      <c r="X66" s="241"/>
      <c r="Y66" s="241"/>
      <c r="AB66" s="243" t="s">
        <v>23</v>
      </c>
      <c r="AC66" s="244" t="s">
        <v>46</v>
      </c>
      <c r="AD66" s="245" t="s">
        <v>83</v>
      </c>
      <c r="AE66" s="245" t="s">
        <v>83</v>
      </c>
      <c r="AF66" s="450" t="s">
        <v>83</v>
      </c>
      <c r="AG66" s="566">
        <f t="shared" si="16"/>
        <v>23</v>
      </c>
      <c r="AH66">
        <f>L66</f>
        <v>0</v>
      </c>
      <c r="AI66" s="229">
        <f>IF(AC66="","",VLOOKUP(AC66,所属・種目コード!T:U,2,FALSE))</f>
        <v>3</v>
      </c>
      <c r="AJ66" s="246">
        <f>H66</f>
        <v>0</v>
      </c>
      <c r="AK66" s="229">
        <f>J66</f>
        <v>0</v>
      </c>
      <c r="AL66" s="229">
        <f t="shared" si="20"/>
        <v>0</v>
      </c>
      <c r="AM66" s="229" t="str">
        <f t="shared" si="27"/>
        <v xml:space="preserve">  </v>
      </c>
      <c r="AN66" s="568">
        <f t="shared" si="21"/>
        <v>0</v>
      </c>
      <c r="AO66" s="229" t="e">
        <f>IF(AB66="","",VLOOKUP(AB66,所属・種目コード!AN:AN,2,FALSE))</f>
        <v>#N/A</v>
      </c>
      <c r="AP66" s="229" t="str">
        <f>IF(L66="","",VLOOKUP(L66,所属・種目コード!$F$3:$H$160,3,FALSE))</f>
        <v/>
      </c>
      <c r="AQ66" s="229" t="str">
        <f>IF(N66="","",VLOOKUP(N66,所属・種目コード!$AC$2:$AD$26,2,FALSE))</f>
        <v/>
      </c>
      <c r="AR66" s="229" t="str">
        <f>IF(M66="","",VLOOKUP(M66,所属・種目コード!$Y$2:$AA$8,3,FALSE))</f>
        <v/>
      </c>
      <c r="AS66" s="497">
        <f t="shared" si="22"/>
        <v>0</v>
      </c>
      <c r="AT66" s="229" t="str">
        <f t="shared" si="7"/>
        <v xml:space="preserve"> 0</v>
      </c>
      <c r="AU66" s="229" t="str">
        <f>IF(Q66="","",VLOOKUP(Q66,所属・種目コード!$AC$2:$AD$26,2,FALSE))</f>
        <v/>
      </c>
      <c r="AV66" s="229" t="str">
        <f>IF(P66="","",VLOOKUP(P66,所属・種目コード!$Y$2:$AA$8,3,FALSE))</f>
        <v/>
      </c>
      <c r="AW66" s="497">
        <f t="shared" si="23"/>
        <v>0</v>
      </c>
      <c r="AX66" s="229" t="str">
        <f t="shared" si="9"/>
        <v xml:space="preserve"> 0</v>
      </c>
      <c r="AY66" s="229" t="str">
        <f>IF(T66="","",VLOOKUP(T66,所属・種目コード!$AC$2:$AD$26,2,FALSE))</f>
        <v/>
      </c>
      <c r="AZ66" s="229" t="str">
        <f>IF(S66="","",VLOOKUP(S66,所属・種目コード!$Y$2:$AA$8,3,FALSE))</f>
        <v/>
      </c>
      <c r="BA66" s="495">
        <f t="shared" si="28"/>
        <v>0</v>
      </c>
      <c r="BB66" s="229" t="str">
        <f t="shared" si="11"/>
        <v xml:space="preserve"> 0</v>
      </c>
      <c r="BC66" s="229"/>
      <c r="BD66" s="229" t="str">
        <f>IF(N66="","",VLOOKUP(N66,所属・種目コード!$AC$2:$AE$25,3,FALSE))</f>
        <v/>
      </c>
      <c r="BE66" s="497">
        <f t="shared" si="24"/>
        <v>0</v>
      </c>
      <c r="BF66" s="229" t="str">
        <f>IF(Q66="","",VLOOKUP(Q66,所属・種目コード!$AC$2:$AE$25,3,FALSE))</f>
        <v/>
      </c>
      <c r="BG66" s="564">
        <f t="shared" si="25"/>
        <v>0</v>
      </c>
      <c r="BH66" s="229" t="str">
        <f>IF(T66="","",VLOOKUP(T66,所属・種目コード!$AC$2:$AE$25,3,FALSE))</f>
        <v/>
      </c>
      <c r="BI66" s="564">
        <f t="shared" si="26"/>
        <v>0</v>
      </c>
    </row>
    <row r="67" spans="5:61" s="214" customFormat="1" ht="21" hidden="1" customHeight="1" thickBot="1">
      <c r="E67" s="448" t="s">
        <v>8631</v>
      </c>
      <c r="F67" s="1179">
        <v>24</v>
      </c>
      <c r="G67" s="1238"/>
      <c r="H67" s="696"/>
      <c r="I67" s="688"/>
      <c r="J67" s="689"/>
      <c r="K67" s="690"/>
      <c r="L67" s="691"/>
      <c r="M67" s="678"/>
      <c r="N67" s="682"/>
      <c r="O67" s="673"/>
      <c r="P67" s="678"/>
      <c r="Q67" s="682"/>
      <c r="R67" s="673"/>
      <c r="S67" s="678"/>
      <c r="T67" s="682"/>
      <c r="U67" s="673"/>
      <c r="V67" s="299"/>
      <c r="W67" s="247"/>
      <c r="X67" s="241"/>
      <c r="Y67" s="241"/>
      <c r="AB67" s="243" t="s">
        <v>23</v>
      </c>
      <c r="AC67" s="244" t="s">
        <v>46</v>
      </c>
      <c r="AD67" s="245" t="s">
        <v>83</v>
      </c>
      <c r="AE67" s="245" t="s">
        <v>83</v>
      </c>
      <c r="AF67" s="450" t="s">
        <v>83</v>
      </c>
      <c r="AG67" s="566">
        <f t="shared" si="16"/>
        <v>24</v>
      </c>
      <c r="AH67">
        <f>L67</f>
        <v>0</v>
      </c>
      <c r="AI67" s="229">
        <f>IF(AC67="","",VLOOKUP(AC67,所属・種目コード!T:U,2,FALSE))</f>
        <v>3</v>
      </c>
      <c r="AJ67" s="246">
        <f>H67</f>
        <v>0</v>
      </c>
      <c r="AK67" s="229">
        <f>J67</f>
        <v>0</v>
      </c>
      <c r="AL67" s="229">
        <f t="shared" si="20"/>
        <v>0</v>
      </c>
      <c r="AM67" s="229" t="str">
        <f t="shared" si="27"/>
        <v xml:space="preserve">  </v>
      </c>
      <c r="AN67" s="568">
        <f t="shared" si="21"/>
        <v>0</v>
      </c>
      <c r="AO67" s="229" t="e">
        <f>IF(AB67="","",VLOOKUP(AB67,所属・種目コード!AN:AN,2,FALSE))</f>
        <v>#N/A</v>
      </c>
      <c r="AP67" s="229" t="str">
        <f>IF(L67="","",VLOOKUP(L67,所属・種目コード!$F$3:$H$160,3,FALSE))</f>
        <v/>
      </c>
      <c r="AQ67" s="229" t="str">
        <f>IF(N67="","",VLOOKUP(N67,所属・種目コード!$AC$2:$AD$26,2,FALSE))</f>
        <v/>
      </c>
      <c r="AR67" s="229" t="str">
        <f>IF(M67="","",VLOOKUP(M67,所属・種目コード!$Y$2:$AA$8,3,FALSE))</f>
        <v/>
      </c>
      <c r="AS67" s="497">
        <f t="shared" si="22"/>
        <v>0</v>
      </c>
      <c r="AT67" s="229" t="str">
        <f t="shared" si="7"/>
        <v xml:space="preserve"> 0</v>
      </c>
      <c r="AU67" s="229" t="str">
        <f>IF(Q67="","",VLOOKUP(Q67,所属・種目コード!$AC$2:$AD$26,2,FALSE))</f>
        <v/>
      </c>
      <c r="AV67" s="229" t="str">
        <f>IF(P67="","",VLOOKUP(P67,所属・種目コード!$Y$2:$AA$8,3,FALSE))</f>
        <v/>
      </c>
      <c r="AW67" s="497">
        <f t="shared" si="23"/>
        <v>0</v>
      </c>
      <c r="AX67" s="229" t="str">
        <f t="shared" si="9"/>
        <v xml:space="preserve"> 0</v>
      </c>
      <c r="AY67" s="229" t="str">
        <f>IF(T67="","",VLOOKUP(T67,所属・種目コード!$AC$2:$AD$26,2,FALSE))</f>
        <v/>
      </c>
      <c r="AZ67" s="229" t="str">
        <f>IF(S67="","",VLOOKUP(S67,所属・種目コード!$Y$2:$AA$8,3,FALSE))</f>
        <v/>
      </c>
      <c r="BA67" s="495">
        <f t="shared" si="28"/>
        <v>0</v>
      </c>
      <c r="BB67" s="229" t="str">
        <f t="shared" si="11"/>
        <v xml:space="preserve"> 0</v>
      </c>
      <c r="BC67" s="229"/>
      <c r="BD67" s="229" t="str">
        <f>IF(N67="","",VLOOKUP(N67,所属・種目コード!$AC$2:$AE$25,3,FALSE))</f>
        <v/>
      </c>
      <c r="BE67" s="497">
        <f t="shared" si="24"/>
        <v>0</v>
      </c>
      <c r="BF67" s="229" t="str">
        <f>IF(Q67="","",VLOOKUP(Q67,所属・種目コード!$AC$2:$AE$25,3,FALSE))</f>
        <v/>
      </c>
      <c r="BG67" s="564">
        <f t="shared" si="25"/>
        <v>0</v>
      </c>
      <c r="BH67" s="229" t="str">
        <f>IF(T67="","",VLOOKUP(T67,所属・種目コード!$AC$2:$AE$25,3,FALSE))</f>
        <v/>
      </c>
      <c r="BI67" s="564">
        <f t="shared" si="26"/>
        <v>0</v>
      </c>
    </row>
    <row r="68" spans="5:61" s="214" customFormat="1" ht="16.8" hidden="1" thickBot="1">
      <c r="E68" s="449" t="s">
        <v>8631</v>
      </c>
      <c r="F68" s="1180">
        <v>25</v>
      </c>
      <c r="G68" s="1242"/>
      <c r="H68" s="697"/>
      <c r="I68" s="692"/>
      <c r="J68" s="693"/>
      <c r="K68" s="694"/>
      <c r="L68" s="695"/>
      <c r="M68" s="680"/>
      <c r="N68" s="683"/>
      <c r="O68" s="674"/>
      <c r="P68" s="680"/>
      <c r="Q68" s="683"/>
      <c r="R68" s="674"/>
      <c r="S68" s="680"/>
      <c r="T68" s="683"/>
      <c r="U68" s="674"/>
      <c r="V68" s="299"/>
      <c r="W68" s="247"/>
      <c r="AB68" s="243" t="s">
        <v>23</v>
      </c>
      <c r="AC68" s="244" t="s">
        <v>46</v>
      </c>
      <c r="AD68" s="245" t="s">
        <v>83</v>
      </c>
      <c r="AE68" s="245" t="s">
        <v>83</v>
      </c>
      <c r="AF68" s="450" t="s">
        <v>83</v>
      </c>
      <c r="AG68" s="566">
        <f t="shared" si="16"/>
        <v>25</v>
      </c>
      <c r="AH68">
        <f>L68</f>
        <v>0</v>
      </c>
      <c r="AI68" s="229">
        <f>IF(AC68="","",VLOOKUP(AC68,所属・種目コード!T:U,2,FALSE))</f>
        <v>3</v>
      </c>
      <c r="AJ68" s="246">
        <f>H68</f>
        <v>0</v>
      </c>
      <c r="AK68" s="229">
        <f>J68</f>
        <v>0</v>
      </c>
      <c r="AL68" s="229">
        <f t="shared" si="20"/>
        <v>0</v>
      </c>
      <c r="AM68" s="229" t="str">
        <f t="shared" si="27"/>
        <v xml:space="preserve">  </v>
      </c>
      <c r="AN68" s="568">
        <f t="shared" si="21"/>
        <v>0</v>
      </c>
      <c r="AO68" s="229" t="e">
        <f>IF(AB68="","",VLOOKUP(AB68,所属・種目コード!AN:AN,2,FALSE))</f>
        <v>#N/A</v>
      </c>
      <c r="AP68" s="229" t="str">
        <f>IF(L68="","",VLOOKUP(L68,所属・種目コード!$F$3:$H$160,3,FALSE))</f>
        <v/>
      </c>
      <c r="AQ68" s="229" t="str">
        <f>IF(N68="","",VLOOKUP(N68,所属・種目コード!$AC$2:$AD$26,2,FALSE))</f>
        <v/>
      </c>
      <c r="AR68" s="229" t="str">
        <f>IF(M68="","",VLOOKUP(M68,所属・種目コード!$Y$2:$AA$8,3,FALSE))</f>
        <v/>
      </c>
      <c r="AS68" s="497">
        <f t="shared" si="22"/>
        <v>0</v>
      </c>
      <c r="AT68" s="229" t="str">
        <f t="shared" si="7"/>
        <v xml:space="preserve"> 0</v>
      </c>
      <c r="AU68" s="229" t="str">
        <f>IF(Q68="","",VLOOKUP(Q68,所属・種目コード!$AC$2:$AD$26,2,FALSE))</f>
        <v/>
      </c>
      <c r="AV68" s="229" t="str">
        <f>IF(P68="","",VLOOKUP(P68,所属・種目コード!$Y$2:$AA$8,3,FALSE))</f>
        <v/>
      </c>
      <c r="AW68" s="497">
        <f t="shared" si="23"/>
        <v>0</v>
      </c>
      <c r="AX68" s="229" t="str">
        <f t="shared" si="9"/>
        <v xml:space="preserve"> 0</v>
      </c>
      <c r="AY68" s="229" t="str">
        <f>IF(T68="","",VLOOKUP(T68,所属・種目コード!$AC$2:$AD$26,2,FALSE))</f>
        <v/>
      </c>
      <c r="AZ68" s="229" t="str">
        <f>IF(S68="","",VLOOKUP(S68,所属・種目コード!$Y$2:$AA$8,3,FALSE))</f>
        <v/>
      </c>
      <c r="BA68" s="495">
        <f t="shared" si="28"/>
        <v>0</v>
      </c>
      <c r="BB68" s="229" t="str">
        <f t="shared" si="11"/>
        <v xml:space="preserve"> 0</v>
      </c>
      <c r="BC68" s="229"/>
      <c r="BD68" s="229" t="str">
        <f>IF(N68="","",VLOOKUP(N68,所属・種目コード!$AC$2:$AE$25,3,FALSE))</f>
        <v/>
      </c>
      <c r="BE68" s="497">
        <f t="shared" si="24"/>
        <v>0</v>
      </c>
      <c r="BF68" s="229" t="str">
        <f>IF(Q68="","",VLOOKUP(Q68,所属・種目コード!$AC$2:$AE$25,3,FALSE))</f>
        <v/>
      </c>
      <c r="BG68" s="564">
        <f t="shared" si="25"/>
        <v>0</v>
      </c>
      <c r="BH68" s="229" t="str">
        <f>IF(T68="","",VLOOKUP(T68,所属・種目コード!$AC$2:$AE$25,3,FALSE))</f>
        <v/>
      </c>
      <c r="BI68" s="564">
        <f t="shared" si="26"/>
        <v>0</v>
      </c>
    </row>
    <row r="69" spans="5:61" s="214" customFormat="1">
      <c r="Q69" s="266"/>
      <c r="AG69" s="266"/>
      <c r="AL69" s="266"/>
      <c r="AM69" s="266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66"/>
      <c r="BF69" s="266"/>
      <c r="BG69" s="266"/>
      <c r="BH69" s="266"/>
      <c r="BI69" s="266"/>
    </row>
    <row r="70" spans="5:61" s="214" customFormat="1">
      <c r="Q70" s="266"/>
      <c r="AG70" s="266"/>
      <c r="AL70" s="266"/>
      <c r="AM70" s="266"/>
      <c r="AN70" s="266"/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66"/>
      <c r="BF70" s="266"/>
      <c r="BG70" s="266"/>
      <c r="BH70" s="266"/>
      <c r="BI70" s="266"/>
    </row>
    <row r="71" spans="5:61" s="214" customFormat="1">
      <c r="Q71" s="266"/>
      <c r="AG71" s="266"/>
      <c r="AL71" s="266"/>
      <c r="AM71" s="266"/>
      <c r="AN71" s="266"/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266"/>
      <c r="BC71" s="266"/>
      <c r="BD71" s="266"/>
      <c r="BE71" s="266"/>
      <c r="BF71" s="266"/>
      <c r="BG71" s="266"/>
      <c r="BH71" s="266"/>
      <c r="BI71" s="266"/>
    </row>
    <row r="72" spans="5:61" s="214" customFormat="1">
      <c r="Q72" s="266"/>
      <c r="AG72" s="266"/>
      <c r="AL72" s="266"/>
      <c r="AM72" s="266"/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  <c r="BH72" s="266"/>
      <c r="BI72" s="266"/>
    </row>
    <row r="73" spans="5:61" s="214" customFormat="1">
      <c r="Q73" s="266"/>
      <c r="AG73" s="266"/>
      <c r="AL73" s="266"/>
      <c r="AM73" s="266"/>
      <c r="AN73" s="266"/>
      <c r="AO73" s="266"/>
      <c r="AP73" s="266"/>
      <c r="AQ73" s="266"/>
      <c r="AR73" s="266"/>
      <c r="AS73" s="266"/>
      <c r="AT73" s="266"/>
      <c r="AU73" s="266"/>
      <c r="AV73" s="266"/>
      <c r="AW73" s="266"/>
      <c r="AX73" s="266"/>
      <c r="AY73" s="266"/>
      <c r="AZ73" s="266"/>
      <c r="BA73" s="266"/>
      <c r="BB73" s="266"/>
      <c r="BC73" s="266"/>
      <c r="BD73" s="266"/>
      <c r="BE73" s="266"/>
      <c r="BF73" s="266"/>
      <c r="BG73" s="266"/>
      <c r="BH73" s="266"/>
      <c r="BI73" s="266"/>
    </row>
    <row r="74" spans="5:61" s="214" customFormat="1">
      <c r="Q74" s="266"/>
      <c r="AG74" s="266"/>
      <c r="AL74" s="266"/>
      <c r="AM74" s="266"/>
      <c r="AN74" s="266"/>
      <c r="AO74" s="266"/>
      <c r="AP74" s="266"/>
      <c r="AQ74" s="266"/>
      <c r="AR74" s="266"/>
      <c r="AS74" s="266"/>
      <c r="AT74" s="266"/>
      <c r="AU74" s="266"/>
      <c r="AV74" s="266"/>
      <c r="AW74" s="266"/>
      <c r="AX74" s="266"/>
      <c r="AY74" s="266"/>
      <c r="AZ74" s="266"/>
      <c r="BA74" s="266"/>
      <c r="BB74" s="266"/>
      <c r="BC74" s="266"/>
      <c r="BD74" s="266"/>
      <c r="BE74" s="266"/>
      <c r="BF74" s="266"/>
      <c r="BG74" s="266"/>
      <c r="BH74" s="266"/>
      <c r="BI74" s="266"/>
    </row>
    <row r="75" spans="5:61" s="214" customFormat="1">
      <c r="Q75" s="266"/>
      <c r="AG75" s="266"/>
      <c r="AL75" s="266"/>
      <c r="AM75" s="266"/>
      <c r="AN75" s="266"/>
      <c r="AO75" s="266"/>
      <c r="AP75" s="266"/>
      <c r="AQ75" s="266"/>
      <c r="AR75" s="266"/>
      <c r="AS75" s="266"/>
      <c r="AT75" s="266"/>
      <c r="AU75" s="266"/>
      <c r="AV75" s="266"/>
      <c r="AW75" s="266"/>
      <c r="AX75" s="266"/>
      <c r="AY75" s="266"/>
      <c r="AZ75" s="266"/>
      <c r="BA75" s="266"/>
      <c r="BB75" s="266"/>
      <c r="BC75" s="266"/>
      <c r="BD75" s="266"/>
      <c r="BE75" s="266"/>
      <c r="BF75" s="266"/>
      <c r="BG75" s="266"/>
      <c r="BH75" s="266"/>
      <c r="BI75" s="266"/>
    </row>
    <row r="76" spans="5:61" s="214" customFormat="1">
      <c r="Q76" s="266"/>
      <c r="AG76" s="266"/>
      <c r="AL76" s="266"/>
      <c r="AM76" s="266"/>
      <c r="AN76" s="266"/>
      <c r="AO76" s="266"/>
      <c r="AP76" s="266"/>
      <c r="AQ76" s="266"/>
      <c r="AR76" s="266"/>
      <c r="AS76" s="266"/>
      <c r="AT76" s="266"/>
      <c r="AU76" s="266"/>
      <c r="AV76" s="266"/>
      <c r="AW76" s="266"/>
      <c r="AX76" s="266"/>
      <c r="AY76" s="266"/>
      <c r="AZ76" s="266"/>
      <c r="BA76" s="266"/>
      <c r="BB76" s="266"/>
      <c r="BC76" s="266"/>
      <c r="BD76" s="266"/>
      <c r="BE76" s="266"/>
      <c r="BF76" s="266"/>
      <c r="BG76" s="266"/>
      <c r="BH76" s="266"/>
      <c r="BI76" s="266"/>
    </row>
    <row r="77" spans="5:61" s="214" customFormat="1">
      <c r="Q77" s="266"/>
      <c r="AG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</row>
    <row r="78" spans="5:61" s="214" customFormat="1">
      <c r="Q78" s="266"/>
      <c r="AG78" s="266"/>
      <c r="AL78" s="266"/>
      <c r="AM78" s="266"/>
      <c r="AN78" s="266"/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B78" s="266"/>
      <c r="BC78" s="266"/>
      <c r="BD78" s="266"/>
      <c r="BE78" s="266"/>
      <c r="BF78" s="266"/>
      <c r="BG78" s="266"/>
      <c r="BH78" s="266"/>
      <c r="BI78" s="266"/>
    </row>
    <row r="79" spans="5:61" s="214" customFormat="1">
      <c r="Q79" s="266"/>
      <c r="AG79" s="266"/>
      <c r="AL79" s="266"/>
      <c r="AM79" s="266"/>
      <c r="AN79" s="266"/>
      <c r="AO79" s="266"/>
      <c r="AP79" s="266"/>
      <c r="AQ79" s="266"/>
      <c r="AR79" s="266"/>
      <c r="AS79" s="266"/>
      <c r="AT79" s="266"/>
      <c r="AU79" s="266"/>
      <c r="AV79" s="266"/>
      <c r="AW79" s="266"/>
      <c r="AX79" s="266"/>
      <c r="AY79" s="266"/>
      <c r="AZ79" s="266"/>
      <c r="BA79" s="266"/>
      <c r="BB79" s="266"/>
      <c r="BC79" s="266"/>
      <c r="BD79" s="266"/>
      <c r="BE79" s="266"/>
      <c r="BF79" s="266"/>
      <c r="BG79" s="266"/>
      <c r="BH79" s="266"/>
      <c r="BI79" s="266"/>
    </row>
    <row r="80" spans="5:61" s="214" customFormat="1">
      <c r="Q80" s="266"/>
      <c r="AG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66"/>
      <c r="BC80" s="266"/>
      <c r="BD80" s="266"/>
      <c r="BE80" s="266"/>
      <c r="BF80" s="266"/>
      <c r="BG80" s="266"/>
      <c r="BH80" s="266"/>
      <c r="BI80" s="266"/>
    </row>
    <row r="81" spans="17:61" s="214" customFormat="1">
      <c r="Q81" s="266"/>
      <c r="AG81" s="266"/>
      <c r="AL81" s="266"/>
      <c r="AM81" s="266"/>
      <c r="AN81" s="266"/>
      <c r="AO81" s="266"/>
      <c r="AP81" s="266"/>
      <c r="AQ81" s="266"/>
      <c r="AR81" s="266"/>
      <c r="AS81" s="266"/>
      <c r="AT81" s="266"/>
      <c r="AU81" s="266"/>
      <c r="AV81" s="266"/>
      <c r="AW81" s="266"/>
      <c r="AX81" s="266"/>
      <c r="AY81" s="266"/>
      <c r="AZ81" s="266"/>
      <c r="BA81" s="266"/>
      <c r="BB81" s="266"/>
      <c r="BC81" s="266"/>
      <c r="BD81" s="266"/>
      <c r="BE81" s="266"/>
      <c r="BF81" s="266"/>
      <c r="BG81" s="266"/>
      <c r="BH81" s="266"/>
      <c r="BI81" s="266"/>
    </row>
    <row r="82" spans="17:61" s="214" customFormat="1">
      <c r="Q82" s="266"/>
      <c r="AG82" s="266"/>
      <c r="AL82" s="266"/>
      <c r="AM82" s="266"/>
      <c r="AN82" s="266"/>
      <c r="AO82" s="266"/>
      <c r="AP82" s="266"/>
      <c r="AQ82" s="266"/>
      <c r="AR82" s="266"/>
      <c r="AS82" s="266"/>
      <c r="AT82" s="266"/>
      <c r="AU82" s="266"/>
      <c r="AV82" s="266"/>
      <c r="AW82" s="266"/>
      <c r="AX82" s="266"/>
      <c r="AY82" s="266"/>
      <c r="AZ82" s="266"/>
      <c r="BA82" s="266"/>
      <c r="BB82" s="266"/>
      <c r="BC82" s="266"/>
      <c r="BD82" s="266"/>
      <c r="BE82" s="266"/>
      <c r="BF82" s="266"/>
      <c r="BG82" s="266"/>
      <c r="BH82" s="266"/>
      <c r="BI82" s="266"/>
    </row>
    <row r="83" spans="17:61" s="214" customFormat="1">
      <c r="Q83" s="266"/>
      <c r="AG83" s="266"/>
      <c r="AL83" s="266"/>
      <c r="AM83" s="266"/>
      <c r="AN83" s="266"/>
      <c r="AO83" s="266"/>
      <c r="AP83" s="266"/>
      <c r="AQ83" s="266"/>
      <c r="AR83" s="266"/>
      <c r="AS83" s="266"/>
      <c r="AT83" s="266"/>
      <c r="AU83" s="266"/>
      <c r="AV83" s="266"/>
      <c r="AW83" s="266"/>
      <c r="AX83" s="266"/>
      <c r="AY83" s="266"/>
      <c r="AZ83" s="266"/>
      <c r="BA83" s="266"/>
      <c r="BB83" s="266"/>
      <c r="BC83" s="266"/>
      <c r="BD83" s="266"/>
      <c r="BE83" s="266"/>
      <c r="BF83" s="266"/>
      <c r="BG83" s="266"/>
      <c r="BH83" s="266"/>
      <c r="BI83" s="266"/>
    </row>
    <row r="84" spans="17:61" s="214" customFormat="1">
      <c r="Q84" s="266"/>
      <c r="AG84" s="266"/>
      <c r="AL84" s="266"/>
      <c r="AM84" s="266"/>
      <c r="AN84" s="266"/>
      <c r="AO84" s="266"/>
      <c r="AP84" s="266"/>
      <c r="AQ84" s="266"/>
      <c r="AR84" s="266"/>
      <c r="AS84" s="266"/>
      <c r="AT84" s="266"/>
      <c r="AU84" s="266"/>
      <c r="AV84" s="266"/>
      <c r="AW84" s="266"/>
      <c r="AX84" s="266"/>
      <c r="AY84" s="266"/>
      <c r="AZ84" s="266"/>
      <c r="BA84" s="266"/>
      <c r="BB84" s="266"/>
      <c r="BC84" s="266"/>
      <c r="BD84" s="266"/>
      <c r="BE84" s="266"/>
      <c r="BF84" s="266"/>
      <c r="BG84" s="266"/>
      <c r="BH84" s="266"/>
      <c r="BI84" s="266"/>
    </row>
    <row r="85" spans="17:61" s="214" customFormat="1">
      <c r="Q85" s="266"/>
      <c r="AG85" s="266"/>
      <c r="AL85" s="266"/>
      <c r="AM85" s="266"/>
      <c r="AN85" s="266"/>
      <c r="AO85" s="266"/>
      <c r="AP85" s="266"/>
      <c r="AQ85" s="266"/>
      <c r="AR85" s="266"/>
      <c r="AS85" s="266"/>
      <c r="AT85" s="266"/>
      <c r="AU85" s="266"/>
      <c r="AV85" s="266"/>
      <c r="AW85" s="266"/>
      <c r="AX85" s="266"/>
      <c r="AY85" s="266"/>
      <c r="AZ85" s="266"/>
      <c r="BA85" s="266"/>
      <c r="BB85" s="266"/>
      <c r="BC85" s="266"/>
      <c r="BD85" s="266"/>
      <c r="BE85" s="266"/>
      <c r="BF85" s="266"/>
      <c r="BG85" s="266"/>
      <c r="BH85" s="266"/>
      <c r="BI85" s="266"/>
    </row>
    <row r="86" spans="17:61" s="214" customFormat="1">
      <c r="Q86" s="266"/>
      <c r="AG86" s="266"/>
      <c r="AL86" s="266"/>
      <c r="AM86" s="266"/>
      <c r="AN86" s="266"/>
      <c r="AO86" s="266"/>
      <c r="AP86" s="266"/>
      <c r="AQ86" s="266"/>
      <c r="AR86" s="266"/>
      <c r="AS86" s="266"/>
      <c r="AT86" s="266"/>
      <c r="AU86" s="266"/>
      <c r="AV86" s="266"/>
      <c r="AW86" s="266"/>
      <c r="AX86" s="266"/>
      <c r="AY86" s="266"/>
      <c r="AZ86" s="266"/>
      <c r="BA86" s="266"/>
      <c r="BB86" s="266"/>
      <c r="BC86" s="266"/>
      <c r="BD86" s="266"/>
      <c r="BE86" s="266"/>
      <c r="BF86" s="266"/>
      <c r="BG86" s="266"/>
      <c r="BH86" s="266"/>
      <c r="BI86" s="266"/>
    </row>
    <row r="87" spans="17:61" s="214" customFormat="1">
      <c r="Q87" s="266"/>
      <c r="AG87" s="266"/>
      <c r="AL87" s="266"/>
      <c r="AM87" s="266"/>
      <c r="AN87" s="266"/>
      <c r="AO87" s="266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6"/>
      <c r="BA87" s="266"/>
      <c r="BB87" s="266"/>
      <c r="BC87" s="266"/>
      <c r="BD87" s="266"/>
      <c r="BE87" s="266"/>
      <c r="BF87" s="266"/>
      <c r="BG87" s="266"/>
      <c r="BH87" s="266"/>
      <c r="BI87" s="266"/>
    </row>
    <row r="88" spans="17:61" s="214" customFormat="1">
      <c r="Q88" s="266"/>
      <c r="AG88" s="266"/>
      <c r="AL88" s="266"/>
      <c r="AM88" s="266"/>
      <c r="AN88" s="266"/>
      <c r="AO88" s="266"/>
      <c r="AP88" s="266"/>
      <c r="AQ88" s="266"/>
      <c r="AR88" s="266"/>
      <c r="AS88" s="266"/>
      <c r="AT88" s="266"/>
      <c r="AU88" s="266"/>
      <c r="AV88" s="266"/>
      <c r="AW88" s="266"/>
      <c r="AX88" s="266"/>
      <c r="AY88" s="266"/>
      <c r="AZ88" s="266"/>
      <c r="BA88" s="266"/>
      <c r="BB88" s="266"/>
      <c r="BC88" s="266"/>
      <c r="BD88" s="266"/>
      <c r="BE88" s="266"/>
      <c r="BF88" s="266"/>
      <c r="BG88" s="266"/>
      <c r="BH88" s="266"/>
      <c r="BI88" s="266"/>
    </row>
    <row r="89" spans="17:61" s="214" customFormat="1">
      <c r="Q89" s="266"/>
      <c r="AG89" s="266"/>
      <c r="AL89" s="266"/>
      <c r="AM89" s="266"/>
      <c r="AN89" s="266"/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266"/>
      <c r="AZ89" s="266"/>
      <c r="BA89" s="266"/>
      <c r="BB89" s="266"/>
      <c r="BC89" s="266"/>
      <c r="BD89" s="266"/>
      <c r="BE89" s="266"/>
      <c r="BF89" s="266"/>
      <c r="BG89" s="266"/>
      <c r="BH89" s="266"/>
      <c r="BI89" s="266"/>
    </row>
    <row r="90" spans="17:61" s="214" customFormat="1">
      <c r="Q90" s="266"/>
      <c r="AG90" s="266"/>
      <c r="AL90" s="266"/>
      <c r="AM90" s="266"/>
      <c r="AN90" s="266"/>
      <c r="AO90" s="266"/>
      <c r="AP90" s="266"/>
      <c r="AQ90" s="266"/>
      <c r="AR90" s="266"/>
      <c r="AS90" s="266"/>
      <c r="AT90" s="266"/>
      <c r="AU90" s="266"/>
      <c r="AV90" s="266"/>
      <c r="AW90" s="266"/>
      <c r="AX90" s="266"/>
      <c r="AY90" s="266"/>
      <c r="AZ90" s="266"/>
      <c r="BA90" s="266"/>
      <c r="BB90" s="266"/>
      <c r="BC90" s="266"/>
      <c r="BD90" s="266"/>
      <c r="BE90" s="266"/>
      <c r="BF90" s="266"/>
      <c r="BG90" s="266"/>
      <c r="BH90" s="266"/>
      <c r="BI90" s="266"/>
    </row>
    <row r="91" spans="17:61" s="214" customFormat="1">
      <c r="Q91" s="266"/>
      <c r="AG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6"/>
      <c r="BA91" s="266"/>
      <c r="BB91" s="266"/>
      <c r="BC91" s="266"/>
      <c r="BD91" s="266"/>
      <c r="BE91" s="266"/>
      <c r="BF91" s="266"/>
      <c r="BG91" s="266"/>
      <c r="BH91" s="266"/>
      <c r="BI91" s="266"/>
    </row>
    <row r="92" spans="17:61" s="214" customFormat="1">
      <c r="Q92" s="266"/>
      <c r="AG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  <c r="BG92" s="266"/>
      <c r="BH92" s="266"/>
      <c r="BI92" s="266"/>
    </row>
    <row r="93" spans="17:61" s="214" customFormat="1">
      <c r="Q93" s="266"/>
      <c r="AG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  <c r="BG93" s="266"/>
      <c r="BH93" s="266"/>
      <c r="BI93" s="266"/>
    </row>
    <row r="94" spans="17:61" s="214" customFormat="1">
      <c r="Q94" s="266"/>
      <c r="AG94" s="266"/>
      <c r="AL94" s="266"/>
      <c r="AM94" s="266"/>
      <c r="AN94" s="266"/>
      <c r="AO94" s="266"/>
      <c r="AP94" s="266"/>
      <c r="AQ94" s="266"/>
      <c r="AR94" s="266"/>
      <c r="AS94" s="266"/>
      <c r="AT94" s="266"/>
      <c r="AU94" s="266"/>
      <c r="AV94" s="266"/>
      <c r="AW94" s="266"/>
      <c r="AX94" s="266"/>
      <c r="AY94" s="266"/>
      <c r="AZ94" s="266"/>
      <c r="BA94" s="266"/>
      <c r="BB94" s="266"/>
      <c r="BC94" s="266"/>
      <c r="BD94" s="266"/>
      <c r="BE94" s="266"/>
      <c r="BF94" s="266"/>
      <c r="BG94" s="266"/>
      <c r="BH94" s="266"/>
      <c r="BI94" s="266"/>
    </row>
    <row r="95" spans="17:61" s="214" customFormat="1">
      <c r="Q95" s="266"/>
      <c r="AG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266"/>
      <c r="AZ95" s="266"/>
      <c r="BA95" s="266"/>
      <c r="BB95" s="266"/>
      <c r="BC95" s="266"/>
      <c r="BD95" s="266"/>
      <c r="BE95" s="266"/>
      <c r="BF95" s="266"/>
      <c r="BG95" s="266"/>
      <c r="BH95" s="266"/>
      <c r="BI95" s="266"/>
    </row>
    <row r="96" spans="17:61" s="214" customFormat="1">
      <c r="Q96" s="266"/>
      <c r="AG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266"/>
      <c r="AZ96" s="266"/>
      <c r="BA96" s="266"/>
      <c r="BB96" s="266"/>
      <c r="BC96" s="266"/>
      <c r="BD96" s="266"/>
      <c r="BE96" s="266"/>
      <c r="BF96" s="266"/>
      <c r="BG96" s="266"/>
      <c r="BH96" s="266"/>
      <c r="BI96" s="266"/>
    </row>
    <row r="97" spans="17:61" s="214" customFormat="1">
      <c r="Q97" s="266"/>
      <c r="AG97" s="266"/>
      <c r="AL97" s="266"/>
      <c r="AM97" s="266"/>
      <c r="AN97" s="266"/>
      <c r="AO97" s="266"/>
      <c r="AP97" s="266"/>
      <c r="AQ97" s="266"/>
      <c r="AR97" s="266"/>
      <c r="AS97" s="266"/>
      <c r="AT97" s="266"/>
      <c r="AU97" s="266"/>
      <c r="AV97" s="266"/>
      <c r="AW97" s="266"/>
      <c r="AX97" s="266"/>
      <c r="AY97" s="266"/>
      <c r="AZ97" s="266"/>
      <c r="BA97" s="266"/>
      <c r="BB97" s="266"/>
      <c r="BC97" s="266"/>
      <c r="BD97" s="266"/>
      <c r="BE97" s="266"/>
      <c r="BF97" s="266"/>
      <c r="BG97" s="266"/>
      <c r="BH97" s="266"/>
      <c r="BI97" s="266"/>
    </row>
    <row r="98" spans="17:61" s="214" customFormat="1">
      <c r="Q98" s="266"/>
      <c r="AG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266"/>
      <c r="AZ98" s="266"/>
      <c r="BA98" s="266"/>
      <c r="BB98" s="266"/>
      <c r="BC98" s="266"/>
      <c r="BD98" s="266"/>
      <c r="BE98" s="266"/>
      <c r="BF98" s="266"/>
      <c r="BG98" s="266"/>
      <c r="BH98" s="266"/>
      <c r="BI98" s="266"/>
    </row>
    <row r="99" spans="17:61" s="214" customFormat="1">
      <c r="Q99" s="266"/>
      <c r="AG99" s="266"/>
      <c r="AL99" s="266"/>
      <c r="AM99" s="266"/>
      <c r="AN99" s="266"/>
      <c r="AO99" s="266"/>
      <c r="AP99" s="266"/>
      <c r="AQ99" s="266"/>
      <c r="AR99" s="266"/>
      <c r="AS99" s="266"/>
      <c r="AT99" s="266"/>
      <c r="AU99" s="266"/>
      <c r="AV99" s="266"/>
      <c r="AW99" s="266"/>
      <c r="AX99" s="266"/>
      <c r="AY99" s="266"/>
      <c r="AZ99" s="266"/>
      <c r="BA99" s="266"/>
      <c r="BB99" s="266"/>
      <c r="BC99" s="266"/>
      <c r="BD99" s="266"/>
      <c r="BE99" s="266"/>
      <c r="BF99" s="266"/>
      <c r="BG99" s="266"/>
      <c r="BH99" s="266"/>
      <c r="BI99" s="266"/>
    </row>
    <row r="100" spans="17:61" s="214" customFormat="1">
      <c r="Q100" s="266"/>
      <c r="AG100" s="266"/>
      <c r="AL100" s="266"/>
      <c r="AM100" s="266"/>
      <c r="AN100" s="266"/>
      <c r="AO100" s="266"/>
      <c r="AP100" s="266"/>
      <c r="AQ100" s="266"/>
      <c r="AR100" s="266"/>
      <c r="AS100" s="266"/>
      <c r="AT100" s="266"/>
      <c r="AU100" s="266"/>
      <c r="AV100" s="266"/>
      <c r="AW100" s="266"/>
      <c r="AX100" s="266"/>
      <c r="AY100" s="266"/>
      <c r="AZ100" s="266"/>
      <c r="BA100" s="266"/>
      <c r="BB100" s="266"/>
      <c r="BC100" s="266"/>
      <c r="BD100" s="266"/>
      <c r="BE100" s="266"/>
      <c r="BF100" s="266"/>
      <c r="BG100" s="266"/>
      <c r="BH100" s="266"/>
      <c r="BI100" s="266"/>
    </row>
    <row r="101" spans="17:61" s="214" customFormat="1">
      <c r="Q101" s="266"/>
      <c r="AG101" s="266"/>
      <c r="AL101" s="266"/>
      <c r="AM101" s="266"/>
      <c r="AN101" s="266"/>
      <c r="AO101" s="26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6"/>
      <c r="BA101" s="266"/>
      <c r="BB101" s="266"/>
      <c r="BC101" s="266"/>
      <c r="BD101" s="266"/>
      <c r="BE101" s="266"/>
      <c r="BF101" s="266"/>
      <c r="BG101" s="266"/>
      <c r="BH101" s="266"/>
      <c r="BI101" s="266"/>
    </row>
    <row r="102" spans="17:61" s="214" customFormat="1">
      <c r="Q102" s="266"/>
      <c r="AG102" s="266"/>
      <c r="AL102" s="266"/>
      <c r="AM102" s="266"/>
      <c r="AN102" s="266"/>
      <c r="AO102" s="266"/>
      <c r="AP102" s="266"/>
      <c r="AQ102" s="266"/>
      <c r="AR102" s="266"/>
      <c r="AS102" s="266"/>
      <c r="AT102" s="266"/>
      <c r="AU102" s="266"/>
      <c r="AV102" s="266"/>
      <c r="AW102" s="266"/>
      <c r="AX102" s="266"/>
      <c r="AY102" s="266"/>
      <c r="AZ102" s="266"/>
      <c r="BA102" s="266"/>
      <c r="BB102" s="266"/>
      <c r="BC102" s="266"/>
      <c r="BD102" s="266"/>
      <c r="BE102" s="266"/>
      <c r="BF102" s="266"/>
      <c r="BG102" s="266"/>
      <c r="BH102" s="266"/>
      <c r="BI102" s="266"/>
    </row>
    <row r="103" spans="17:61" s="214" customFormat="1">
      <c r="Q103" s="266"/>
      <c r="AG103" s="266"/>
      <c r="AL103" s="266"/>
      <c r="AM103" s="266"/>
      <c r="AN103" s="266"/>
      <c r="AO103" s="266"/>
      <c r="AP103" s="266"/>
      <c r="AQ103" s="266"/>
      <c r="AR103" s="266"/>
      <c r="AS103" s="266"/>
      <c r="AT103" s="266"/>
      <c r="AU103" s="266"/>
      <c r="AV103" s="266"/>
      <c r="AW103" s="266"/>
      <c r="AX103" s="266"/>
      <c r="AY103" s="266"/>
      <c r="AZ103" s="266"/>
      <c r="BA103" s="266"/>
      <c r="BB103" s="266"/>
      <c r="BC103" s="266"/>
      <c r="BD103" s="266"/>
      <c r="BE103" s="266"/>
      <c r="BF103" s="266"/>
      <c r="BG103" s="266"/>
      <c r="BH103" s="266"/>
      <c r="BI103" s="266"/>
    </row>
    <row r="104" spans="17:61" s="214" customFormat="1">
      <c r="Q104" s="266"/>
      <c r="AG104" s="266"/>
      <c r="AL104" s="266"/>
      <c r="AM104" s="266"/>
      <c r="AN104" s="266"/>
      <c r="AO104" s="266"/>
      <c r="AP104" s="266"/>
      <c r="AQ104" s="266"/>
      <c r="AR104" s="266"/>
      <c r="AS104" s="266"/>
      <c r="AT104" s="266"/>
      <c r="AU104" s="266"/>
      <c r="AV104" s="266"/>
      <c r="AW104" s="266"/>
      <c r="AX104" s="266"/>
      <c r="AY104" s="266"/>
      <c r="AZ104" s="266"/>
      <c r="BA104" s="266"/>
      <c r="BB104" s="266"/>
      <c r="BC104" s="266"/>
      <c r="BD104" s="266"/>
      <c r="BE104" s="266"/>
      <c r="BF104" s="266"/>
      <c r="BG104" s="266"/>
      <c r="BH104" s="266"/>
      <c r="BI104" s="266"/>
    </row>
    <row r="105" spans="17:61" s="214" customFormat="1">
      <c r="Q105" s="266"/>
      <c r="AG105" s="266"/>
      <c r="AL105" s="266"/>
      <c r="AM105" s="266"/>
      <c r="AN105" s="266"/>
      <c r="AO105" s="266"/>
      <c r="AP105" s="266"/>
      <c r="AQ105" s="266"/>
      <c r="AR105" s="266"/>
      <c r="AS105" s="266"/>
      <c r="AT105" s="266"/>
      <c r="AU105" s="266"/>
      <c r="AV105" s="266"/>
      <c r="AW105" s="266"/>
      <c r="AX105" s="266"/>
      <c r="AY105" s="266"/>
      <c r="AZ105" s="266"/>
      <c r="BA105" s="266"/>
      <c r="BB105" s="266"/>
      <c r="BC105" s="266"/>
      <c r="BD105" s="266"/>
      <c r="BE105" s="266"/>
      <c r="BF105" s="266"/>
      <c r="BG105" s="266"/>
      <c r="BH105" s="266"/>
      <c r="BI105" s="266"/>
    </row>
    <row r="106" spans="17:61" s="214" customFormat="1">
      <c r="Q106" s="266"/>
      <c r="AG106" s="266"/>
      <c r="AL106" s="266"/>
      <c r="AM106" s="266"/>
      <c r="AN106" s="266"/>
      <c r="AO106" s="266"/>
      <c r="AP106" s="266"/>
      <c r="AQ106" s="266"/>
      <c r="AR106" s="266"/>
      <c r="AS106" s="266"/>
      <c r="AT106" s="266"/>
      <c r="AU106" s="266"/>
      <c r="AV106" s="266"/>
      <c r="AW106" s="266"/>
      <c r="AX106" s="266"/>
      <c r="AY106" s="266"/>
      <c r="AZ106" s="266"/>
      <c r="BA106" s="266"/>
      <c r="BB106" s="266"/>
      <c r="BC106" s="266"/>
      <c r="BD106" s="266"/>
      <c r="BE106" s="266"/>
      <c r="BF106" s="266"/>
      <c r="BG106" s="266"/>
      <c r="BH106" s="266"/>
      <c r="BI106" s="266"/>
    </row>
    <row r="107" spans="17:61" s="214" customFormat="1">
      <c r="Q107" s="266"/>
      <c r="AG107" s="266"/>
      <c r="AL107" s="266"/>
      <c r="AM107" s="266"/>
      <c r="AN107" s="266"/>
      <c r="AO107" s="266"/>
      <c r="AP107" s="266"/>
      <c r="AQ107" s="266"/>
      <c r="AR107" s="266"/>
      <c r="AS107" s="266"/>
      <c r="AT107" s="266"/>
      <c r="AU107" s="266"/>
      <c r="AV107" s="266"/>
      <c r="AW107" s="266"/>
      <c r="AX107" s="266"/>
      <c r="AY107" s="266"/>
      <c r="AZ107" s="266"/>
      <c r="BA107" s="266"/>
      <c r="BB107" s="266"/>
      <c r="BC107" s="266"/>
      <c r="BD107" s="266"/>
      <c r="BE107" s="266"/>
      <c r="BF107" s="266"/>
      <c r="BG107" s="266"/>
      <c r="BH107" s="266"/>
      <c r="BI107" s="266"/>
    </row>
    <row r="108" spans="17:61" s="214" customFormat="1">
      <c r="Q108" s="266"/>
      <c r="AG108" s="266"/>
      <c r="AL108" s="266"/>
      <c r="AM108" s="266"/>
      <c r="AN108" s="266"/>
      <c r="AO108" s="26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266"/>
      <c r="AZ108" s="266"/>
      <c r="BA108" s="266"/>
      <c r="BB108" s="266"/>
      <c r="BC108" s="266"/>
      <c r="BD108" s="266"/>
      <c r="BE108" s="266"/>
      <c r="BF108" s="266"/>
      <c r="BG108" s="266"/>
      <c r="BH108" s="266"/>
      <c r="BI108" s="266"/>
    </row>
    <row r="109" spans="17:61" s="214" customFormat="1">
      <c r="Q109" s="266"/>
      <c r="AG109" s="266"/>
      <c r="AL109" s="266"/>
      <c r="AM109" s="266"/>
      <c r="AN109" s="266"/>
      <c r="AO109" s="266"/>
      <c r="AP109" s="266"/>
      <c r="AQ109" s="266"/>
      <c r="AR109" s="266"/>
      <c r="AS109" s="266"/>
      <c r="AT109" s="266"/>
      <c r="AU109" s="266"/>
      <c r="AV109" s="266"/>
      <c r="AW109" s="266"/>
      <c r="AX109" s="266"/>
      <c r="AY109" s="266"/>
      <c r="AZ109" s="266"/>
      <c r="BA109" s="266"/>
      <c r="BB109" s="266"/>
      <c r="BC109" s="266"/>
      <c r="BD109" s="266"/>
      <c r="BE109" s="266"/>
      <c r="BF109" s="266"/>
      <c r="BG109" s="266"/>
      <c r="BH109" s="266"/>
      <c r="BI109" s="266"/>
    </row>
    <row r="110" spans="17:61" s="214" customFormat="1">
      <c r="Q110" s="266"/>
      <c r="AG110" s="266"/>
      <c r="AL110" s="266"/>
      <c r="AM110" s="266"/>
      <c r="AN110" s="266"/>
      <c r="AO110" s="266"/>
      <c r="AP110" s="266"/>
      <c r="AQ110" s="266"/>
      <c r="AR110" s="266"/>
      <c r="AS110" s="266"/>
      <c r="AT110" s="266"/>
      <c r="AU110" s="266"/>
      <c r="AV110" s="266"/>
      <c r="AW110" s="266"/>
      <c r="AX110" s="266"/>
      <c r="AY110" s="266"/>
      <c r="AZ110" s="266"/>
      <c r="BA110" s="266"/>
      <c r="BB110" s="266"/>
      <c r="BC110" s="266"/>
      <c r="BD110" s="266"/>
      <c r="BE110" s="266"/>
      <c r="BF110" s="266"/>
      <c r="BG110" s="266"/>
      <c r="BH110" s="266"/>
      <c r="BI110" s="266"/>
    </row>
    <row r="111" spans="17:61" s="214" customFormat="1">
      <c r="Q111" s="266"/>
      <c r="AG111" s="266"/>
      <c r="AL111" s="266"/>
      <c r="AM111" s="266"/>
      <c r="AN111" s="266"/>
      <c r="AO111" s="266"/>
      <c r="AP111" s="266"/>
      <c r="AQ111" s="266"/>
      <c r="AR111" s="266"/>
      <c r="AS111" s="266"/>
      <c r="AT111" s="266"/>
      <c r="AU111" s="266"/>
      <c r="AV111" s="266"/>
      <c r="AW111" s="266"/>
      <c r="AX111" s="266"/>
      <c r="AY111" s="266"/>
      <c r="AZ111" s="266"/>
      <c r="BA111" s="266"/>
      <c r="BB111" s="266"/>
      <c r="BC111" s="266"/>
      <c r="BD111" s="266"/>
      <c r="BE111" s="266"/>
      <c r="BF111" s="266"/>
      <c r="BG111" s="266"/>
      <c r="BH111" s="266"/>
      <c r="BI111" s="266"/>
    </row>
    <row r="112" spans="17:61" s="214" customFormat="1">
      <c r="Q112" s="266"/>
      <c r="AG112" s="266"/>
      <c r="AL112" s="266"/>
      <c r="AM112" s="266"/>
      <c r="AN112" s="266"/>
      <c r="AO112" s="266"/>
      <c r="AP112" s="266"/>
      <c r="AQ112" s="266"/>
      <c r="AR112" s="266"/>
      <c r="AS112" s="266"/>
      <c r="AT112" s="266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</row>
    <row r="113" spans="17:61" s="214" customFormat="1">
      <c r="Q113" s="266"/>
      <c r="AG113" s="266"/>
      <c r="AL113" s="266"/>
      <c r="AM113" s="266"/>
      <c r="AN113" s="266"/>
      <c r="AO113" s="266"/>
      <c r="AP113" s="266"/>
      <c r="AQ113" s="266"/>
      <c r="AR113" s="266"/>
      <c r="AS113" s="266"/>
      <c r="AT113" s="266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</row>
    <row r="114" spans="17:61" s="214" customFormat="1">
      <c r="Q114" s="266"/>
      <c r="AG114" s="266"/>
      <c r="AL114" s="266"/>
      <c r="AM114" s="266"/>
      <c r="AN114" s="266"/>
      <c r="AO114" s="266"/>
      <c r="AP114" s="266"/>
      <c r="AQ114" s="266"/>
      <c r="AR114" s="266"/>
      <c r="AS114" s="266"/>
      <c r="AT114" s="266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</row>
    <row r="115" spans="17:61" s="214" customFormat="1">
      <c r="Q115" s="266"/>
      <c r="AG115" s="266"/>
      <c r="AL115" s="266"/>
      <c r="AM115" s="266"/>
      <c r="AN115" s="266"/>
      <c r="AO115" s="26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</row>
    <row r="116" spans="17:61" s="214" customFormat="1">
      <c r="Q116" s="266"/>
      <c r="AG116" s="266"/>
      <c r="AL116" s="266"/>
      <c r="AM116" s="266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</row>
    <row r="117" spans="17:61" s="214" customFormat="1">
      <c r="Q117" s="266"/>
      <c r="AG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266"/>
      <c r="BA117" s="266"/>
      <c r="BB117" s="266"/>
      <c r="BC117" s="266"/>
      <c r="BD117" s="266"/>
      <c r="BE117" s="266"/>
      <c r="BF117" s="266"/>
      <c r="BG117" s="266"/>
      <c r="BH117" s="266"/>
      <c r="BI117" s="266"/>
    </row>
    <row r="118" spans="17:61" s="214" customFormat="1">
      <c r="Q118" s="266"/>
      <c r="AG118" s="266"/>
      <c r="AL118" s="266"/>
      <c r="AM118" s="266"/>
      <c r="AN118" s="266"/>
      <c r="AO118" s="266"/>
      <c r="AP118" s="266"/>
      <c r="AQ118" s="266"/>
      <c r="AR118" s="266"/>
      <c r="AS118" s="266"/>
      <c r="AT118" s="266"/>
      <c r="AU118" s="266"/>
      <c r="AV118" s="266"/>
      <c r="AW118" s="266"/>
      <c r="AX118" s="266"/>
      <c r="AY118" s="266"/>
      <c r="AZ118" s="266"/>
      <c r="BA118" s="266"/>
      <c r="BB118" s="266"/>
      <c r="BC118" s="266"/>
      <c r="BD118" s="266"/>
      <c r="BE118" s="266"/>
      <c r="BF118" s="266"/>
      <c r="BG118" s="266"/>
      <c r="BH118" s="266"/>
      <c r="BI118" s="266"/>
    </row>
    <row r="119" spans="17:61" s="214" customFormat="1">
      <c r="Q119" s="266"/>
      <c r="AG119" s="266"/>
      <c r="AL119" s="266"/>
      <c r="AM119" s="266"/>
      <c r="AN119" s="266"/>
      <c r="AO119" s="266"/>
      <c r="AP119" s="266"/>
      <c r="AQ119" s="266"/>
      <c r="AR119" s="266"/>
      <c r="AS119" s="266"/>
      <c r="AT119" s="266"/>
      <c r="AU119" s="266"/>
      <c r="AV119" s="266"/>
      <c r="AW119" s="266"/>
      <c r="AX119" s="266"/>
      <c r="AY119" s="266"/>
      <c r="AZ119" s="266"/>
      <c r="BA119" s="266"/>
      <c r="BB119" s="266"/>
      <c r="BC119" s="266"/>
      <c r="BD119" s="266"/>
      <c r="BE119" s="266"/>
      <c r="BF119" s="266"/>
      <c r="BG119" s="266"/>
      <c r="BH119" s="266"/>
      <c r="BI119" s="266"/>
    </row>
    <row r="120" spans="17:61" s="214" customFormat="1">
      <c r="Q120" s="266"/>
      <c r="AG120" s="266"/>
      <c r="AL120" s="266"/>
      <c r="AM120" s="266"/>
      <c r="AN120" s="266"/>
      <c r="AO120" s="266"/>
      <c r="AP120" s="266"/>
      <c r="AQ120" s="266"/>
      <c r="AR120" s="266"/>
      <c r="AS120" s="266"/>
      <c r="AT120" s="266"/>
      <c r="AU120" s="266"/>
      <c r="AV120" s="266"/>
      <c r="AW120" s="266"/>
      <c r="AX120" s="266"/>
      <c r="AY120" s="266"/>
      <c r="AZ120" s="266"/>
      <c r="BA120" s="266"/>
      <c r="BB120" s="266"/>
      <c r="BC120" s="266"/>
      <c r="BD120" s="266"/>
      <c r="BE120" s="266"/>
      <c r="BF120" s="266"/>
      <c r="BG120" s="266"/>
      <c r="BH120" s="266"/>
      <c r="BI120" s="266"/>
    </row>
    <row r="121" spans="17:61" s="214" customFormat="1">
      <c r="Q121" s="266"/>
      <c r="AG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</row>
    <row r="122" spans="17:61" s="214" customFormat="1">
      <c r="Q122" s="266"/>
      <c r="AG122" s="266"/>
      <c r="AL122" s="266"/>
      <c r="AM122" s="266"/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66"/>
      <c r="BC122" s="266"/>
      <c r="BD122" s="266"/>
      <c r="BE122" s="266"/>
      <c r="BF122" s="266"/>
      <c r="BG122" s="266"/>
      <c r="BH122" s="266"/>
      <c r="BI122" s="266"/>
    </row>
    <row r="123" spans="17:61" s="214" customFormat="1">
      <c r="Q123" s="266"/>
      <c r="AG123" s="266"/>
      <c r="AL123" s="266"/>
      <c r="AM123" s="266"/>
      <c r="AN123" s="266"/>
      <c r="AO123" s="266"/>
      <c r="AP123" s="266"/>
      <c r="AQ123" s="266"/>
      <c r="AR123" s="266"/>
      <c r="AS123" s="266"/>
      <c r="AT123" s="266"/>
      <c r="AU123" s="266"/>
      <c r="AV123" s="266"/>
      <c r="AW123" s="266"/>
      <c r="AX123" s="266"/>
      <c r="AY123" s="266"/>
      <c r="AZ123" s="266"/>
      <c r="BA123" s="266"/>
      <c r="BB123" s="266"/>
      <c r="BC123" s="266"/>
      <c r="BD123" s="266"/>
      <c r="BE123" s="266"/>
      <c r="BF123" s="266"/>
      <c r="BG123" s="266"/>
      <c r="BH123" s="266"/>
      <c r="BI123" s="266"/>
    </row>
    <row r="124" spans="17:61" s="214" customFormat="1">
      <c r="Q124" s="266"/>
      <c r="AG124" s="266"/>
      <c r="AL124" s="266"/>
      <c r="AM124" s="266"/>
      <c r="AN124" s="266"/>
      <c r="AO124" s="266"/>
      <c r="AP124" s="266"/>
      <c r="AQ124" s="266"/>
      <c r="AR124" s="266"/>
      <c r="AS124" s="266"/>
      <c r="AT124" s="266"/>
      <c r="AU124" s="266"/>
      <c r="AV124" s="266"/>
      <c r="AW124" s="266"/>
      <c r="AX124" s="266"/>
      <c r="AY124" s="266"/>
      <c r="AZ124" s="266"/>
      <c r="BA124" s="266"/>
      <c r="BB124" s="266"/>
      <c r="BC124" s="266"/>
      <c r="BD124" s="266"/>
      <c r="BE124" s="266"/>
      <c r="BF124" s="266"/>
      <c r="BG124" s="266"/>
      <c r="BH124" s="266"/>
      <c r="BI124" s="266"/>
    </row>
    <row r="125" spans="17:61" s="214" customFormat="1">
      <c r="Q125" s="266"/>
      <c r="AG125" s="266"/>
      <c r="AL125" s="266"/>
      <c r="AM125" s="266"/>
      <c r="AN125" s="266"/>
      <c r="AO125" s="266"/>
      <c r="AP125" s="266"/>
      <c r="AQ125" s="266"/>
      <c r="AR125" s="266"/>
      <c r="AS125" s="266"/>
      <c r="AT125" s="266"/>
      <c r="AU125" s="266"/>
      <c r="AV125" s="266"/>
      <c r="AW125" s="266"/>
      <c r="AX125" s="266"/>
      <c r="AY125" s="266"/>
      <c r="AZ125" s="266"/>
      <c r="BA125" s="266"/>
      <c r="BB125" s="266"/>
      <c r="BC125" s="266"/>
      <c r="BD125" s="266"/>
      <c r="BE125" s="266"/>
      <c r="BF125" s="266"/>
      <c r="BG125" s="266"/>
      <c r="BH125" s="266"/>
      <c r="BI125" s="266"/>
    </row>
    <row r="126" spans="17:61" s="214" customFormat="1">
      <c r="Q126" s="266"/>
      <c r="AG126" s="266"/>
      <c r="AL126" s="266"/>
      <c r="AM126" s="266"/>
      <c r="AN126" s="266"/>
      <c r="AO126" s="266"/>
      <c r="AP126" s="266"/>
      <c r="AQ126" s="266"/>
      <c r="AR126" s="266"/>
      <c r="AS126" s="266"/>
      <c r="AT126" s="266"/>
      <c r="AU126" s="266"/>
      <c r="AV126" s="266"/>
      <c r="AW126" s="266"/>
      <c r="AX126" s="266"/>
      <c r="AY126" s="266"/>
      <c r="AZ126" s="266"/>
      <c r="BA126" s="266"/>
      <c r="BB126" s="266"/>
      <c r="BC126" s="266"/>
      <c r="BD126" s="266"/>
      <c r="BE126" s="266"/>
      <c r="BF126" s="266"/>
      <c r="BG126" s="266"/>
      <c r="BH126" s="266"/>
      <c r="BI126" s="266"/>
    </row>
    <row r="127" spans="17:61" s="214" customFormat="1">
      <c r="Q127" s="266"/>
      <c r="AG127" s="266"/>
      <c r="AL127" s="266"/>
      <c r="AM127" s="266"/>
      <c r="AN127" s="266"/>
      <c r="AO127" s="266"/>
      <c r="AP127" s="266"/>
      <c r="AQ127" s="266"/>
      <c r="AR127" s="266"/>
      <c r="AS127" s="266"/>
      <c r="AT127" s="266"/>
      <c r="AU127" s="266"/>
      <c r="AV127" s="266"/>
      <c r="AW127" s="266"/>
      <c r="AX127" s="266"/>
      <c r="AY127" s="266"/>
      <c r="AZ127" s="266"/>
      <c r="BA127" s="266"/>
      <c r="BB127" s="266"/>
      <c r="BC127" s="266"/>
      <c r="BD127" s="266"/>
      <c r="BE127" s="266"/>
      <c r="BF127" s="266"/>
      <c r="BG127" s="266"/>
      <c r="BH127" s="266"/>
      <c r="BI127" s="266"/>
    </row>
    <row r="128" spans="17:61" s="214" customFormat="1">
      <c r="Q128" s="266"/>
      <c r="AG128" s="266"/>
      <c r="AL128" s="266"/>
      <c r="AM128" s="266"/>
      <c r="AN128" s="266"/>
      <c r="AO128" s="266"/>
      <c r="AP128" s="266"/>
      <c r="AQ128" s="266"/>
      <c r="AR128" s="266"/>
      <c r="AS128" s="266"/>
      <c r="AT128" s="266"/>
      <c r="AU128" s="266"/>
      <c r="AV128" s="266"/>
      <c r="AW128" s="266"/>
      <c r="AX128" s="266"/>
      <c r="AY128" s="266"/>
      <c r="AZ128" s="266"/>
      <c r="BA128" s="266"/>
      <c r="BB128" s="266"/>
      <c r="BC128" s="266"/>
      <c r="BD128" s="266"/>
      <c r="BE128" s="266"/>
      <c r="BF128" s="266"/>
      <c r="BG128" s="266"/>
      <c r="BH128" s="266"/>
      <c r="BI128" s="266"/>
    </row>
    <row r="129" spans="17:61" s="214" customFormat="1">
      <c r="Q129" s="266"/>
      <c r="AG129" s="266"/>
      <c r="AL129" s="266"/>
      <c r="AM129" s="266"/>
      <c r="AN129" s="266"/>
      <c r="AO129" s="26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66"/>
      <c r="BC129" s="266"/>
      <c r="BD129" s="266"/>
      <c r="BE129" s="266"/>
      <c r="BF129" s="266"/>
      <c r="BG129" s="266"/>
      <c r="BH129" s="266"/>
      <c r="BI129" s="266"/>
    </row>
    <row r="130" spans="17:61" s="214" customFormat="1">
      <c r="Q130" s="266"/>
      <c r="AG130" s="266"/>
      <c r="AL130" s="266"/>
      <c r="AM130" s="266"/>
      <c r="AN130" s="266"/>
      <c r="AO130" s="266"/>
      <c r="AP130" s="266"/>
      <c r="AQ130" s="266"/>
      <c r="AR130" s="266"/>
      <c r="AS130" s="266"/>
      <c r="AT130" s="266"/>
      <c r="AU130" s="266"/>
      <c r="AV130" s="266"/>
      <c r="AW130" s="266"/>
      <c r="AX130" s="266"/>
      <c r="AY130" s="266"/>
      <c r="AZ130" s="266"/>
      <c r="BA130" s="266"/>
      <c r="BB130" s="266"/>
      <c r="BC130" s="266"/>
      <c r="BD130" s="266"/>
      <c r="BE130" s="266"/>
      <c r="BF130" s="266"/>
      <c r="BG130" s="266"/>
      <c r="BH130" s="266"/>
      <c r="BI130" s="266"/>
    </row>
    <row r="131" spans="17:61" s="214" customFormat="1">
      <c r="Q131" s="266"/>
      <c r="AG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6"/>
      <c r="BA131" s="266"/>
      <c r="BB131" s="266"/>
      <c r="BC131" s="266"/>
      <c r="BD131" s="266"/>
      <c r="BE131" s="266"/>
      <c r="BF131" s="266"/>
      <c r="BG131" s="266"/>
      <c r="BH131" s="266"/>
      <c r="BI131" s="266"/>
    </row>
    <row r="132" spans="17:61" s="214" customFormat="1">
      <c r="Q132" s="266"/>
      <c r="AG132" s="266"/>
      <c r="AL132" s="266"/>
      <c r="AM132" s="266"/>
      <c r="AN132" s="266"/>
      <c r="AO132" s="266"/>
      <c r="AP132" s="266"/>
      <c r="AQ132" s="266"/>
      <c r="AR132" s="266"/>
      <c r="AS132" s="266"/>
      <c r="AT132" s="266"/>
      <c r="AU132" s="266"/>
      <c r="AV132" s="266"/>
      <c r="AW132" s="266"/>
      <c r="AX132" s="266"/>
      <c r="AY132" s="266"/>
      <c r="AZ132" s="266"/>
      <c r="BA132" s="266"/>
      <c r="BB132" s="266"/>
      <c r="BC132" s="266"/>
      <c r="BD132" s="266"/>
      <c r="BE132" s="266"/>
      <c r="BF132" s="266"/>
      <c r="BG132" s="266"/>
      <c r="BH132" s="266"/>
      <c r="BI132" s="266"/>
    </row>
    <row r="133" spans="17:61" s="214" customFormat="1">
      <c r="Q133" s="266"/>
      <c r="AG133" s="266"/>
      <c r="AL133" s="266"/>
      <c r="AM133" s="266"/>
      <c r="AN133" s="266"/>
      <c r="AO133" s="266"/>
      <c r="AP133" s="266"/>
      <c r="AQ133" s="266"/>
      <c r="AR133" s="266"/>
      <c r="AS133" s="266"/>
      <c r="AT133" s="266"/>
      <c r="AU133" s="266"/>
      <c r="AV133" s="266"/>
      <c r="AW133" s="266"/>
      <c r="AX133" s="266"/>
      <c r="AY133" s="266"/>
      <c r="AZ133" s="266"/>
      <c r="BA133" s="266"/>
      <c r="BB133" s="266"/>
      <c r="BC133" s="266"/>
      <c r="BD133" s="266"/>
      <c r="BE133" s="266"/>
      <c r="BF133" s="266"/>
      <c r="BG133" s="266"/>
      <c r="BH133" s="266"/>
      <c r="BI133" s="266"/>
    </row>
    <row r="134" spans="17:61" s="214" customFormat="1">
      <c r="Q134" s="266"/>
      <c r="AG134" s="266"/>
      <c r="AL134" s="266"/>
      <c r="AM134" s="266"/>
      <c r="AN134" s="266"/>
      <c r="AO134" s="266"/>
      <c r="AP134" s="266"/>
      <c r="AQ134" s="266"/>
      <c r="AR134" s="266"/>
      <c r="AS134" s="266"/>
      <c r="AT134" s="266"/>
      <c r="AU134" s="266"/>
      <c r="AV134" s="266"/>
      <c r="AW134" s="266"/>
      <c r="AX134" s="266"/>
      <c r="AY134" s="266"/>
      <c r="AZ134" s="266"/>
      <c r="BA134" s="266"/>
      <c r="BB134" s="266"/>
      <c r="BC134" s="266"/>
      <c r="BD134" s="266"/>
      <c r="BE134" s="266"/>
      <c r="BF134" s="266"/>
      <c r="BG134" s="266"/>
      <c r="BH134" s="266"/>
      <c r="BI134" s="266"/>
    </row>
    <row r="135" spans="17:61" s="214" customFormat="1">
      <c r="Q135" s="266"/>
      <c r="AG135" s="266"/>
      <c r="AL135" s="266"/>
      <c r="AM135" s="266"/>
      <c r="AN135" s="266"/>
      <c r="AO135" s="266"/>
      <c r="AP135" s="266"/>
      <c r="AQ135" s="266"/>
      <c r="AR135" s="266"/>
      <c r="AS135" s="266"/>
      <c r="AT135" s="266"/>
      <c r="AU135" s="266"/>
      <c r="AV135" s="266"/>
      <c r="AW135" s="266"/>
      <c r="AX135" s="266"/>
      <c r="AY135" s="266"/>
      <c r="AZ135" s="266"/>
      <c r="BA135" s="266"/>
      <c r="BB135" s="266"/>
      <c r="BC135" s="266"/>
      <c r="BD135" s="266"/>
      <c r="BE135" s="266"/>
      <c r="BF135" s="266"/>
      <c r="BG135" s="266"/>
      <c r="BH135" s="266"/>
      <c r="BI135" s="266"/>
    </row>
    <row r="136" spans="17:61" s="214" customFormat="1">
      <c r="Q136" s="266"/>
      <c r="AG136" s="266"/>
      <c r="AL136" s="266"/>
      <c r="AM136" s="266"/>
      <c r="AN136" s="266"/>
      <c r="AO136" s="266"/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6"/>
      <c r="BA136" s="266"/>
      <c r="BB136" s="266"/>
      <c r="BC136" s="266"/>
      <c r="BD136" s="266"/>
      <c r="BE136" s="266"/>
      <c r="BF136" s="266"/>
      <c r="BG136" s="266"/>
      <c r="BH136" s="266"/>
      <c r="BI136" s="266"/>
    </row>
    <row r="137" spans="17:61" s="214" customFormat="1">
      <c r="Q137" s="266"/>
      <c r="AG137" s="266"/>
      <c r="AL137" s="266"/>
      <c r="AM137" s="266"/>
      <c r="AN137" s="266"/>
      <c r="AO137" s="266"/>
      <c r="AP137" s="266"/>
      <c r="AQ137" s="266"/>
      <c r="AR137" s="266"/>
      <c r="AS137" s="266"/>
      <c r="AT137" s="266"/>
      <c r="AU137" s="266"/>
      <c r="AV137" s="266"/>
      <c r="AW137" s="266"/>
      <c r="AX137" s="266"/>
      <c r="AY137" s="266"/>
      <c r="AZ137" s="266"/>
      <c r="BA137" s="266"/>
      <c r="BB137" s="266"/>
      <c r="BC137" s="266"/>
      <c r="BD137" s="266"/>
      <c r="BE137" s="266"/>
      <c r="BF137" s="266"/>
      <c r="BG137" s="266"/>
      <c r="BH137" s="266"/>
      <c r="BI137" s="266"/>
    </row>
    <row r="138" spans="17:61" s="214" customFormat="1">
      <c r="Q138" s="266"/>
      <c r="AG138" s="266"/>
      <c r="AL138" s="266"/>
      <c r="AM138" s="266"/>
      <c r="AN138" s="266"/>
      <c r="AO138" s="266"/>
      <c r="AP138" s="266"/>
      <c r="AQ138" s="266"/>
      <c r="AR138" s="266"/>
      <c r="AS138" s="266"/>
      <c r="AT138" s="266"/>
      <c r="AU138" s="266"/>
      <c r="AV138" s="266"/>
      <c r="AW138" s="266"/>
      <c r="AX138" s="266"/>
      <c r="AY138" s="266"/>
      <c r="AZ138" s="266"/>
      <c r="BA138" s="266"/>
      <c r="BB138" s="266"/>
      <c r="BC138" s="266"/>
      <c r="BD138" s="266"/>
      <c r="BE138" s="266"/>
      <c r="BF138" s="266"/>
      <c r="BG138" s="266"/>
      <c r="BH138" s="266"/>
      <c r="BI138" s="266"/>
    </row>
    <row r="139" spans="17:61" s="214" customFormat="1">
      <c r="Q139" s="266"/>
      <c r="AG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  <c r="AV139" s="266"/>
      <c r="AW139" s="266"/>
      <c r="AX139" s="266"/>
      <c r="AY139" s="266"/>
      <c r="AZ139" s="266"/>
      <c r="BA139" s="266"/>
      <c r="BB139" s="266"/>
      <c r="BC139" s="266"/>
      <c r="BD139" s="266"/>
      <c r="BE139" s="266"/>
      <c r="BF139" s="266"/>
      <c r="BG139" s="266"/>
      <c r="BH139" s="266"/>
      <c r="BI139" s="266"/>
    </row>
    <row r="140" spans="17:61" s="214" customFormat="1">
      <c r="Q140" s="266"/>
      <c r="AG140" s="266"/>
      <c r="AL140" s="266"/>
      <c r="AM140" s="266"/>
      <c r="AN140" s="266"/>
      <c r="AO140" s="266"/>
      <c r="AP140" s="266"/>
      <c r="AQ140" s="266"/>
      <c r="AR140" s="266"/>
      <c r="AS140" s="266"/>
      <c r="AT140" s="266"/>
      <c r="AU140" s="266"/>
      <c r="AV140" s="266"/>
      <c r="AW140" s="266"/>
      <c r="AX140" s="266"/>
      <c r="AY140" s="266"/>
      <c r="AZ140" s="266"/>
      <c r="BA140" s="266"/>
      <c r="BB140" s="266"/>
      <c r="BC140" s="266"/>
      <c r="BD140" s="266"/>
      <c r="BE140" s="266"/>
      <c r="BF140" s="266"/>
      <c r="BG140" s="266"/>
      <c r="BH140" s="266"/>
      <c r="BI140" s="266"/>
    </row>
    <row r="141" spans="17:61" s="214" customFormat="1">
      <c r="Q141" s="266"/>
      <c r="AG141" s="266"/>
      <c r="AL141" s="266"/>
      <c r="AM141" s="266"/>
      <c r="AN141" s="266"/>
      <c r="AO141" s="266"/>
      <c r="AP141" s="266"/>
      <c r="AQ141" s="266"/>
      <c r="AR141" s="266"/>
      <c r="AS141" s="266"/>
      <c r="AT141" s="266"/>
      <c r="AU141" s="266"/>
      <c r="AV141" s="266"/>
      <c r="AW141" s="266"/>
      <c r="AX141" s="266"/>
      <c r="AY141" s="266"/>
      <c r="AZ141" s="266"/>
      <c r="BA141" s="266"/>
      <c r="BB141" s="266"/>
      <c r="BC141" s="266"/>
      <c r="BD141" s="266"/>
      <c r="BE141" s="266"/>
      <c r="BF141" s="266"/>
      <c r="BG141" s="266"/>
      <c r="BH141" s="266"/>
      <c r="BI141" s="266"/>
    </row>
    <row r="142" spans="17:61" s="214" customFormat="1">
      <c r="Q142" s="266"/>
      <c r="AG142" s="266"/>
      <c r="AL142" s="266"/>
      <c r="AM142" s="266"/>
      <c r="AN142" s="266"/>
      <c r="AO142" s="266"/>
      <c r="AP142" s="266"/>
      <c r="AQ142" s="266"/>
      <c r="AR142" s="266"/>
      <c r="AS142" s="266"/>
      <c r="AT142" s="266"/>
      <c r="AU142" s="266"/>
      <c r="AV142" s="266"/>
      <c r="AW142" s="266"/>
      <c r="AX142" s="266"/>
      <c r="AY142" s="266"/>
      <c r="AZ142" s="266"/>
      <c r="BA142" s="266"/>
      <c r="BB142" s="266"/>
      <c r="BC142" s="266"/>
      <c r="BD142" s="266"/>
      <c r="BE142" s="266"/>
      <c r="BF142" s="266"/>
      <c r="BG142" s="266"/>
      <c r="BH142" s="266"/>
      <c r="BI142" s="266"/>
    </row>
    <row r="143" spans="17:61" s="214" customFormat="1">
      <c r="Q143" s="266"/>
      <c r="AG143" s="266"/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  <c r="BD143" s="266"/>
      <c r="BE143" s="266"/>
      <c r="BF143" s="266"/>
      <c r="BG143" s="266"/>
      <c r="BH143" s="266"/>
      <c r="BI143" s="266"/>
    </row>
    <row r="144" spans="17:61" s="214" customFormat="1">
      <c r="Q144" s="266"/>
      <c r="AG144" s="266"/>
      <c r="AL144" s="266"/>
      <c r="AM144" s="266"/>
      <c r="AN144" s="266"/>
      <c r="AO144" s="266"/>
      <c r="AP144" s="266"/>
      <c r="AQ144" s="266"/>
      <c r="AR144" s="266"/>
      <c r="AS144" s="266"/>
      <c r="AT144" s="266"/>
      <c r="AU144" s="266"/>
      <c r="AV144" s="266"/>
      <c r="AW144" s="266"/>
      <c r="AX144" s="266"/>
      <c r="AY144" s="266"/>
      <c r="AZ144" s="266"/>
      <c r="BA144" s="266"/>
      <c r="BB144" s="266"/>
      <c r="BC144" s="266"/>
      <c r="BD144" s="266"/>
      <c r="BE144" s="266"/>
      <c r="BF144" s="266"/>
      <c r="BG144" s="266"/>
      <c r="BH144" s="266"/>
      <c r="BI144" s="266"/>
    </row>
    <row r="145" spans="17:61" s="214" customFormat="1">
      <c r="Q145" s="266"/>
      <c r="AG145" s="266"/>
      <c r="AL145" s="266"/>
      <c r="AM145" s="266"/>
      <c r="AN145" s="266"/>
      <c r="AO145" s="266"/>
      <c r="AP145" s="266"/>
      <c r="AQ145" s="266"/>
      <c r="AR145" s="266"/>
      <c r="AS145" s="266"/>
      <c r="AT145" s="266"/>
      <c r="AU145" s="266"/>
      <c r="AV145" s="266"/>
      <c r="AW145" s="266"/>
      <c r="AX145" s="266"/>
      <c r="AY145" s="266"/>
      <c r="AZ145" s="266"/>
      <c r="BA145" s="266"/>
      <c r="BB145" s="266"/>
      <c r="BC145" s="266"/>
      <c r="BD145" s="266"/>
      <c r="BE145" s="266"/>
      <c r="BF145" s="266"/>
      <c r="BG145" s="266"/>
      <c r="BH145" s="266"/>
      <c r="BI145" s="266"/>
    </row>
    <row r="146" spans="17:61" s="214" customFormat="1">
      <c r="Q146" s="266"/>
      <c r="AG146" s="266"/>
      <c r="AL146" s="266"/>
      <c r="AM146" s="266"/>
      <c r="AN146" s="266"/>
      <c r="AO146" s="266"/>
      <c r="AP146" s="266"/>
      <c r="AQ146" s="266"/>
      <c r="AR146" s="266"/>
      <c r="AS146" s="266"/>
      <c r="AT146" s="266"/>
      <c r="AU146" s="266"/>
      <c r="AV146" s="266"/>
      <c r="AW146" s="266"/>
      <c r="AX146" s="266"/>
      <c r="AY146" s="266"/>
      <c r="AZ146" s="266"/>
      <c r="BA146" s="266"/>
      <c r="BB146" s="266"/>
      <c r="BC146" s="266"/>
      <c r="BD146" s="266"/>
      <c r="BE146" s="266"/>
      <c r="BF146" s="266"/>
      <c r="BG146" s="266"/>
      <c r="BH146" s="266"/>
      <c r="BI146" s="266"/>
    </row>
    <row r="147" spans="17:61" s="214" customFormat="1">
      <c r="Q147" s="266"/>
      <c r="AG147" s="266"/>
      <c r="AL147" s="266"/>
      <c r="AM147" s="266"/>
      <c r="AN147" s="266"/>
      <c r="AO147" s="266"/>
      <c r="AP147" s="266"/>
      <c r="AQ147" s="266"/>
      <c r="AR147" s="266"/>
      <c r="AS147" s="266"/>
      <c r="AT147" s="266"/>
      <c r="AU147" s="266"/>
      <c r="AV147" s="266"/>
      <c r="AW147" s="266"/>
      <c r="AX147" s="266"/>
      <c r="AY147" s="266"/>
      <c r="AZ147" s="266"/>
      <c r="BA147" s="266"/>
      <c r="BB147" s="266"/>
      <c r="BC147" s="266"/>
      <c r="BD147" s="266"/>
      <c r="BE147" s="266"/>
      <c r="BF147" s="266"/>
      <c r="BG147" s="266"/>
      <c r="BH147" s="266"/>
      <c r="BI147" s="266"/>
    </row>
    <row r="148" spans="17:61" s="214" customFormat="1">
      <c r="Q148" s="266"/>
      <c r="AG148" s="266"/>
      <c r="AL148" s="266"/>
      <c r="AM148" s="266"/>
      <c r="AN148" s="266"/>
      <c r="AO148" s="266"/>
      <c r="AP148" s="266"/>
      <c r="AQ148" s="266"/>
      <c r="AR148" s="266"/>
      <c r="AS148" s="266"/>
      <c r="AT148" s="266"/>
      <c r="AU148" s="266"/>
      <c r="AV148" s="266"/>
      <c r="AW148" s="266"/>
      <c r="AX148" s="266"/>
      <c r="AY148" s="266"/>
      <c r="AZ148" s="266"/>
      <c r="BA148" s="266"/>
      <c r="BB148" s="266"/>
      <c r="BC148" s="266"/>
      <c r="BD148" s="266"/>
      <c r="BE148" s="266"/>
      <c r="BF148" s="266"/>
      <c r="BG148" s="266"/>
      <c r="BH148" s="266"/>
      <c r="BI148" s="266"/>
    </row>
    <row r="149" spans="17:61" s="214" customFormat="1">
      <c r="Q149" s="266"/>
      <c r="AG149" s="266"/>
      <c r="AL149" s="266"/>
      <c r="AM149" s="266"/>
      <c r="AN149" s="266"/>
      <c r="AO149" s="266"/>
      <c r="AP149" s="266"/>
      <c r="AQ149" s="266"/>
      <c r="AR149" s="266"/>
      <c r="AS149" s="266"/>
      <c r="AT149" s="266"/>
      <c r="AU149" s="266"/>
      <c r="AV149" s="266"/>
      <c r="AW149" s="266"/>
      <c r="AX149" s="266"/>
      <c r="AY149" s="266"/>
      <c r="AZ149" s="266"/>
      <c r="BA149" s="266"/>
      <c r="BB149" s="266"/>
      <c r="BC149" s="266"/>
      <c r="BD149" s="266"/>
      <c r="BE149" s="266"/>
      <c r="BF149" s="266"/>
      <c r="BG149" s="266"/>
      <c r="BH149" s="266"/>
      <c r="BI149" s="266"/>
    </row>
    <row r="150" spans="17:61" s="214" customFormat="1">
      <c r="Q150" s="266"/>
      <c r="AG150" s="266"/>
      <c r="AL150" s="266"/>
      <c r="AM150" s="266"/>
      <c r="AN150" s="266"/>
      <c r="AO150" s="266"/>
      <c r="AP150" s="266"/>
      <c r="AQ150" s="266"/>
      <c r="AR150" s="266"/>
      <c r="AS150" s="266"/>
      <c r="AT150" s="266"/>
      <c r="AU150" s="266"/>
      <c r="AV150" s="266"/>
      <c r="AW150" s="266"/>
      <c r="AX150" s="266"/>
      <c r="AY150" s="266"/>
      <c r="AZ150" s="266"/>
      <c r="BA150" s="266"/>
      <c r="BB150" s="266"/>
      <c r="BC150" s="266"/>
      <c r="BD150" s="266"/>
      <c r="BE150" s="266"/>
      <c r="BF150" s="266"/>
      <c r="BG150" s="266"/>
      <c r="BH150" s="266"/>
      <c r="BI150" s="266"/>
    </row>
    <row r="151" spans="17:61" s="214" customFormat="1">
      <c r="Q151" s="266"/>
      <c r="AG151" s="266"/>
      <c r="AL151" s="266"/>
      <c r="AM151" s="266"/>
      <c r="AN151" s="266"/>
      <c r="AO151" s="266"/>
      <c r="AP151" s="266"/>
      <c r="AQ151" s="266"/>
      <c r="AR151" s="266"/>
      <c r="AS151" s="266"/>
      <c r="AT151" s="266"/>
      <c r="AU151" s="266"/>
      <c r="AV151" s="266"/>
      <c r="AW151" s="266"/>
      <c r="AX151" s="266"/>
      <c r="AY151" s="266"/>
      <c r="AZ151" s="266"/>
      <c r="BA151" s="266"/>
      <c r="BB151" s="266"/>
      <c r="BC151" s="266"/>
      <c r="BD151" s="266"/>
      <c r="BE151" s="266"/>
      <c r="BF151" s="266"/>
      <c r="BG151" s="266"/>
      <c r="BH151" s="266"/>
      <c r="BI151" s="266"/>
    </row>
    <row r="152" spans="17:61" s="214" customFormat="1">
      <c r="Q152" s="266"/>
      <c r="AG152" s="266"/>
      <c r="AL152" s="266"/>
      <c r="AM152" s="266"/>
      <c r="AN152" s="266"/>
      <c r="AO152" s="266"/>
      <c r="AP152" s="266"/>
      <c r="AQ152" s="266"/>
      <c r="AR152" s="266"/>
      <c r="AS152" s="266"/>
      <c r="AT152" s="266"/>
      <c r="AU152" s="266"/>
      <c r="AV152" s="266"/>
      <c r="AW152" s="266"/>
      <c r="AX152" s="266"/>
      <c r="AY152" s="266"/>
      <c r="AZ152" s="266"/>
      <c r="BA152" s="266"/>
      <c r="BB152" s="266"/>
      <c r="BC152" s="266"/>
      <c r="BD152" s="266"/>
      <c r="BE152" s="266"/>
      <c r="BF152" s="266"/>
      <c r="BG152" s="266"/>
      <c r="BH152" s="266"/>
      <c r="BI152" s="266"/>
    </row>
    <row r="153" spans="17:61" s="214" customFormat="1">
      <c r="Q153" s="266"/>
      <c r="AG153" s="266"/>
      <c r="AL153" s="266"/>
      <c r="AM153" s="266"/>
      <c r="AN153" s="266"/>
      <c r="AO153" s="266"/>
      <c r="AP153" s="266"/>
      <c r="AQ153" s="266"/>
      <c r="AR153" s="266"/>
      <c r="AS153" s="266"/>
      <c r="AT153" s="266"/>
      <c r="AU153" s="266"/>
      <c r="AV153" s="266"/>
      <c r="AW153" s="266"/>
      <c r="AX153" s="266"/>
      <c r="AY153" s="266"/>
      <c r="AZ153" s="266"/>
      <c r="BA153" s="266"/>
      <c r="BB153" s="266"/>
      <c r="BC153" s="266"/>
      <c r="BD153" s="266"/>
      <c r="BE153" s="266"/>
      <c r="BF153" s="266"/>
      <c r="BG153" s="266"/>
      <c r="BH153" s="266"/>
      <c r="BI153" s="266"/>
    </row>
    <row r="154" spans="17:61" s="214" customFormat="1">
      <c r="Q154" s="266"/>
      <c r="AG154" s="266"/>
      <c r="AL154" s="266"/>
      <c r="AM154" s="266"/>
      <c r="AN154" s="266"/>
      <c r="AO154" s="266"/>
      <c r="AP154" s="266"/>
      <c r="AQ154" s="266"/>
      <c r="AR154" s="266"/>
      <c r="AS154" s="266"/>
      <c r="AT154" s="266"/>
      <c r="AU154" s="266"/>
      <c r="AV154" s="266"/>
      <c r="AW154" s="266"/>
      <c r="AX154" s="266"/>
      <c r="AY154" s="266"/>
      <c r="AZ154" s="266"/>
      <c r="BA154" s="266"/>
      <c r="BB154" s="266"/>
      <c r="BC154" s="266"/>
      <c r="BD154" s="266"/>
      <c r="BE154" s="266"/>
      <c r="BF154" s="266"/>
      <c r="BG154" s="266"/>
      <c r="BH154" s="266"/>
      <c r="BI154" s="266"/>
    </row>
    <row r="155" spans="17:61" s="214" customFormat="1">
      <c r="Q155" s="266"/>
      <c r="AG155" s="266"/>
      <c r="AL155" s="266"/>
      <c r="AM155" s="266"/>
      <c r="AN155" s="266"/>
      <c r="AO155" s="266"/>
      <c r="AP155" s="266"/>
      <c r="AQ155" s="266"/>
      <c r="AR155" s="266"/>
      <c r="AS155" s="266"/>
      <c r="AT155" s="266"/>
      <c r="AU155" s="266"/>
      <c r="AV155" s="266"/>
      <c r="AW155" s="266"/>
      <c r="AX155" s="266"/>
      <c r="AY155" s="266"/>
      <c r="AZ155" s="266"/>
      <c r="BA155" s="266"/>
      <c r="BB155" s="266"/>
      <c r="BC155" s="266"/>
      <c r="BD155" s="266"/>
      <c r="BE155" s="266"/>
      <c r="BF155" s="266"/>
      <c r="BG155" s="266"/>
      <c r="BH155" s="266"/>
      <c r="BI155" s="266"/>
    </row>
    <row r="156" spans="17:61" s="214" customFormat="1">
      <c r="Q156" s="266"/>
      <c r="AG156" s="266"/>
      <c r="AL156" s="266"/>
      <c r="AM156" s="266"/>
      <c r="AN156" s="266"/>
      <c r="AO156" s="266"/>
      <c r="AP156" s="266"/>
      <c r="AQ156" s="266"/>
      <c r="AR156" s="266"/>
      <c r="AS156" s="266"/>
      <c r="AT156" s="266"/>
      <c r="AU156" s="266"/>
      <c r="AV156" s="266"/>
      <c r="AW156" s="266"/>
      <c r="AX156" s="266"/>
      <c r="AY156" s="266"/>
      <c r="AZ156" s="266"/>
      <c r="BA156" s="266"/>
      <c r="BB156" s="266"/>
      <c r="BC156" s="266"/>
      <c r="BD156" s="266"/>
      <c r="BE156" s="266"/>
      <c r="BF156" s="266"/>
      <c r="BG156" s="266"/>
      <c r="BH156" s="266"/>
      <c r="BI156" s="266"/>
    </row>
    <row r="157" spans="17:61" s="214" customFormat="1">
      <c r="Q157" s="266"/>
      <c r="AG157" s="266"/>
      <c r="AL157" s="266"/>
      <c r="AM157" s="266"/>
      <c r="AN157" s="266"/>
      <c r="AO157" s="266"/>
      <c r="AP157" s="266"/>
      <c r="AQ157" s="266"/>
      <c r="AR157" s="266"/>
      <c r="AS157" s="266"/>
      <c r="AT157" s="266"/>
      <c r="AU157" s="266"/>
      <c r="AV157" s="266"/>
      <c r="AW157" s="266"/>
      <c r="AX157" s="266"/>
      <c r="AY157" s="266"/>
      <c r="AZ157" s="266"/>
      <c r="BA157" s="266"/>
      <c r="BB157" s="266"/>
      <c r="BC157" s="266"/>
      <c r="BD157" s="266"/>
      <c r="BE157" s="266"/>
      <c r="BF157" s="266"/>
      <c r="BG157" s="266"/>
      <c r="BH157" s="266"/>
      <c r="BI157" s="266"/>
    </row>
    <row r="158" spans="17:61" s="214" customFormat="1">
      <c r="Q158" s="266"/>
      <c r="AG158" s="266"/>
      <c r="AL158" s="266"/>
      <c r="AM158" s="266"/>
      <c r="AN158" s="266"/>
      <c r="AO158" s="266"/>
      <c r="AP158" s="266"/>
      <c r="AQ158" s="266"/>
      <c r="AR158" s="266"/>
      <c r="AS158" s="266"/>
      <c r="AT158" s="266"/>
      <c r="AU158" s="266"/>
      <c r="AV158" s="266"/>
      <c r="AW158" s="266"/>
      <c r="AX158" s="266"/>
      <c r="AY158" s="266"/>
      <c r="AZ158" s="266"/>
      <c r="BA158" s="266"/>
      <c r="BB158" s="266"/>
      <c r="BC158" s="266"/>
      <c r="BD158" s="266"/>
      <c r="BE158" s="266"/>
      <c r="BF158" s="266"/>
      <c r="BG158" s="266"/>
      <c r="BH158" s="266"/>
      <c r="BI158" s="266"/>
    </row>
    <row r="159" spans="17:61" s="214" customFormat="1">
      <c r="Q159" s="266"/>
      <c r="AG159" s="266"/>
      <c r="AL159" s="266"/>
      <c r="AM159" s="266"/>
      <c r="AN159" s="266"/>
      <c r="AO159" s="266"/>
      <c r="AP159" s="266"/>
      <c r="AQ159" s="266"/>
      <c r="AR159" s="266"/>
      <c r="AS159" s="266"/>
      <c r="AT159" s="266"/>
      <c r="AU159" s="266"/>
      <c r="AV159" s="266"/>
      <c r="AW159" s="266"/>
      <c r="AX159" s="266"/>
      <c r="AY159" s="266"/>
      <c r="AZ159" s="266"/>
      <c r="BA159" s="266"/>
      <c r="BB159" s="266"/>
      <c r="BC159" s="266"/>
      <c r="BD159" s="266"/>
      <c r="BE159" s="266"/>
      <c r="BF159" s="266"/>
      <c r="BG159" s="266"/>
      <c r="BH159" s="266"/>
      <c r="BI159" s="266"/>
    </row>
    <row r="160" spans="17:61" s="214" customFormat="1">
      <c r="Q160" s="266"/>
      <c r="AG160" s="266"/>
      <c r="AL160" s="266"/>
      <c r="AM160" s="266"/>
      <c r="AN160" s="266"/>
      <c r="AO160" s="266"/>
      <c r="AP160" s="266"/>
      <c r="AQ160" s="266"/>
      <c r="AR160" s="266"/>
      <c r="AS160" s="266"/>
      <c r="AT160" s="266"/>
      <c r="AU160" s="266"/>
      <c r="AV160" s="266"/>
      <c r="AW160" s="266"/>
      <c r="AX160" s="266"/>
      <c r="AY160" s="266"/>
      <c r="AZ160" s="266"/>
      <c r="BA160" s="266"/>
      <c r="BB160" s="266"/>
      <c r="BC160" s="266"/>
      <c r="BD160" s="266"/>
      <c r="BE160" s="266"/>
      <c r="BF160" s="266"/>
      <c r="BG160" s="266"/>
      <c r="BH160" s="266"/>
      <c r="BI160" s="266"/>
    </row>
    <row r="161" spans="17:61" s="214" customFormat="1">
      <c r="Q161" s="266"/>
      <c r="AG161" s="266"/>
      <c r="AL161" s="266"/>
      <c r="AM161" s="266"/>
      <c r="AN161" s="266"/>
      <c r="AO161" s="266"/>
      <c r="AP161" s="266"/>
      <c r="AQ161" s="266"/>
      <c r="AR161" s="266"/>
      <c r="AS161" s="266"/>
      <c r="AT161" s="266"/>
      <c r="AU161" s="266"/>
      <c r="AV161" s="266"/>
      <c r="AW161" s="266"/>
      <c r="AX161" s="266"/>
      <c r="AY161" s="266"/>
      <c r="AZ161" s="266"/>
      <c r="BA161" s="266"/>
      <c r="BB161" s="266"/>
      <c r="BC161" s="266"/>
      <c r="BD161" s="266"/>
      <c r="BE161" s="266"/>
      <c r="BF161" s="266"/>
      <c r="BG161" s="266"/>
      <c r="BH161" s="266"/>
      <c r="BI161" s="266"/>
    </row>
    <row r="162" spans="17:61" s="214" customFormat="1">
      <c r="Q162" s="266"/>
      <c r="AG162" s="266"/>
      <c r="AL162" s="266"/>
      <c r="AM162" s="266"/>
      <c r="AN162" s="266"/>
      <c r="AO162" s="266"/>
      <c r="AP162" s="266"/>
      <c r="AQ162" s="266"/>
      <c r="AR162" s="266"/>
      <c r="AS162" s="266"/>
      <c r="AT162" s="266"/>
      <c r="AU162" s="266"/>
      <c r="AV162" s="266"/>
      <c r="AW162" s="266"/>
      <c r="AX162" s="266"/>
      <c r="AY162" s="266"/>
      <c r="AZ162" s="266"/>
      <c r="BA162" s="266"/>
      <c r="BB162" s="266"/>
      <c r="BC162" s="266"/>
      <c r="BD162" s="266"/>
      <c r="BE162" s="266"/>
      <c r="BF162" s="266"/>
      <c r="BG162" s="266"/>
      <c r="BH162" s="266"/>
      <c r="BI162" s="266"/>
    </row>
    <row r="163" spans="17:61" s="214" customFormat="1">
      <c r="Q163" s="266"/>
      <c r="AG163" s="266"/>
      <c r="AL163" s="266"/>
      <c r="AM163" s="266"/>
      <c r="AN163" s="266"/>
      <c r="AO163" s="266"/>
      <c r="AP163" s="266"/>
      <c r="AQ163" s="266"/>
      <c r="AR163" s="266"/>
      <c r="AS163" s="266"/>
      <c r="AT163" s="266"/>
      <c r="AU163" s="266"/>
      <c r="AV163" s="266"/>
      <c r="AW163" s="266"/>
      <c r="AX163" s="266"/>
      <c r="AY163" s="266"/>
      <c r="AZ163" s="266"/>
      <c r="BA163" s="266"/>
      <c r="BB163" s="266"/>
      <c r="BC163" s="266"/>
      <c r="BD163" s="266"/>
      <c r="BE163" s="266"/>
      <c r="BF163" s="266"/>
      <c r="BG163" s="266"/>
      <c r="BH163" s="266"/>
      <c r="BI163" s="266"/>
    </row>
    <row r="164" spans="17:61" s="214" customFormat="1">
      <c r="Q164" s="266"/>
      <c r="AG164" s="266"/>
      <c r="AL164" s="266"/>
      <c r="AM164" s="266"/>
      <c r="AN164" s="266"/>
      <c r="AO164" s="266"/>
      <c r="AP164" s="266"/>
      <c r="AQ164" s="266"/>
      <c r="AR164" s="266"/>
      <c r="AS164" s="266"/>
      <c r="AT164" s="266"/>
      <c r="AU164" s="266"/>
      <c r="AV164" s="266"/>
      <c r="AW164" s="266"/>
      <c r="AX164" s="266"/>
      <c r="AY164" s="266"/>
      <c r="AZ164" s="266"/>
      <c r="BA164" s="266"/>
      <c r="BB164" s="266"/>
      <c r="BC164" s="266"/>
      <c r="BD164" s="266"/>
      <c r="BE164" s="266"/>
      <c r="BF164" s="266"/>
      <c r="BG164" s="266"/>
      <c r="BH164" s="266"/>
      <c r="BI164" s="266"/>
    </row>
    <row r="165" spans="17:61" s="214" customFormat="1">
      <c r="Q165" s="266"/>
      <c r="AG165" s="266"/>
      <c r="AL165" s="266"/>
      <c r="AM165" s="266"/>
      <c r="AN165" s="266"/>
      <c r="AO165" s="266"/>
      <c r="AP165" s="266"/>
      <c r="AQ165" s="266"/>
      <c r="AR165" s="266"/>
      <c r="AS165" s="266"/>
      <c r="AT165" s="266"/>
      <c r="AU165" s="266"/>
      <c r="AV165" s="266"/>
      <c r="AW165" s="266"/>
      <c r="AX165" s="266"/>
      <c r="AY165" s="266"/>
      <c r="AZ165" s="266"/>
      <c r="BA165" s="266"/>
      <c r="BB165" s="266"/>
      <c r="BC165" s="266"/>
      <c r="BD165" s="266"/>
      <c r="BE165" s="266"/>
      <c r="BF165" s="266"/>
      <c r="BG165" s="266"/>
      <c r="BH165" s="266"/>
      <c r="BI165" s="266"/>
    </row>
    <row r="166" spans="17:61" s="214" customFormat="1">
      <c r="Q166" s="266"/>
      <c r="AG166" s="266"/>
      <c r="AL166" s="266"/>
      <c r="AM166" s="266"/>
      <c r="AN166" s="266"/>
      <c r="AO166" s="266"/>
      <c r="AP166" s="266"/>
      <c r="AQ166" s="266"/>
      <c r="AR166" s="266"/>
      <c r="AS166" s="266"/>
      <c r="AT166" s="266"/>
      <c r="AU166" s="266"/>
      <c r="AV166" s="266"/>
      <c r="AW166" s="266"/>
      <c r="AX166" s="266"/>
      <c r="AY166" s="266"/>
      <c r="AZ166" s="266"/>
      <c r="BA166" s="266"/>
      <c r="BB166" s="266"/>
      <c r="BC166" s="266"/>
      <c r="BD166" s="266"/>
      <c r="BE166" s="266"/>
      <c r="BF166" s="266"/>
      <c r="BG166" s="266"/>
      <c r="BH166" s="266"/>
      <c r="BI166" s="266"/>
    </row>
    <row r="167" spans="17:61" s="214" customFormat="1">
      <c r="Q167" s="266"/>
      <c r="AG167" s="266"/>
      <c r="AL167" s="266"/>
      <c r="AM167" s="266"/>
      <c r="AN167" s="266"/>
      <c r="AO167" s="266"/>
      <c r="AP167" s="266"/>
      <c r="AQ167" s="266"/>
      <c r="AR167" s="266"/>
      <c r="AS167" s="266"/>
      <c r="AT167" s="266"/>
      <c r="AU167" s="266"/>
      <c r="AV167" s="266"/>
      <c r="AW167" s="266"/>
      <c r="AX167" s="266"/>
      <c r="AY167" s="266"/>
      <c r="AZ167" s="266"/>
      <c r="BA167" s="266"/>
      <c r="BB167" s="266"/>
      <c r="BC167" s="266"/>
      <c r="BD167" s="266"/>
      <c r="BE167" s="266"/>
      <c r="BF167" s="266"/>
      <c r="BG167" s="266"/>
      <c r="BH167" s="266"/>
      <c r="BI167" s="266"/>
    </row>
    <row r="168" spans="17:61" s="214" customFormat="1">
      <c r="Q168" s="266"/>
      <c r="AG168" s="266"/>
      <c r="AL168" s="266"/>
      <c r="AM168" s="266"/>
      <c r="AN168" s="266"/>
      <c r="AO168" s="266"/>
      <c r="AP168" s="266"/>
      <c r="AQ168" s="266"/>
      <c r="AR168" s="266"/>
      <c r="AS168" s="266"/>
      <c r="AT168" s="266"/>
      <c r="AU168" s="266"/>
      <c r="AV168" s="266"/>
      <c r="AW168" s="266"/>
      <c r="AX168" s="266"/>
      <c r="AY168" s="266"/>
      <c r="AZ168" s="266"/>
      <c r="BA168" s="266"/>
      <c r="BB168" s="266"/>
      <c r="BC168" s="266"/>
      <c r="BD168" s="266"/>
      <c r="BE168" s="266"/>
      <c r="BF168" s="266"/>
      <c r="BG168" s="266"/>
      <c r="BH168" s="266"/>
      <c r="BI168" s="266"/>
    </row>
    <row r="169" spans="17:61" s="214" customFormat="1">
      <c r="Q169" s="266"/>
      <c r="AG169" s="266"/>
      <c r="AL169" s="266"/>
      <c r="AM169" s="266"/>
      <c r="AN169" s="266"/>
      <c r="AO169" s="266"/>
      <c r="AP169" s="266"/>
      <c r="AQ169" s="266"/>
      <c r="AR169" s="266"/>
      <c r="AS169" s="266"/>
      <c r="AT169" s="266"/>
      <c r="AU169" s="266"/>
      <c r="AV169" s="266"/>
      <c r="AW169" s="266"/>
      <c r="AX169" s="266"/>
      <c r="AY169" s="266"/>
      <c r="AZ169" s="266"/>
      <c r="BA169" s="266"/>
      <c r="BB169" s="266"/>
      <c r="BC169" s="266"/>
      <c r="BD169" s="266"/>
      <c r="BE169" s="266"/>
      <c r="BF169" s="266"/>
      <c r="BG169" s="266"/>
      <c r="BH169" s="266"/>
      <c r="BI169" s="266"/>
    </row>
    <row r="170" spans="17:61" s="214" customFormat="1">
      <c r="Q170" s="266"/>
      <c r="AG170" s="266"/>
      <c r="AL170" s="266"/>
      <c r="AM170" s="266"/>
      <c r="AN170" s="266"/>
      <c r="AO170" s="266"/>
      <c r="AP170" s="266"/>
      <c r="AQ170" s="266"/>
      <c r="AR170" s="266"/>
      <c r="AS170" s="266"/>
      <c r="AT170" s="266"/>
      <c r="AU170" s="266"/>
      <c r="AV170" s="266"/>
      <c r="AW170" s="266"/>
      <c r="AX170" s="266"/>
      <c r="AY170" s="266"/>
      <c r="AZ170" s="266"/>
      <c r="BA170" s="266"/>
      <c r="BB170" s="266"/>
      <c r="BC170" s="266"/>
      <c r="BD170" s="266"/>
      <c r="BE170" s="266"/>
      <c r="BF170" s="266"/>
      <c r="BG170" s="266"/>
      <c r="BH170" s="266"/>
      <c r="BI170" s="266"/>
    </row>
    <row r="171" spans="17:61" s="214" customFormat="1">
      <c r="Q171" s="266"/>
      <c r="AG171" s="266"/>
      <c r="AL171" s="266"/>
      <c r="AM171" s="266"/>
      <c r="AN171" s="266"/>
      <c r="AO171" s="266"/>
      <c r="AP171" s="266"/>
      <c r="AQ171" s="266"/>
      <c r="AR171" s="266"/>
      <c r="AS171" s="266"/>
      <c r="AT171" s="266"/>
      <c r="AU171" s="266"/>
      <c r="AV171" s="266"/>
      <c r="AW171" s="266"/>
      <c r="AX171" s="266"/>
      <c r="AY171" s="266"/>
      <c r="AZ171" s="266"/>
      <c r="BA171" s="266"/>
      <c r="BB171" s="266"/>
      <c r="BC171" s="266"/>
      <c r="BD171" s="266"/>
      <c r="BE171" s="266"/>
      <c r="BF171" s="266"/>
      <c r="BG171" s="266"/>
      <c r="BH171" s="266"/>
      <c r="BI171" s="266"/>
    </row>
    <row r="172" spans="17:61" s="214" customFormat="1">
      <c r="Q172" s="266"/>
      <c r="AG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6"/>
      <c r="AX172" s="266"/>
      <c r="AY172" s="266"/>
      <c r="AZ172" s="266"/>
      <c r="BA172" s="266"/>
      <c r="BB172" s="266"/>
      <c r="BC172" s="266"/>
      <c r="BD172" s="266"/>
      <c r="BE172" s="266"/>
      <c r="BF172" s="266"/>
      <c r="BG172" s="266"/>
      <c r="BH172" s="266"/>
      <c r="BI172" s="266"/>
    </row>
    <row r="173" spans="17:61" s="214" customFormat="1">
      <c r="Q173" s="266"/>
      <c r="AG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6"/>
      <c r="AX173" s="266"/>
      <c r="AY173" s="266"/>
      <c r="AZ173" s="266"/>
      <c r="BA173" s="266"/>
      <c r="BB173" s="266"/>
      <c r="BC173" s="266"/>
      <c r="BD173" s="266"/>
      <c r="BE173" s="266"/>
      <c r="BF173" s="266"/>
      <c r="BG173" s="266"/>
      <c r="BH173" s="266"/>
      <c r="BI173" s="266"/>
    </row>
    <row r="174" spans="17:61" s="214" customFormat="1">
      <c r="Q174" s="266"/>
      <c r="AG174" s="266"/>
      <c r="AL174" s="266"/>
      <c r="AM174" s="266"/>
      <c r="AN174" s="266"/>
      <c r="AO174" s="266"/>
      <c r="AP174" s="266"/>
      <c r="AQ174" s="266"/>
      <c r="AR174" s="266"/>
      <c r="AS174" s="266"/>
      <c r="AT174" s="266"/>
      <c r="AU174" s="266"/>
      <c r="AV174" s="266"/>
      <c r="AW174" s="266"/>
      <c r="AX174" s="266"/>
      <c r="AY174" s="266"/>
      <c r="AZ174" s="266"/>
      <c r="BA174" s="266"/>
      <c r="BB174" s="266"/>
      <c r="BC174" s="266"/>
      <c r="BD174" s="266"/>
      <c r="BE174" s="266"/>
      <c r="BF174" s="266"/>
      <c r="BG174" s="266"/>
      <c r="BH174" s="266"/>
      <c r="BI174" s="266"/>
    </row>
    <row r="175" spans="17:61" s="214" customFormat="1">
      <c r="Q175" s="266"/>
      <c r="AG175" s="266"/>
      <c r="AL175" s="266"/>
      <c r="AM175" s="266"/>
      <c r="AN175" s="266"/>
      <c r="AO175" s="266"/>
      <c r="AP175" s="266"/>
      <c r="AQ175" s="266"/>
      <c r="AR175" s="266"/>
      <c r="AS175" s="266"/>
      <c r="AT175" s="266"/>
      <c r="AU175" s="266"/>
      <c r="AV175" s="266"/>
      <c r="AW175" s="266"/>
      <c r="AX175" s="266"/>
      <c r="AY175" s="266"/>
      <c r="AZ175" s="266"/>
      <c r="BA175" s="266"/>
      <c r="BB175" s="266"/>
      <c r="BC175" s="266"/>
      <c r="BD175" s="266"/>
      <c r="BE175" s="266"/>
      <c r="BF175" s="266"/>
      <c r="BG175" s="266"/>
      <c r="BH175" s="266"/>
      <c r="BI175" s="266"/>
    </row>
    <row r="176" spans="17:61" s="214" customFormat="1">
      <c r="Q176" s="266"/>
      <c r="AG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6"/>
      <c r="AX176" s="266"/>
      <c r="AY176" s="266"/>
      <c r="AZ176" s="266"/>
      <c r="BA176" s="266"/>
      <c r="BB176" s="266"/>
      <c r="BC176" s="266"/>
      <c r="BD176" s="266"/>
      <c r="BE176" s="266"/>
      <c r="BF176" s="266"/>
      <c r="BG176" s="266"/>
      <c r="BH176" s="266"/>
      <c r="BI176" s="266"/>
    </row>
    <row r="177" spans="17:61" s="214" customFormat="1">
      <c r="Q177" s="266"/>
      <c r="AG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</row>
    <row r="178" spans="17:61" s="214" customFormat="1">
      <c r="Q178" s="266"/>
      <c r="AG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</row>
    <row r="179" spans="17:61" s="214" customFormat="1">
      <c r="Q179" s="266"/>
      <c r="AG179" s="266"/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</row>
    <row r="180" spans="17:61" s="214" customFormat="1">
      <c r="Q180" s="266"/>
      <c r="AG180" s="266"/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</row>
    <row r="181" spans="17:61" s="214" customFormat="1">
      <c r="Q181" s="266"/>
      <c r="AG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6"/>
      <c r="BA181" s="266"/>
      <c r="BB181" s="266"/>
      <c r="BC181" s="266"/>
      <c r="BD181" s="266"/>
      <c r="BE181" s="266"/>
      <c r="BF181" s="266"/>
      <c r="BG181" s="266"/>
      <c r="BH181" s="266"/>
      <c r="BI181" s="266"/>
    </row>
    <row r="182" spans="17:61" s="214" customFormat="1">
      <c r="Q182" s="266"/>
      <c r="AG182" s="266"/>
      <c r="AL182" s="266"/>
      <c r="AM182" s="266"/>
      <c r="AN182" s="266"/>
      <c r="AO182" s="266"/>
      <c r="AP182" s="266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6"/>
      <c r="BA182" s="266"/>
      <c r="BB182" s="266"/>
      <c r="BC182" s="266"/>
      <c r="BD182" s="266"/>
      <c r="BE182" s="266"/>
      <c r="BF182" s="266"/>
      <c r="BG182" s="266"/>
      <c r="BH182" s="266"/>
      <c r="BI182" s="266"/>
    </row>
    <row r="183" spans="17:61" s="214" customFormat="1">
      <c r="Q183" s="266"/>
      <c r="AG183" s="266"/>
      <c r="AL183" s="266"/>
      <c r="AM183" s="266"/>
      <c r="AN183" s="266"/>
      <c r="AO183" s="266"/>
      <c r="AP183" s="266"/>
      <c r="AQ183" s="266"/>
      <c r="AR183" s="266"/>
      <c r="AS183" s="266"/>
      <c r="AT183" s="266"/>
      <c r="AU183" s="266"/>
      <c r="AV183" s="266"/>
      <c r="AW183" s="266"/>
      <c r="AX183" s="266"/>
      <c r="AY183" s="266"/>
      <c r="AZ183" s="266"/>
      <c r="BA183" s="266"/>
      <c r="BB183" s="266"/>
      <c r="BC183" s="266"/>
      <c r="BD183" s="266"/>
      <c r="BE183" s="266"/>
      <c r="BF183" s="266"/>
      <c r="BG183" s="266"/>
      <c r="BH183" s="266"/>
      <c r="BI183" s="266"/>
    </row>
    <row r="184" spans="17:61" s="214" customFormat="1">
      <c r="Q184" s="266"/>
      <c r="AG184" s="266"/>
      <c r="AL184" s="266"/>
      <c r="AM184" s="266"/>
      <c r="AN184" s="266"/>
      <c r="AO184" s="266"/>
      <c r="AP184" s="266"/>
      <c r="AQ184" s="266"/>
      <c r="AR184" s="266"/>
      <c r="AS184" s="266"/>
      <c r="AT184" s="266"/>
      <c r="AU184" s="266"/>
      <c r="AV184" s="266"/>
      <c r="AW184" s="266"/>
      <c r="AX184" s="266"/>
      <c r="AY184" s="266"/>
      <c r="AZ184" s="266"/>
      <c r="BA184" s="266"/>
      <c r="BB184" s="266"/>
      <c r="BC184" s="266"/>
      <c r="BD184" s="266"/>
      <c r="BE184" s="266"/>
      <c r="BF184" s="266"/>
      <c r="BG184" s="266"/>
      <c r="BH184" s="266"/>
      <c r="BI184" s="266"/>
    </row>
    <row r="185" spans="17:61" s="214" customFormat="1">
      <c r="Q185" s="266"/>
      <c r="AG185" s="266"/>
      <c r="AL185" s="266"/>
      <c r="AM185" s="266"/>
      <c r="AN185" s="266"/>
      <c r="AO185" s="266"/>
      <c r="AP185" s="266"/>
      <c r="AQ185" s="266"/>
      <c r="AR185" s="266"/>
      <c r="AS185" s="266"/>
      <c r="AT185" s="266"/>
      <c r="AU185" s="266"/>
      <c r="AV185" s="266"/>
      <c r="AW185" s="266"/>
      <c r="AX185" s="266"/>
      <c r="AY185" s="266"/>
      <c r="AZ185" s="266"/>
      <c r="BA185" s="266"/>
      <c r="BB185" s="266"/>
      <c r="BC185" s="266"/>
      <c r="BD185" s="266"/>
      <c r="BE185" s="266"/>
      <c r="BF185" s="266"/>
      <c r="BG185" s="266"/>
      <c r="BH185" s="266"/>
      <c r="BI185" s="266"/>
    </row>
    <row r="186" spans="17:61" s="214" customFormat="1">
      <c r="Q186" s="266"/>
      <c r="AG186" s="266"/>
      <c r="AL186" s="266"/>
      <c r="AM186" s="266"/>
      <c r="AN186" s="266"/>
      <c r="AO186" s="266"/>
      <c r="AP186" s="266"/>
      <c r="AQ186" s="266"/>
      <c r="AR186" s="266"/>
      <c r="AS186" s="266"/>
      <c r="AT186" s="266"/>
      <c r="AU186" s="266"/>
      <c r="AV186" s="266"/>
      <c r="AW186" s="266"/>
      <c r="AX186" s="266"/>
      <c r="AY186" s="266"/>
      <c r="AZ186" s="266"/>
      <c r="BA186" s="266"/>
      <c r="BB186" s="266"/>
      <c r="BC186" s="266"/>
      <c r="BD186" s="266"/>
      <c r="BE186" s="266"/>
      <c r="BF186" s="266"/>
      <c r="BG186" s="266"/>
      <c r="BH186" s="266"/>
      <c r="BI186" s="266"/>
    </row>
    <row r="187" spans="17:61" s="214" customFormat="1">
      <c r="Q187" s="266"/>
      <c r="AG187" s="266"/>
      <c r="AL187" s="266"/>
      <c r="AM187" s="266"/>
      <c r="AN187" s="266"/>
      <c r="AO187" s="266"/>
      <c r="AP187" s="266"/>
      <c r="AQ187" s="266"/>
      <c r="AR187" s="266"/>
      <c r="AS187" s="266"/>
      <c r="AT187" s="266"/>
      <c r="AU187" s="266"/>
      <c r="AV187" s="266"/>
      <c r="AW187" s="266"/>
      <c r="AX187" s="266"/>
      <c r="AY187" s="266"/>
      <c r="AZ187" s="266"/>
      <c r="BA187" s="266"/>
      <c r="BB187" s="266"/>
      <c r="BC187" s="266"/>
      <c r="BD187" s="266"/>
      <c r="BE187" s="266"/>
      <c r="BF187" s="266"/>
      <c r="BG187" s="266"/>
      <c r="BH187" s="266"/>
      <c r="BI187" s="266"/>
    </row>
    <row r="188" spans="17:61" s="214" customFormat="1">
      <c r="Q188" s="266"/>
      <c r="AG188" s="266"/>
      <c r="AL188" s="266"/>
      <c r="AM188" s="266"/>
      <c r="AN188" s="266"/>
      <c r="AO188" s="266"/>
      <c r="AP188" s="266"/>
      <c r="AQ188" s="266"/>
      <c r="AR188" s="266"/>
      <c r="AS188" s="266"/>
      <c r="AT188" s="266"/>
      <c r="AU188" s="266"/>
      <c r="AV188" s="266"/>
      <c r="AW188" s="266"/>
      <c r="AX188" s="266"/>
      <c r="AY188" s="266"/>
      <c r="AZ188" s="266"/>
      <c r="BA188" s="266"/>
      <c r="BB188" s="266"/>
      <c r="BC188" s="266"/>
      <c r="BD188" s="266"/>
      <c r="BE188" s="266"/>
      <c r="BF188" s="266"/>
      <c r="BG188" s="266"/>
      <c r="BH188" s="266"/>
      <c r="BI188" s="266"/>
    </row>
    <row r="189" spans="17:61" s="214" customFormat="1">
      <c r="Q189" s="266"/>
      <c r="AG189" s="266"/>
      <c r="AL189" s="266"/>
      <c r="AM189" s="266"/>
      <c r="AN189" s="266"/>
      <c r="AO189" s="266"/>
      <c r="AP189" s="266"/>
      <c r="AQ189" s="266"/>
      <c r="AR189" s="266"/>
      <c r="AS189" s="266"/>
      <c r="AT189" s="266"/>
      <c r="AU189" s="266"/>
      <c r="AV189" s="266"/>
      <c r="AW189" s="266"/>
      <c r="AX189" s="266"/>
      <c r="AY189" s="266"/>
      <c r="AZ189" s="266"/>
      <c r="BA189" s="266"/>
      <c r="BB189" s="266"/>
      <c r="BC189" s="266"/>
      <c r="BD189" s="266"/>
      <c r="BE189" s="266"/>
      <c r="BF189" s="266"/>
      <c r="BG189" s="266"/>
      <c r="BH189" s="266"/>
      <c r="BI189" s="266"/>
    </row>
    <row r="190" spans="17:61" s="214" customFormat="1">
      <c r="Q190" s="266"/>
      <c r="AG190" s="266"/>
      <c r="AL190" s="266"/>
      <c r="AM190" s="266"/>
      <c r="AN190" s="266"/>
      <c r="AO190" s="266"/>
      <c r="AP190" s="266"/>
      <c r="AQ190" s="266"/>
      <c r="AR190" s="266"/>
      <c r="AS190" s="266"/>
      <c r="AT190" s="266"/>
      <c r="AU190" s="266"/>
      <c r="AV190" s="266"/>
      <c r="AW190" s="266"/>
      <c r="AX190" s="266"/>
      <c r="AY190" s="266"/>
      <c r="AZ190" s="266"/>
      <c r="BA190" s="266"/>
      <c r="BB190" s="266"/>
      <c r="BC190" s="266"/>
      <c r="BD190" s="266"/>
      <c r="BE190" s="266"/>
      <c r="BF190" s="266"/>
      <c r="BG190" s="266"/>
      <c r="BH190" s="266"/>
      <c r="BI190" s="266"/>
    </row>
    <row r="191" spans="17:61" s="214" customFormat="1">
      <c r="Q191" s="266"/>
      <c r="AG191" s="266"/>
      <c r="AL191" s="266"/>
      <c r="AM191" s="266"/>
      <c r="AN191" s="266"/>
      <c r="AO191" s="266"/>
      <c r="AP191" s="266"/>
      <c r="AQ191" s="266"/>
      <c r="AR191" s="266"/>
      <c r="AS191" s="266"/>
      <c r="AT191" s="266"/>
      <c r="AU191" s="266"/>
      <c r="AV191" s="266"/>
      <c r="AW191" s="266"/>
      <c r="AX191" s="266"/>
      <c r="AY191" s="266"/>
      <c r="AZ191" s="266"/>
      <c r="BA191" s="266"/>
      <c r="BB191" s="266"/>
      <c r="BC191" s="266"/>
      <c r="BD191" s="266"/>
      <c r="BE191" s="266"/>
      <c r="BF191" s="266"/>
      <c r="BG191" s="266"/>
      <c r="BH191" s="266"/>
      <c r="BI191" s="266"/>
    </row>
    <row r="192" spans="17:61" s="214" customFormat="1">
      <c r="Q192" s="266"/>
      <c r="AG192" s="266"/>
      <c r="AL192" s="266"/>
      <c r="AM192" s="266"/>
      <c r="AN192" s="266"/>
      <c r="AO192" s="266"/>
      <c r="AP192" s="266"/>
      <c r="AQ192" s="266"/>
      <c r="AR192" s="266"/>
      <c r="AS192" s="266"/>
      <c r="AT192" s="266"/>
      <c r="AU192" s="266"/>
      <c r="AV192" s="266"/>
      <c r="AW192" s="266"/>
      <c r="AX192" s="266"/>
      <c r="AY192" s="266"/>
      <c r="AZ192" s="266"/>
      <c r="BA192" s="266"/>
      <c r="BB192" s="266"/>
      <c r="BC192" s="266"/>
      <c r="BD192" s="266"/>
      <c r="BE192" s="266"/>
      <c r="BF192" s="266"/>
      <c r="BG192" s="266"/>
      <c r="BH192" s="266"/>
      <c r="BI192" s="266"/>
    </row>
    <row r="193" spans="5:68" s="214" customFormat="1">
      <c r="Q193" s="266"/>
      <c r="AG193" s="266"/>
      <c r="AL193" s="266"/>
      <c r="AM193" s="266"/>
      <c r="AN193" s="266"/>
      <c r="AO193" s="266"/>
      <c r="AP193" s="266"/>
      <c r="AQ193" s="266"/>
      <c r="AR193" s="266"/>
      <c r="AS193" s="266"/>
      <c r="AT193" s="266"/>
      <c r="AU193" s="266"/>
      <c r="AV193" s="266"/>
      <c r="AW193" s="266"/>
      <c r="AX193" s="266"/>
      <c r="AY193" s="266"/>
      <c r="AZ193" s="266"/>
      <c r="BA193" s="266"/>
      <c r="BB193" s="266"/>
      <c r="BC193" s="266"/>
      <c r="BD193" s="266"/>
      <c r="BE193" s="266"/>
      <c r="BF193" s="266"/>
      <c r="BG193" s="266"/>
      <c r="BH193" s="266"/>
      <c r="BI193" s="266"/>
    </row>
    <row r="194" spans="5:68" s="214" customFormat="1">
      <c r="Q194" s="266"/>
      <c r="AG194" s="266"/>
      <c r="AL194" s="266"/>
      <c r="AM194" s="266"/>
      <c r="AN194" s="266"/>
      <c r="AO194" s="266"/>
      <c r="AP194" s="266"/>
      <c r="AQ194" s="266"/>
      <c r="AR194" s="266"/>
      <c r="AS194" s="266"/>
      <c r="AT194" s="266"/>
      <c r="AU194" s="266"/>
      <c r="AV194" s="266"/>
      <c r="AW194" s="266"/>
      <c r="AX194" s="266"/>
      <c r="AY194" s="266"/>
      <c r="AZ194" s="266"/>
      <c r="BA194" s="266"/>
      <c r="BB194" s="266"/>
      <c r="BC194" s="266"/>
      <c r="BD194" s="266"/>
      <c r="BE194" s="266"/>
      <c r="BF194" s="266"/>
      <c r="BG194" s="266"/>
      <c r="BH194" s="266"/>
      <c r="BI194" s="266"/>
    </row>
    <row r="195" spans="5:68" s="214" customFormat="1">
      <c r="Q195" s="266"/>
      <c r="AG195" s="266"/>
      <c r="AL195" s="266"/>
      <c r="AM195" s="266"/>
      <c r="AN195" s="266"/>
      <c r="AO195" s="266"/>
      <c r="AP195" s="266"/>
      <c r="AQ195" s="266"/>
      <c r="AR195" s="266"/>
      <c r="AS195" s="266"/>
      <c r="AT195" s="266"/>
      <c r="AU195" s="266"/>
      <c r="AV195" s="266"/>
      <c r="AW195" s="266"/>
      <c r="AX195" s="266"/>
      <c r="AY195" s="266"/>
      <c r="AZ195" s="266"/>
      <c r="BA195" s="266"/>
      <c r="BB195" s="266"/>
      <c r="BC195" s="266"/>
      <c r="BD195" s="266"/>
      <c r="BE195" s="266"/>
      <c r="BF195" s="266"/>
      <c r="BG195" s="266"/>
      <c r="BH195" s="266"/>
      <c r="BI195" s="266"/>
    </row>
    <row r="196" spans="5:68"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66"/>
      <c r="R196" s="214"/>
      <c r="S196" s="214"/>
      <c r="T196" s="214"/>
      <c r="U196" s="214"/>
      <c r="AB196" s="214"/>
      <c r="AC196" s="214"/>
      <c r="AD196" s="214"/>
      <c r="AE196" s="214"/>
      <c r="AF196" s="214"/>
      <c r="AG196" s="266"/>
      <c r="AH196" s="214"/>
      <c r="AI196" s="214"/>
      <c r="AJ196" s="214"/>
      <c r="AK196" s="214"/>
      <c r="AL196" s="266"/>
      <c r="AM196" s="266"/>
      <c r="AN196" s="266"/>
      <c r="AO196" s="266"/>
      <c r="AP196" s="266"/>
      <c r="AQ196" s="266"/>
      <c r="AR196" s="266"/>
      <c r="AS196" s="266"/>
      <c r="AT196" s="266"/>
      <c r="AU196" s="266"/>
      <c r="AV196" s="266"/>
      <c r="AW196" s="266"/>
      <c r="AX196" s="266"/>
      <c r="AY196" s="266"/>
      <c r="AZ196" s="266"/>
      <c r="BA196" s="266"/>
      <c r="BB196" s="266"/>
      <c r="BC196" s="266"/>
      <c r="BD196" s="266"/>
      <c r="BE196" s="266"/>
      <c r="BF196" s="266"/>
      <c r="BG196" s="266"/>
      <c r="BH196" s="266"/>
      <c r="BI196" s="266"/>
      <c r="BJ196" s="214"/>
      <c r="BK196" s="214"/>
      <c r="BL196" s="214"/>
      <c r="BM196" s="214"/>
      <c r="BN196" s="214"/>
      <c r="BO196" s="214"/>
      <c r="BP196" s="214"/>
    </row>
  </sheetData>
  <sheetProtection password="F475" sheet="1" objects="1" scenarios="1"/>
  <mergeCells count="75">
    <mergeCell ref="E16:H16"/>
    <mergeCell ref="F47:G47"/>
    <mergeCell ref="F29:G29"/>
    <mergeCell ref="F30:G30"/>
    <mergeCell ref="F31:G31"/>
    <mergeCell ref="F44:G44"/>
    <mergeCell ref="F17:G17"/>
    <mergeCell ref="F45:G45"/>
    <mergeCell ref="F46:G46"/>
    <mergeCell ref="F18:G18"/>
    <mergeCell ref="F19:G19"/>
    <mergeCell ref="F22:G22"/>
    <mergeCell ref="F23:G23"/>
    <mergeCell ref="F25:G25"/>
    <mergeCell ref="F26:G26"/>
    <mergeCell ref="F27:G27"/>
    <mergeCell ref="F28:G28"/>
    <mergeCell ref="B45:B47"/>
    <mergeCell ref="B24:B26"/>
    <mergeCell ref="F43:G43"/>
    <mergeCell ref="F67:G67"/>
    <mergeCell ref="F61:G61"/>
    <mergeCell ref="F62:G62"/>
    <mergeCell ref="F52:G52"/>
    <mergeCell ref="F53:G53"/>
    <mergeCell ref="F54:G54"/>
    <mergeCell ref="F55:G55"/>
    <mergeCell ref="F68:G68"/>
    <mergeCell ref="F37:G37"/>
    <mergeCell ref="F38:G38"/>
    <mergeCell ref="F39:G39"/>
    <mergeCell ref="F40:G40"/>
    <mergeCell ref="F41:G41"/>
    <mergeCell ref="F63:G63"/>
    <mergeCell ref="F56:G56"/>
    <mergeCell ref="F57:G57"/>
    <mergeCell ref="F58:G58"/>
    <mergeCell ref="F59:G59"/>
    <mergeCell ref="F60:G60"/>
    <mergeCell ref="F49:G49"/>
    <mergeCell ref="F50:G50"/>
    <mergeCell ref="F51:G51"/>
    <mergeCell ref="F66:G66"/>
    <mergeCell ref="AN14:AO14"/>
    <mergeCell ref="AP14:BB14"/>
    <mergeCell ref="BD14:BH14"/>
    <mergeCell ref="F64:G64"/>
    <mergeCell ref="F65:G65"/>
    <mergeCell ref="F32:G32"/>
    <mergeCell ref="F33:G33"/>
    <mergeCell ref="F34:G34"/>
    <mergeCell ref="F35:G35"/>
    <mergeCell ref="F36:G36"/>
    <mergeCell ref="F15:G15"/>
    <mergeCell ref="I14:J14"/>
    <mergeCell ref="F48:G48"/>
    <mergeCell ref="F20:G20"/>
    <mergeCell ref="F21:G21"/>
    <mergeCell ref="F24:G24"/>
    <mergeCell ref="AH14:AK14"/>
    <mergeCell ref="G7:L7"/>
    <mergeCell ref="I10:K10"/>
    <mergeCell ref="G6:J6"/>
    <mergeCell ref="G10:H10"/>
    <mergeCell ref="G8:L8"/>
    <mergeCell ref="K12:P12"/>
    <mergeCell ref="K13:O13"/>
    <mergeCell ref="X15:Y15"/>
    <mergeCell ref="F2:K2"/>
    <mergeCell ref="AB13:AC14"/>
    <mergeCell ref="AD13:AF13"/>
    <mergeCell ref="AD14:AF14"/>
    <mergeCell ref="E4:I5"/>
    <mergeCell ref="L6:N6"/>
    <mergeCell ref="L5:P5"/>
  </mergeCells>
  <phoneticPr fontId="3"/>
  <dataValidations xWindow="1804" yWindow="827" count="8">
    <dataValidation type="textLength" operator="equal" allowBlank="1" showInputMessage="1" showErrorMessage="1" error="文字数が違います。説明を読み直してください。" prompt="スペースに注意！" sqref="I16" xr:uid="{8F1A1723-E43A-4248-A3FE-D971A2431708}">
      <formula1>6</formula1>
    </dataValidation>
    <dataValidation imeMode="halfKatakana" allowBlank="1" showInputMessage="1" showErrorMessage="1" sqref="K16" xr:uid="{285396D6-AB9F-4EAD-B19A-85AA7C4BF503}"/>
    <dataValidation imeMode="halfAlpha" allowBlank="1" showInputMessage="1" showErrorMessage="1" prompt="説明を読んで！" sqref="W63:Y67 X43:AA62 W44:W62 W68 W17:AA41 X42:Z42" xr:uid="{F572D3F6-ACB3-438D-8069-925FF7F03D45}"/>
    <dataValidation type="custom" imeMode="halfAlpha" allowBlank="1" showInputMessage="1" showErrorMessage="1" sqref="H44:H68 H17:H41" xr:uid="{43D8EAE1-CAAD-4249-B015-2E7BB1D60758}">
      <formula1>1</formula1>
    </dataValidation>
    <dataValidation type="custom" imeMode="halfKatakana" allowBlank="1" showInputMessage="1" showErrorMessage="1" sqref="K44:K68 K17:K41" xr:uid="{EEA5F81C-8CC3-44E6-B3EA-5E2CE7578691}">
      <formula1>1</formula1>
    </dataValidation>
    <dataValidation type="custom" imeMode="hiragana" allowBlank="1" showInputMessage="1" showErrorMessage="1" sqref="J44 I44:I68 I17:I41" xr:uid="{7829F8CA-8CC0-49ED-BD6C-8D502E41F2A0}">
      <formula1>1</formula1>
    </dataValidation>
    <dataValidation imeMode="halfAlpha" allowBlank="1" showInputMessage="1" showErrorMessage="1" sqref="R44:R68 O44:O68 U16:U41 R16:R41 O16:O41 U44:U68" xr:uid="{D2AB03C3-8113-4213-939B-FDEAFF2F3710}"/>
    <dataValidation type="list" allowBlank="1" showInputMessage="1" showErrorMessage="1" sqref="N44:N68 Q44:Q68 Q16:Q41 N16:N41 T16:T41 T44:T68" xr:uid="{134C65B0-39B0-44EF-B2F3-AD67E7018E6C}">
      <formula1>INDIRECT(M16)</formula1>
    </dataValidation>
  </dataValidations>
  <pageMargins left="0.23622047244094491" right="0.23622047244094491" top="0.74803149606299213" bottom="0.74803149606299213" header="0.31496062992125984" footer="0.31496062992125984"/>
  <pageSetup paperSize="9" scale="41" orientation="landscape" verticalDpi="0" r:id="rId1"/>
  <rowBreaks count="1" manualBreakCount="1">
    <brk id="41" min="1" max="2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804" yWindow="827" count="19">
        <x14:dataValidation type="list" allowBlank="1" showInputMessage="1" showErrorMessage="1" xr:uid="{84D2DBB2-68F6-48A8-BDC9-1435C6FDB4FB}">
          <x14:formula1>
            <xm:f>'C:\Users\TAKAHASHI\Desktop\秋季・テスト\原本\[H29・秋季申し込みフォーム・一般大学.xlsx]所属・種目コード'!#REF!</xm:f>
          </x14:formula1>
          <xm:sqref>J16</xm:sqref>
        </x14:dataValidation>
        <x14:dataValidation type="list" imeMode="halfAlpha" allowBlank="1" showInputMessage="1" showErrorMessage="1" xr:uid="{B4F07652-F5B8-46FF-965C-4B1A2C3F2999}">
          <x14:formula1>
            <xm:f>'C:\Users\TAKAHASHI\Desktop\秋季・テスト\原本\[H29・秋季申し込みフォーム・一般大学.xlsx]所属・種目コード'!#REF!</xm:f>
          </x14:formula1>
          <xm:sqref>L16</xm:sqref>
        </x14:dataValidation>
        <x14:dataValidation type="list" allowBlank="1" showInputMessage="1" showErrorMessage="1" xr:uid="{1280CC63-E381-4224-9867-1716E9D6EE63}">
          <x14:formula1>
            <xm:f>所属・種目コード!$AB$1:$AB$7</xm:f>
          </x14:formula1>
          <xm:sqref>J45:J68 J17:J41</xm:sqref>
        </x14:dataValidation>
        <x14:dataValidation type="list" imeMode="halfAlpha" allowBlank="1" showInputMessage="1" showErrorMessage="1" xr:uid="{A33C2124-87DF-4202-A396-AEDE2A403DFE}">
          <x14:formula1>
            <xm:f>所属・種目コード!$F$2:$F$151</xm:f>
          </x14:formula1>
          <xm:sqref>L17:L41 L44:L68</xm:sqref>
        </x14:dataValidation>
        <x14:dataValidation type="list" imeMode="halfAlpha" allowBlank="1" showInputMessage="1" showErrorMessage="1" xr:uid="{5D5D6B54-633A-466A-B774-3886F3C10A26}">
          <x14:formula1>
            <xm:f>所属・種目コード!$Y$2:$Y$3</xm:f>
          </x14:formula1>
          <xm:sqref>P16 M16 S16</xm:sqref>
        </x14:dataValidation>
        <x14:dataValidation type="list" errorStyle="warning" allowBlank="1" showInputMessage="1" showErrorMessage="1" errorTitle="種目入力" error="正しい種目データではありません" xr:uid="{B113988E-DEB0-4E7A-A6B6-60DCCC811ED9}">
          <x14:formula1>
            <xm:f>所属・種目コード!$Y$2:$Y$3</xm:f>
          </x14:formula1>
          <xm:sqref>P16 M16 S16</xm:sqref>
        </x14:dataValidation>
        <x14:dataValidation type="list" allowBlank="1" showInputMessage="1" showErrorMessage="1" xr:uid="{3BBCF881-A4CC-4C87-8A85-A9731826A1C6}">
          <x14:formula1>
            <xm:f>所属・種目コード!$Y$2</xm:f>
          </x14:formula1>
          <xm:sqref>AD17:AF41 AD43:AF68 AC42:AE42</xm:sqref>
        </x14:dataValidation>
        <x14:dataValidation type="list" allowBlank="1" showInputMessage="1" showErrorMessage="1" xr:uid="{83378EE6-B6EB-45EA-9451-781DF1C762FE}">
          <x14:formula1>
            <xm:f>所属・種目コード!$W$1:$W$2</xm:f>
          </x14:formula1>
          <xm:sqref>AB17:AB41 AB43:AB68 AA42</xm:sqref>
        </x14:dataValidation>
        <x14:dataValidation type="list" imeMode="halfAlpha" allowBlank="1" showInputMessage="1" showErrorMessage="1" prompt="説明を読んで！" xr:uid="{7B2F8F3C-FA1A-4491-8046-DDCEFF1B804A}">
          <x14:formula1>
            <xm:f>所属・種目コード!$W$1:$W$2</xm:f>
          </x14:formula1>
          <xm:sqref>AB17:AB41 AB43:AB68 AA42</xm:sqref>
        </x14:dataValidation>
        <x14:dataValidation type="list" allowBlank="1" showInputMessage="1" prompt="選択入力してください" xr:uid="{7E0A6CB8-C4EE-4599-807B-7E8EF10BA078}">
          <x14:formula1>
            <xm:f>所属・種目コード!$T$1</xm:f>
          </x14:formula1>
          <xm:sqref>AC17:AC41 AC43:AC68 AB42</xm:sqref>
        </x14:dataValidation>
        <x14:dataValidation type="list" imeMode="halfAlpha" allowBlank="1" showInputMessage="1" showErrorMessage="1" prompt="説明を読んで！" xr:uid="{DF8D83A6-8D39-434E-9105-570DFE7294E7}">
          <x14:formula1>
            <xm:f>所属・種目コード!$T$1</xm:f>
          </x14:formula1>
          <xm:sqref>AC17:AC41 AC43:AC68 AB42</xm:sqref>
        </x14:dataValidation>
        <x14:dataValidation type="list" imeMode="halfAlpha" allowBlank="1" showInputMessage="1" showErrorMessage="1" prompt="説明を読んで！" xr:uid="{7154FBA4-2F97-4DCF-85BB-22B825049D35}">
          <x14:formula1>
            <xm:f>所属・種目コード!$AN$1:$AN$2</xm:f>
          </x14:formula1>
          <xm:sqref>AB17:AB41 AB43:AB68 AA42</xm:sqref>
        </x14:dataValidation>
        <x14:dataValidation type="list" errorStyle="warning" allowBlank="1" showInputMessage="1" showErrorMessage="1" errorTitle="種目入力" error="正しい種目データではありません" xr:uid="{886694F3-4083-4463-8301-02BA4CAF8FA1}">
          <x14:formula1>
            <xm:f>所属・種目コード!$Y$7:$Y$8</xm:f>
          </x14:formula1>
          <xm:sqref>M64:M68 P64:P68 S64:S68</xm:sqref>
        </x14:dataValidation>
        <x14:dataValidation type="list" imeMode="halfAlpha" allowBlank="1" showInputMessage="1" showErrorMessage="1" xr:uid="{1461EF71-4874-4AEA-85AC-86B8B1FAD79D}">
          <x14:formula1>
            <xm:f>所属・種目コード!$Y$7:$Y$8</xm:f>
          </x14:formula1>
          <xm:sqref>M64:M68 P64:P68 S64:S68</xm:sqref>
        </x14:dataValidation>
        <x14:dataValidation type="list" imeMode="halfAlpha" allowBlank="1" showInputMessage="1" showErrorMessage="1" xr:uid="{D374A451-37E0-4306-B0F3-35E9319F0CE0}">
          <x14:formula1>
            <xm:f>所属・種目コード!$Y$2</xm:f>
          </x14:formula1>
          <xm:sqref>M17:M41 P17:P41 S17:S41</xm:sqref>
        </x14:dataValidation>
        <x14:dataValidation type="list" errorStyle="warning" allowBlank="1" showInputMessage="1" showErrorMessage="1" errorTitle="種目入力" error="正しい種目データではありません" xr:uid="{9D53B679-A414-4967-9FCE-57242ED2DBC7}">
          <x14:formula1>
            <xm:f>所属・種目コード!$Y$2</xm:f>
          </x14:formula1>
          <xm:sqref>M17:M41 P17:P41 S17:S41</xm:sqref>
        </x14:dataValidation>
        <x14:dataValidation type="list" errorStyle="warning" allowBlank="1" showInputMessage="1" showErrorMessage="1" errorTitle="種目入力" error="正しい種目データではありません" xr:uid="{94C4C868-1528-4803-A651-30FECB46F29A}">
          <x14:formula1>
            <xm:f>所属・種目コード!$Y$7:$Y$10</xm:f>
          </x14:formula1>
          <xm:sqref>M44:M63 P44:P63 S44:S63</xm:sqref>
        </x14:dataValidation>
        <x14:dataValidation type="list" imeMode="halfAlpha" allowBlank="1" showInputMessage="1" showErrorMessage="1" xr:uid="{A72914DA-378E-47FF-8127-0FF692437146}">
          <x14:formula1>
            <xm:f>所属・種目コード!$Y$7:$Y$10</xm:f>
          </x14:formula1>
          <xm:sqref>M44:M63 P44:P63 S44:S63</xm:sqref>
        </x14:dataValidation>
        <x14:dataValidation type="list" allowBlank="1" showInputMessage="1" showErrorMessage="1" xr:uid="{627A6533-8CF3-48BC-8FC5-B10405461C40}">
          <x14:formula1>
            <xm:f>所属・種目コード!$AI$1:$AI$19</xm:f>
          </x14:formula1>
          <xm:sqref>V44:V68 V17:V41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811"/>
  <sheetViews>
    <sheetView zoomScaleNormal="100" workbookViewId="0">
      <selection activeCell="G81" sqref="G81"/>
    </sheetView>
  </sheetViews>
  <sheetFormatPr defaultColWidth="8.69921875" defaultRowHeight="14.4"/>
  <cols>
    <col min="1" max="2" width="7.8984375" style="23" customWidth="1"/>
    <col min="3" max="3" width="14.8984375" style="23" customWidth="1"/>
    <col min="4" max="4" width="14.19921875" style="23" customWidth="1"/>
    <col min="5" max="6" width="4.69921875" style="23" customWidth="1"/>
    <col min="7" max="7" width="22.796875" style="23" customWidth="1"/>
    <col min="8" max="8" width="13.5" style="23" customWidth="1"/>
    <col min="9" max="9" width="14.69921875" style="23" customWidth="1"/>
    <col min="10" max="10" width="7.8984375" style="23" customWidth="1"/>
    <col min="11" max="11" width="16.3984375" style="23" customWidth="1"/>
    <col min="12" max="12" width="12.8984375" style="23" customWidth="1"/>
    <col min="13" max="13" width="5.5" style="23" customWidth="1"/>
    <col min="14" max="14" width="6.19921875" style="23" customWidth="1"/>
    <col min="15" max="15" width="24.69921875" style="23" customWidth="1"/>
    <col min="16" max="16" width="21.59765625" style="23" customWidth="1"/>
    <col min="17" max="17" width="14" style="23" customWidth="1"/>
    <col min="19" max="16384" width="8.69921875" style="23"/>
  </cols>
  <sheetData>
    <row r="1" spans="1:17">
      <c r="A1" s="165"/>
      <c r="B1" s="165" t="s">
        <v>51</v>
      </c>
      <c r="C1" s="165" t="s">
        <v>52</v>
      </c>
      <c r="D1" s="165" t="s">
        <v>53</v>
      </c>
      <c r="E1" s="165" t="s">
        <v>55</v>
      </c>
      <c r="F1" s="165" t="s">
        <v>56</v>
      </c>
      <c r="G1" s="165" t="s">
        <v>389</v>
      </c>
      <c r="H1" s="632" t="s">
        <v>48</v>
      </c>
      <c r="I1" s="632" t="s">
        <v>49</v>
      </c>
      <c r="J1" s="165" t="s">
        <v>51</v>
      </c>
      <c r="K1" s="165" t="s">
        <v>52</v>
      </c>
      <c r="L1" s="165" t="s">
        <v>53</v>
      </c>
      <c r="M1" s="165" t="s">
        <v>55</v>
      </c>
      <c r="N1" s="165" t="s">
        <v>56</v>
      </c>
      <c r="O1" s="165" t="s">
        <v>389</v>
      </c>
      <c r="P1" s="632" t="s">
        <v>48</v>
      </c>
      <c r="Q1" s="632" t="s">
        <v>49</v>
      </c>
    </row>
    <row r="2" spans="1:17" ht="19.8">
      <c r="B2" s="23">
        <v>1</v>
      </c>
      <c r="C2" s="23" t="s">
        <v>2729</v>
      </c>
      <c r="D2" s="23" t="s">
        <v>1039</v>
      </c>
      <c r="E2" s="23">
        <v>1</v>
      </c>
      <c r="F2" s="919" t="s">
        <v>10137</v>
      </c>
      <c r="G2" s="23" t="s">
        <v>123</v>
      </c>
      <c r="H2" s="633" t="str">
        <f>IF($G2="","",VLOOKUP($G2,所属・種目コード!$F$2:$H$161,3,FALSE))</f>
        <v>031009</v>
      </c>
      <c r="I2" s="633">
        <f>IF($G2="","",VLOOKUP($G2,所属・種目コード!$F$2:$H$165,2,FALSE))</f>
        <v>1009</v>
      </c>
      <c r="J2" s="740">
        <v>1</v>
      </c>
      <c r="K2" s="740" t="s">
        <v>673</v>
      </c>
      <c r="L2" s="23" t="s">
        <v>674</v>
      </c>
      <c r="M2" s="740" t="s">
        <v>9860</v>
      </c>
      <c r="N2" s="740" t="s">
        <v>9626</v>
      </c>
      <c r="O2" s="740" t="s">
        <v>9669</v>
      </c>
      <c r="P2" s="633" t="str">
        <f>IF($O2="","",VLOOKUP($O2,所属・種目コード!$F$2:$H$161,3,FALSE))</f>
        <v>031350</v>
      </c>
      <c r="Q2" s="633">
        <f>IF($O2="","",VLOOKUP($O2,所属・種目コード!$F$2:$H$165,2,FALSE))</f>
        <v>1350</v>
      </c>
    </row>
    <row r="3" spans="1:17" ht="19.8">
      <c r="B3" s="23">
        <v>2</v>
      </c>
      <c r="C3" s="23" t="s">
        <v>693</v>
      </c>
      <c r="D3" s="23" t="s">
        <v>694</v>
      </c>
      <c r="E3" s="23">
        <v>1</v>
      </c>
      <c r="F3" s="919" t="s">
        <v>10137</v>
      </c>
      <c r="G3" s="23" t="s">
        <v>123</v>
      </c>
      <c r="H3" s="633" t="str">
        <f>IF($G3="","",VLOOKUP($G3,所属・種目コード!$F$2:$H$161,3,FALSE))</f>
        <v>031009</v>
      </c>
      <c r="I3" s="633">
        <f>IF($G3="","",VLOOKUP($G3,所属・種目コード!$F$2:$H$165,2,FALSE))</f>
        <v>1009</v>
      </c>
      <c r="J3" s="740">
        <v>2</v>
      </c>
      <c r="K3" s="740" t="s">
        <v>9002</v>
      </c>
      <c r="L3" s="23" t="s">
        <v>9003</v>
      </c>
      <c r="M3" s="740" t="s">
        <v>9860</v>
      </c>
      <c r="N3" s="740" t="s">
        <v>9626</v>
      </c>
      <c r="O3" s="740" t="s">
        <v>9693</v>
      </c>
      <c r="P3" s="633" t="str">
        <f>IF($O3="","",VLOOKUP($O3,所属・種目コード!$F$2:$H$161,3,FALSE))</f>
        <v>031004</v>
      </c>
      <c r="Q3" s="633">
        <f>IF($O3="","",VLOOKUP($O3,所属・種目コード!$F$2:$H$165,2,FALSE))</f>
        <v>1004</v>
      </c>
    </row>
    <row r="4" spans="1:17" ht="19.8">
      <c r="B4" s="23">
        <v>3</v>
      </c>
      <c r="C4" s="23" t="s">
        <v>697</v>
      </c>
      <c r="D4" s="23" t="s">
        <v>698</v>
      </c>
      <c r="E4" s="23">
        <v>1</v>
      </c>
      <c r="F4" s="919" t="s">
        <v>10137</v>
      </c>
      <c r="G4" s="23" t="s">
        <v>123</v>
      </c>
      <c r="H4" s="633" t="str">
        <f>IF($G4="","",VLOOKUP($G4,所属・種目コード!$F$2:$H$161,3,FALSE))</f>
        <v>031009</v>
      </c>
      <c r="I4" s="633">
        <f>IF($G4="","",VLOOKUP($G4,所属・種目コード!$F$2:$H$165,2,FALSE))</f>
        <v>1009</v>
      </c>
      <c r="J4" s="740">
        <v>3</v>
      </c>
      <c r="K4" s="740" t="s">
        <v>9861</v>
      </c>
      <c r="L4" s="23" t="s">
        <v>9915</v>
      </c>
      <c r="M4" s="740" t="s">
        <v>9860</v>
      </c>
      <c r="N4" s="740" t="s">
        <v>9626</v>
      </c>
      <c r="O4" s="740" t="s">
        <v>9693</v>
      </c>
      <c r="P4" s="633" t="str">
        <f>IF($O4="","",VLOOKUP($O4,所属・種目コード!$F$2:$H$161,3,FALSE))</f>
        <v>031004</v>
      </c>
      <c r="Q4" s="633">
        <f>IF($O4="","",VLOOKUP($O4,所属・種目コード!$F$2:$H$165,2,FALSE))</f>
        <v>1004</v>
      </c>
    </row>
    <row r="5" spans="1:17" ht="19.8">
      <c r="B5" s="23">
        <v>4</v>
      </c>
      <c r="C5" s="23" t="s">
        <v>703</v>
      </c>
      <c r="D5" s="23" t="s">
        <v>704</v>
      </c>
      <c r="E5" s="23">
        <v>1</v>
      </c>
      <c r="F5" s="919" t="s">
        <v>10137</v>
      </c>
      <c r="G5" s="23" t="s">
        <v>123</v>
      </c>
      <c r="H5" s="633" t="str">
        <f>IF($G5="","",VLOOKUP($G5,所属・種目コード!$F$2:$H$161,3,FALSE))</f>
        <v>031009</v>
      </c>
      <c r="I5" s="633">
        <f>IF($G5="","",VLOOKUP($G5,所属・種目コード!$F$2:$H$165,2,FALSE))</f>
        <v>1009</v>
      </c>
      <c r="J5" s="740">
        <v>4</v>
      </c>
      <c r="K5" s="740" t="s">
        <v>619</v>
      </c>
      <c r="L5" s="23" t="s">
        <v>620</v>
      </c>
      <c r="M5" s="740" t="s">
        <v>9860</v>
      </c>
      <c r="N5" s="740" t="s">
        <v>9626</v>
      </c>
      <c r="O5" s="740" t="s">
        <v>9693</v>
      </c>
      <c r="P5" s="633" t="str">
        <f>IF($O5="","",VLOOKUP($O5,所属・種目コード!$F$2:$H$161,3,FALSE))</f>
        <v>031004</v>
      </c>
      <c r="Q5" s="633">
        <f>IF($O5="","",VLOOKUP($O5,所属・種目コード!$F$2:$H$165,2,FALSE))</f>
        <v>1004</v>
      </c>
    </row>
    <row r="6" spans="1:17" ht="19.8">
      <c r="B6" s="23">
        <v>5</v>
      </c>
      <c r="C6" s="23" t="s">
        <v>707</v>
      </c>
      <c r="D6" s="23" t="s">
        <v>708</v>
      </c>
      <c r="E6" s="23">
        <v>1</v>
      </c>
      <c r="F6" s="919" t="s">
        <v>10137</v>
      </c>
      <c r="G6" s="23" t="s">
        <v>123</v>
      </c>
      <c r="H6" s="633" t="str">
        <f>IF($G6="","",VLOOKUP($G6,所属・種目コード!$F$2:$H$161,3,FALSE))</f>
        <v>031009</v>
      </c>
      <c r="I6" s="633">
        <f>IF($G6="","",VLOOKUP($G6,所属・種目コード!$F$2:$H$165,2,FALSE))</f>
        <v>1009</v>
      </c>
      <c r="J6" s="740">
        <v>5</v>
      </c>
      <c r="K6" s="740" t="s">
        <v>651</v>
      </c>
      <c r="L6" s="23" t="s">
        <v>652</v>
      </c>
      <c r="M6" s="740" t="s">
        <v>9860</v>
      </c>
      <c r="N6" s="740" t="s">
        <v>9626</v>
      </c>
      <c r="O6" s="740" t="s">
        <v>9693</v>
      </c>
      <c r="P6" s="633" t="str">
        <f>IF($O6="","",VLOOKUP($O6,所属・種目コード!$F$2:$H$161,3,FALSE))</f>
        <v>031004</v>
      </c>
      <c r="Q6" s="633">
        <f>IF($O6="","",VLOOKUP($O6,所属・種目コード!$F$2:$H$165,2,FALSE))</f>
        <v>1004</v>
      </c>
    </row>
    <row r="7" spans="1:17" ht="19.8">
      <c r="B7" s="23">
        <v>6</v>
      </c>
      <c r="C7" s="23" t="s">
        <v>709</v>
      </c>
      <c r="D7" s="23" t="s">
        <v>710</v>
      </c>
      <c r="E7" s="23">
        <v>1</v>
      </c>
      <c r="F7" s="919" t="s">
        <v>10137</v>
      </c>
      <c r="G7" s="23" t="s">
        <v>123</v>
      </c>
      <c r="H7" s="633" t="str">
        <f>IF($G7="","",VLOOKUP($G7,所属・種目コード!$F$2:$H$161,3,FALSE))</f>
        <v>031009</v>
      </c>
      <c r="I7" s="633">
        <f>IF($G7="","",VLOOKUP($G7,所属・種目コード!$F$2:$H$165,2,FALSE))</f>
        <v>1009</v>
      </c>
      <c r="J7" s="740">
        <v>6</v>
      </c>
      <c r="K7" s="740" t="s">
        <v>631</v>
      </c>
      <c r="L7" s="23" t="s">
        <v>632</v>
      </c>
      <c r="M7" s="740" t="s">
        <v>9860</v>
      </c>
      <c r="N7" s="740" t="s">
        <v>9626</v>
      </c>
      <c r="O7" s="740" t="s">
        <v>9693</v>
      </c>
      <c r="P7" s="633" t="str">
        <f>IF($O7="","",VLOOKUP($O7,所属・種目コード!$F$2:$H$161,3,FALSE))</f>
        <v>031004</v>
      </c>
      <c r="Q7" s="633">
        <f>IF($O7="","",VLOOKUP($O7,所属・種目コード!$F$2:$H$165,2,FALSE))</f>
        <v>1004</v>
      </c>
    </row>
    <row r="8" spans="1:17" ht="19.8">
      <c r="B8" s="23">
        <v>7</v>
      </c>
      <c r="C8" s="23" t="s">
        <v>715</v>
      </c>
      <c r="D8" s="23" t="s">
        <v>716</v>
      </c>
      <c r="E8" s="23">
        <v>1</v>
      </c>
      <c r="F8" s="919" t="s">
        <v>10137</v>
      </c>
      <c r="G8" s="23" t="s">
        <v>123</v>
      </c>
      <c r="H8" s="633" t="str">
        <f>IF($G8="","",VLOOKUP($G8,所属・種目コード!$F$2:$H$161,3,FALSE))</f>
        <v>031009</v>
      </c>
      <c r="I8" s="633">
        <f>IF($G8="","",VLOOKUP($G8,所属・種目コード!$F$2:$H$165,2,FALSE))</f>
        <v>1009</v>
      </c>
      <c r="J8" s="740">
        <v>7</v>
      </c>
      <c r="K8" s="740" t="s">
        <v>621</v>
      </c>
      <c r="L8" s="23" t="s">
        <v>622</v>
      </c>
      <c r="M8" s="740" t="s">
        <v>9860</v>
      </c>
      <c r="N8" s="740" t="s">
        <v>9626</v>
      </c>
      <c r="O8" s="740" t="s">
        <v>9693</v>
      </c>
      <c r="P8" s="633" t="str">
        <f>IF($O8="","",VLOOKUP($O8,所属・種目コード!$F$2:$H$161,3,FALSE))</f>
        <v>031004</v>
      </c>
      <c r="Q8" s="633">
        <f>IF($O8="","",VLOOKUP($O8,所属・種目コード!$F$2:$H$165,2,FALSE))</f>
        <v>1004</v>
      </c>
    </row>
    <row r="9" spans="1:17" ht="19.8">
      <c r="B9" s="23">
        <v>8</v>
      </c>
      <c r="C9" s="23" t="s">
        <v>719</v>
      </c>
      <c r="D9" s="23" t="s">
        <v>720</v>
      </c>
      <c r="E9" s="23">
        <v>1</v>
      </c>
      <c r="F9" s="919" t="s">
        <v>10137</v>
      </c>
      <c r="G9" s="23" t="s">
        <v>123</v>
      </c>
      <c r="H9" s="633" t="str">
        <f>IF($G9="","",VLOOKUP($G9,所属・種目コード!$F$2:$H$161,3,FALSE))</f>
        <v>031009</v>
      </c>
      <c r="I9" s="633">
        <f>IF($G9="","",VLOOKUP($G9,所属・種目コード!$F$2:$H$165,2,FALSE))</f>
        <v>1009</v>
      </c>
      <c r="J9" s="740">
        <v>8</v>
      </c>
      <c r="K9" s="740" t="s">
        <v>641</v>
      </c>
      <c r="L9" s="23" t="s">
        <v>642</v>
      </c>
      <c r="M9" s="740" t="s">
        <v>9860</v>
      </c>
      <c r="N9" s="740" t="s">
        <v>9626</v>
      </c>
      <c r="O9" s="740" t="s">
        <v>9693</v>
      </c>
      <c r="P9" s="633" t="str">
        <f>IF($O9="","",VLOOKUP($O9,所属・種目コード!$F$2:$H$161,3,FALSE))</f>
        <v>031004</v>
      </c>
      <c r="Q9" s="633">
        <f>IF($O9="","",VLOOKUP($O9,所属・種目コード!$F$2:$H$165,2,FALSE))</f>
        <v>1004</v>
      </c>
    </row>
    <row r="10" spans="1:17" ht="19.8">
      <c r="B10" s="23">
        <v>9</v>
      </c>
      <c r="C10" s="23" t="s">
        <v>9263</v>
      </c>
      <c r="D10" s="23" t="s">
        <v>9264</v>
      </c>
      <c r="E10" s="23">
        <v>1</v>
      </c>
      <c r="F10" s="919" t="s">
        <v>10137</v>
      </c>
      <c r="G10" s="23" t="s">
        <v>123</v>
      </c>
      <c r="H10" s="633" t="str">
        <f>IF($G10="","",VLOOKUP($G10,所属・種目コード!$F$2:$H$161,3,FALSE))</f>
        <v>031009</v>
      </c>
      <c r="I10" s="633">
        <f>IF($G10="","",VLOOKUP($G10,所属・種目コード!$F$2:$H$165,2,FALSE))</f>
        <v>1009</v>
      </c>
      <c r="J10" s="740">
        <v>9</v>
      </c>
      <c r="K10" s="740" t="s">
        <v>9862</v>
      </c>
      <c r="L10" s="23" t="s">
        <v>9916</v>
      </c>
      <c r="M10" s="740" t="s">
        <v>9860</v>
      </c>
      <c r="N10" s="740" t="s">
        <v>9626</v>
      </c>
      <c r="O10" s="740" t="s">
        <v>9693</v>
      </c>
      <c r="P10" s="633" t="str">
        <f>IF($O10="","",VLOOKUP($O10,所属・種目コード!$F$2:$H$161,3,FALSE))</f>
        <v>031004</v>
      </c>
      <c r="Q10" s="633">
        <f>IF($O10="","",VLOOKUP($O10,所属・種目コード!$F$2:$H$165,2,FALSE))</f>
        <v>1004</v>
      </c>
    </row>
    <row r="11" spans="1:17" ht="19.8">
      <c r="B11" s="23">
        <v>10</v>
      </c>
      <c r="C11" s="23" t="s">
        <v>1127</v>
      </c>
      <c r="D11" s="23" t="s">
        <v>1128</v>
      </c>
      <c r="E11" s="23">
        <v>1</v>
      </c>
      <c r="F11" s="919" t="s">
        <v>10137</v>
      </c>
      <c r="G11" s="23" t="s">
        <v>9669</v>
      </c>
      <c r="H11" s="633" t="str">
        <f>IF($G11="","",VLOOKUP($G11,所属・種目コード!$F$2:$H$161,3,FALSE))</f>
        <v>031350</v>
      </c>
      <c r="I11" s="633">
        <f>IF($G11="","",VLOOKUP($G11,所属・種目コード!$F$2:$H$165,2,FALSE))</f>
        <v>1350</v>
      </c>
      <c r="J11" s="740">
        <v>10</v>
      </c>
      <c r="K11" s="740" t="s">
        <v>633</v>
      </c>
      <c r="L11" s="23" t="s">
        <v>634</v>
      </c>
      <c r="M11" s="740" t="s">
        <v>9860</v>
      </c>
      <c r="N11" s="740" t="s">
        <v>9626</v>
      </c>
      <c r="O11" s="740" t="s">
        <v>9693</v>
      </c>
      <c r="P11" s="633" t="str">
        <f>IF($O11="","",VLOOKUP($O11,所属・種目コード!$F$2:$H$161,3,FALSE))</f>
        <v>031004</v>
      </c>
      <c r="Q11" s="633">
        <f>IF($O11="","",VLOOKUP($O11,所属・種目コード!$F$2:$H$165,2,FALSE))</f>
        <v>1004</v>
      </c>
    </row>
    <row r="12" spans="1:17" ht="19.8">
      <c r="B12" s="23">
        <v>11</v>
      </c>
      <c r="C12" s="23" t="s">
        <v>1131</v>
      </c>
      <c r="D12" s="23" t="s">
        <v>1132</v>
      </c>
      <c r="E12" s="23">
        <v>1</v>
      </c>
      <c r="F12" s="919" t="s">
        <v>10137</v>
      </c>
      <c r="G12" s="23" t="s">
        <v>9669</v>
      </c>
      <c r="H12" s="633" t="str">
        <f>IF($G12="","",VLOOKUP($G12,所属・種目コード!$F$2:$H$161,3,FALSE))</f>
        <v>031350</v>
      </c>
      <c r="I12" s="633">
        <f>IF($G12="","",VLOOKUP($G12,所属・種目コード!$F$2:$H$165,2,FALSE))</f>
        <v>1350</v>
      </c>
      <c r="J12" s="740">
        <v>11</v>
      </c>
      <c r="K12" s="740" t="s">
        <v>637</v>
      </c>
      <c r="L12" s="23" t="s">
        <v>638</v>
      </c>
      <c r="M12" s="740" t="s">
        <v>9860</v>
      </c>
      <c r="N12" s="740" t="s">
        <v>9626</v>
      </c>
      <c r="O12" s="740" t="s">
        <v>9693</v>
      </c>
      <c r="P12" s="633" t="str">
        <f>IF($O12="","",VLOOKUP($O12,所属・種目コード!$F$2:$H$161,3,FALSE))</f>
        <v>031004</v>
      </c>
      <c r="Q12" s="633">
        <f>IF($O12="","",VLOOKUP($O12,所属・種目コード!$F$2:$H$165,2,FALSE))</f>
        <v>1004</v>
      </c>
    </row>
    <row r="13" spans="1:17" ht="19.8">
      <c r="B13" s="23">
        <v>12</v>
      </c>
      <c r="C13" s="23" t="s">
        <v>1129</v>
      </c>
      <c r="D13" s="23" t="s">
        <v>1130</v>
      </c>
      <c r="E13" s="23">
        <v>1</v>
      </c>
      <c r="F13" s="919" t="s">
        <v>10137</v>
      </c>
      <c r="G13" s="23" t="s">
        <v>9669</v>
      </c>
      <c r="H13" s="633" t="str">
        <f>IF($G13="","",VLOOKUP($G13,所属・種目コード!$F$2:$H$161,3,FALSE))</f>
        <v>031350</v>
      </c>
      <c r="I13" s="633">
        <f>IF($G13="","",VLOOKUP($G13,所属・種目コード!$F$2:$H$165,2,FALSE))</f>
        <v>1350</v>
      </c>
      <c r="J13" s="740">
        <v>12</v>
      </c>
      <c r="K13" s="740" t="s">
        <v>625</v>
      </c>
      <c r="L13" s="23" t="s">
        <v>626</v>
      </c>
      <c r="M13" s="740" t="s">
        <v>9860</v>
      </c>
      <c r="N13" s="740" t="s">
        <v>9626</v>
      </c>
      <c r="O13" s="740" t="s">
        <v>9693</v>
      </c>
      <c r="P13" s="633" t="str">
        <f>IF($O13="","",VLOOKUP($O13,所属・種目コード!$F$2:$H$161,3,FALSE))</f>
        <v>031004</v>
      </c>
      <c r="Q13" s="633">
        <f>IF($O13="","",VLOOKUP($O13,所属・種目コード!$F$2:$H$165,2,FALSE))</f>
        <v>1004</v>
      </c>
    </row>
    <row r="14" spans="1:17" ht="19.8">
      <c r="B14" s="23">
        <v>13</v>
      </c>
      <c r="C14" s="23" t="s">
        <v>1123</v>
      </c>
      <c r="D14" s="23" t="s">
        <v>1124</v>
      </c>
      <c r="E14" s="23">
        <v>1</v>
      </c>
      <c r="F14" s="919" t="s">
        <v>10137</v>
      </c>
      <c r="G14" s="23" t="s">
        <v>9669</v>
      </c>
      <c r="H14" s="633" t="str">
        <f>IF($G14="","",VLOOKUP($G14,所属・種目コード!$F$2:$H$161,3,FALSE))</f>
        <v>031350</v>
      </c>
      <c r="I14" s="633">
        <f>IF($G14="","",VLOOKUP($G14,所属・種目コード!$F$2:$H$165,2,FALSE))</f>
        <v>1350</v>
      </c>
      <c r="J14" s="740">
        <v>13</v>
      </c>
      <c r="K14" s="740" t="s">
        <v>583</v>
      </c>
      <c r="L14" s="23" t="s">
        <v>584</v>
      </c>
      <c r="M14" s="740" t="s">
        <v>9860</v>
      </c>
      <c r="N14" s="740" t="s">
        <v>9626</v>
      </c>
      <c r="O14" s="740" t="s">
        <v>9693</v>
      </c>
      <c r="P14" s="633" t="str">
        <f>IF($O14="","",VLOOKUP($O14,所属・種目コード!$F$2:$H$161,3,FALSE))</f>
        <v>031004</v>
      </c>
      <c r="Q14" s="633">
        <f>IF($O14="","",VLOOKUP($O14,所属・種目コード!$F$2:$H$165,2,FALSE))</f>
        <v>1004</v>
      </c>
    </row>
    <row r="15" spans="1:17" ht="19.8">
      <c r="B15" s="23">
        <v>14</v>
      </c>
      <c r="C15" s="23" t="s">
        <v>1137</v>
      </c>
      <c r="D15" s="23" t="s">
        <v>1138</v>
      </c>
      <c r="E15" s="23">
        <v>1</v>
      </c>
      <c r="F15" s="919" t="s">
        <v>10137</v>
      </c>
      <c r="G15" s="23" t="s">
        <v>9669</v>
      </c>
      <c r="H15" s="633" t="str">
        <f>IF($G15="","",VLOOKUP($G15,所属・種目コード!$F$2:$H$161,3,FALSE))</f>
        <v>031350</v>
      </c>
      <c r="I15" s="633">
        <f>IF($G15="","",VLOOKUP($G15,所属・種目コード!$F$2:$H$165,2,FALSE))</f>
        <v>1350</v>
      </c>
      <c r="J15" s="740">
        <v>14</v>
      </c>
      <c r="K15" s="740" t="s">
        <v>9863</v>
      </c>
      <c r="L15" s="23" t="s">
        <v>8996</v>
      </c>
      <c r="M15" s="740" t="s">
        <v>9860</v>
      </c>
      <c r="N15" s="740" t="s">
        <v>9626</v>
      </c>
      <c r="O15" s="740" t="s">
        <v>9693</v>
      </c>
      <c r="P15" s="633" t="str">
        <f>IF($O15="","",VLOOKUP($O15,所属・種目コード!$F$2:$H$161,3,FALSE))</f>
        <v>031004</v>
      </c>
      <c r="Q15" s="633">
        <f>IF($O15="","",VLOOKUP($O15,所属・種目コード!$F$2:$H$165,2,FALSE))</f>
        <v>1004</v>
      </c>
    </row>
    <row r="16" spans="1:17" ht="19.8">
      <c r="B16" s="23">
        <v>15</v>
      </c>
      <c r="C16" s="23" t="s">
        <v>1139</v>
      </c>
      <c r="D16" s="23" t="s">
        <v>1140</v>
      </c>
      <c r="E16" s="23">
        <v>1</v>
      </c>
      <c r="F16" s="919" t="s">
        <v>10137</v>
      </c>
      <c r="G16" s="23" t="s">
        <v>9669</v>
      </c>
      <c r="H16" s="633" t="str">
        <f>IF($G16="","",VLOOKUP($G16,所属・種目コード!$F$2:$H$161,3,FALSE))</f>
        <v>031350</v>
      </c>
      <c r="I16" s="633">
        <f>IF($G16="","",VLOOKUP($G16,所属・種目コード!$F$2:$H$165,2,FALSE))</f>
        <v>1350</v>
      </c>
      <c r="J16" s="740">
        <v>15</v>
      </c>
      <c r="K16" s="740" t="s">
        <v>810</v>
      </c>
      <c r="L16" s="23" t="s">
        <v>811</v>
      </c>
      <c r="M16" s="740" t="s">
        <v>9860</v>
      </c>
      <c r="N16" s="740" t="s">
        <v>9626</v>
      </c>
      <c r="O16" s="740" t="s">
        <v>182</v>
      </c>
      <c r="P16" s="633" t="str">
        <f>IF($O16="","",VLOOKUP($O16,所属・種目コード!$F$2:$H$161,3,FALSE))</f>
        <v>031021</v>
      </c>
      <c r="Q16" s="633">
        <f>IF($O16="","",VLOOKUP($O16,所属・種目コード!$F$2:$H$165,2,FALSE))</f>
        <v>1021</v>
      </c>
    </row>
    <row r="17" spans="2:17" ht="19.8">
      <c r="B17" s="23">
        <v>16</v>
      </c>
      <c r="C17" s="23" t="s">
        <v>9265</v>
      </c>
      <c r="D17" s="23" t="s">
        <v>9266</v>
      </c>
      <c r="E17" s="23">
        <v>1</v>
      </c>
      <c r="F17" s="919" t="s">
        <v>10137</v>
      </c>
      <c r="G17" s="23" t="s">
        <v>9669</v>
      </c>
      <c r="H17" s="633" t="str">
        <f>IF($G17="","",VLOOKUP($G17,所属・種目コード!$F$2:$H$161,3,FALSE))</f>
        <v>031350</v>
      </c>
      <c r="I17" s="633">
        <f>IF($G17="","",VLOOKUP($G17,所属・種目コード!$F$2:$H$165,2,FALSE))</f>
        <v>1350</v>
      </c>
      <c r="J17" s="740">
        <v>16</v>
      </c>
      <c r="K17" s="740" t="s">
        <v>8994</v>
      </c>
      <c r="L17" s="23" t="s">
        <v>8995</v>
      </c>
      <c r="M17" s="740" t="s">
        <v>9860</v>
      </c>
      <c r="N17" s="740" t="s">
        <v>9626</v>
      </c>
      <c r="O17" s="740" t="s">
        <v>97</v>
      </c>
      <c r="P17" s="633" t="str">
        <f>IF($O17="","",VLOOKUP($O17,所属・種目コード!$F$2:$H$161,3,FALSE))</f>
        <v>031003</v>
      </c>
      <c r="Q17" s="633">
        <f>IF($O17="","",VLOOKUP($O17,所属・種目コード!$F$2:$H$165,2,FALSE))</f>
        <v>1003</v>
      </c>
    </row>
    <row r="18" spans="2:17" ht="19.8">
      <c r="B18" s="23">
        <v>17</v>
      </c>
      <c r="C18" s="23" t="s">
        <v>9267</v>
      </c>
      <c r="D18" s="23" t="s">
        <v>1856</v>
      </c>
      <c r="E18" s="23">
        <v>1</v>
      </c>
      <c r="F18" s="919" t="s">
        <v>10137</v>
      </c>
      <c r="G18" s="23" t="s">
        <v>9669</v>
      </c>
      <c r="H18" s="633" t="str">
        <f>IF($G18="","",VLOOKUP($G18,所属・種目コード!$F$2:$H$161,3,FALSE))</f>
        <v>031350</v>
      </c>
      <c r="I18" s="633">
        <f>IF($G18="","",VLOOKUP($G18,所属・種目コード!$F$2:$H$165,2,FALSE))</f>
        <v>1350</v>
      </c>
      <c r="J18" s="740">
        <v>17</v>
      </c>
      <c r="K18" s="740" t="s">
        <v>595</v>
      </c>
      <c r="L18" s="23" t="s">
        <v>596</v>
      </c>
      <c r="M18" s="740" t="s">
        <v>9860</v>
      </c>
      <c r="N18" s="740" t="s">
        <v>9626</v>
      </c>
      <c r="O18" s="740" t="s">
        <v>97</v>
      </c>
      <c r="P18" s="633" t="str">
        <f>IF($O18="","",VLOOKUP($O18,所属・種目コード!$F$2:$H$161,3,FALSE))</f>
        <v>031003</v>
      </c>
      <c r="Q18" s="633">
        <f>IF($O18="","",VLOOKUP($O18,所属・種目コード!$F$2:$H$165,2,FALSE))</f>
        <v>1003</v>
      </c>
    </row>
    <row r="19" spans="2:17" ht="19.8">
      <c r="B19" s="23">
        <v>18</v>
      </c>
      <c r="C19" s="23" t="s">
        <v>830</v>
      </c>
      <c r="D19" s="23" t="s">
        <v>831</v>
      </c>
      <c r="E19" s="23">
        <v>1</v>
      </c>
      <c r="F19" s="919" t="s">
        <v>10137</v>
      </c>
      <c r="G19" s="23" t="s">
        <v>9670</v>
      </c>
      <c r="H19" s="633" t="str">
        <f>IF($G19="","",VLOOKUP($G19,所属・種目コード!$F$2:$H$161,3,FALSE))</f>
        <v>031019</v>
      </c>
      <c r="I19" s="633">
        <f>IF($G19="","",VLOOKUP($G19,所属・種目コード!$F$2:$H$165,2,FALSE))</f>
        <v>1019</v>
      </c>
      <c r="J19" s="740">
        <v>18</v>
      </c>
      <c r="K19" s="740" t="s">
        <v>9864</v>
      </c>
      <c r="L19" s="23" t="s">
        <v>8993</v>
      </c>
      <c r="M19" s="740" t="s">
        <v>9860</v>
      </c>
      <c r="N19" s="740" t="s">
        <v>9626</v>
      </c>
      <c r="O19" s="740" t="s">
        <v>97</v>
      </c>
      <c r="P19" s="633" t="str">
        <f>IF($O19="","",VLOOKUP($O19,所属・種目コード!$F$2:$H$161,3,FALSE))</f>
        <v>031003</v>
      </c>
      <c r="Q19" s="633">
        <f>IF($O19="","",VLOOKUP($O19,所属・種目コード!$F$2:$H$165,2,FALSE))</f>
        <v>1003</v>
      </c>
    </row>
    <row r="20" spans="2:17" ht="19.8">
      <c r="B20" s="23">
        <v>19</v>
      </c>
      <c r="C20" s="23" t="s">
        <v>9268</v>
      </c>
      <c r="D20" s="23" t="s">
        <v>8467</v>
      </c>
      <c r="E20" s="23">
        <v>1</v>
      </c>
      <c r="F20" s="919" t="s">
        <v>10137</v>
      </c>
      <c r="G20" s="23" t="s">
        <v>9671</v>
      </c>
      <c r="H20" s="633" t="str">
        <f>IF($G20="","",VLOOKUP($G20,所属・種目コード!$F$2:$H$161,3,FALSE))</f>
        <v>031318</v>
      </c>
      <c r="I20" s="633">
        <f>IF($G20="","",VLOOKUP($G20,所属・種目コード!$F$2:$H$165,2,FALSE))</f>
        <v>1318</v>
      </c>
      <c r="J20" s="740">
        <v>19</v>
      </c>
      <c r="K20" s="740" t="s">
        <v>9865</v>
      </c>
      <c r="L20" s="23" t="s">
        <v>9917</v>
      </c>
      <c r="M20" s="740" t="s">
        <v>9860</v>
      </c>
      <c r="N20" s="740" t="s">
        <v>9626</v>
      </c>
      <c r="O20" s="740" t="s">
        <v>97</v>
      </c>
      <c r="P20" s="633" t="str">
        <f>IF($O20="","",VLOOKUP($O20,所属・種目コード!$F$2:$H$161,3,FALSE))</f>
        <v>031003</v>
      </c>
      <c r="Q20" s="633">
        <f>IF($O20="","",VLOOKUP($O20,所属・種目コード!$F$2:$H$165,2,FALSE))</f>
        <v>1003</v>
      </c>
    </row>
    <row r="21" spans="2:17" ht="19.8">
      <c r="B21" s="23">
        <v>20</v>
      </c>
      <c r="C21" s="23" t="s">
        <v>9269</v>
      </c>
      <c r="D21" s="23" t="s">
        <v>9017</v>
      </c>
      <c r="E21" s="23">
        <v>1</v>
      </c>
      <c r="F21" s="919" t="s">
        <v>10137</v>
      </c>
      <c r="G21" s="23" t="s">
        <v>9671</v>
      </c>
      <c r="H21" s="633" t="str">
        <f>IF($G21="","",VLOOKUP($G21,所属・種目コード!$F$2:$H$161,3,FALSE))</f>
        <v>031318</v>
      </c>
      <c r="I21" s="633">
        <f>IF($G21="","",VLOOKUP($G21,所属・種目コード!$F$2:$H$165,2,FALSE))</f>
        <v>1318</v>
      </c>
      <c r="J21" s="740">
        <v>20</v>
      </c>
      <c r="K21" s="740" t="s">
        <v>607</v>
      </c>
      <c r="L21" s="23" t="s">
        <v>608</v>
      </c>
      <c r="M21" s="740" t="s">
        <v>9860</v>
      </c>
      <c r="N21" s="740" t="s">
        <v>9626</v>
      </c>
      <c r="O21" s="740" t="s">
        <v>97</v>
      </c>
      <c r="P21" s="633" t="str">
        <f>IF($O21="","",VLOOKUP($O21,所属・種目コード!$F$2:$H$161,3,FALSE))</f>
        <v>031003</v>
      </c>
      <c r="Q21" s="633">
        <f>IF($O21="","",VLOOKUP($O21,所属・種目コード!$F$2:$H$165,2,FALSE))</f>
        <v>1003</v>
      </c>
    </row>
    <row r="22" spans="2:17" ht="19.8">
      <c r="B22" s="23">
        <v>21</v>
      </c>
      <c r="C22" s="23" t="s">
        <v>1437</v>
      </c>
      <c r="D22" s="23" t="s">
        <v>1438</v>
      </c>
      <c r="E22" s="23">
        <v>1</v>
      </c>
      <c r="F22" s="919" t="s">
        <v>10137</v>
      </c>
      <c r="G22" s="23" t="s">
        <v>9671</v>
      </c>
      <c r="H22" s="633" t="str">
        <f>IF($G22="","",VLOOKUP($G22,所属・種目コード!$F$2:$H$161,3,FALSE))</f>
        <v>031318</v>
      </c>
      <c r="I22" s="633">
        <f>IF($G22="","",VLOOKUP($G22,所属・種目コード!$F$2:$H$165,2,FALSE))</f>
        <v>1318</v>
      </c>
      <c r="J22" s="740">
        <v>21</v>
      </c>
      <c r="K22" s="740" t="s">
        <v>9866</v>
      </c>
      <c r="L22" s="23" t="s">
        <v>9918</v>
      </c>
      <c r="M22" s="740" t="s">
        <v>9860</v>
      </c>
      <c r="N22" s="740" t="s">
        <v>9626</v>
      </c>
      <c r="O22" s="740" t="s">
        <v>233</v>
      </c>
      <c r="P22" s="633" t="str">
        <f>IF($O22="","",VLOOKUP($O22,所属・種目コード!$F$2:$H$161,3,FALSE))</f>
        <v>031034</v>
      </c>
      <c r="Q22" s="633">
        <f>IF($O22="","",VLOOKUP($O22,所属・種目コード!$F$2:$H$165,2,FALSE))</f>
        <v>1034</v>
      </c>
    </row>
    <row r="23" spans="2:17" ht="19.8">
      <c r="B23" s="23">
        <v>22</v>
      </c>
      <c r="C23" s="23" t="s">
        <v>9270</v>
      </c>
      <c r="D23" s="23" t="s">
        <v>9018</v>
      </c>
      <c r="E23" s="23">
        <v>1</v>
      </c>
      <c r="F23" s="919" t="s">
        <v>10137</v>
      </c>
      <c r="G23" s="23" t="s">
        <v>9671</v>
      </c>
      <c r="H23" s="633" t="str">
        <f>IF($G23="","",VLOOKUP($G23,所属・種目コード!$F$2:$H$161,3,FALSE))</f>
        <v>031318</v>
      </c>
      <c r="I23" s="633">
        <f>IF($G23="","",VLOOKUP($G23,所属・種目コード!$F$2:$H$165,2,FALSE))</f>
        <v>1318</v>
      </c>
      <c r="J23" s="740">
        <v>22</v>
      </c>
      <c r="K23" s="740" t="s">
        <v>9867</v>
      </c>
      <c r="L23" s="23" t="s">
        <v>9015</v>
      </c>
      <c r="M23" s="740" t="s">
        <v>9860</v>
      </c>
      <c r="N23" s="740" t="s">
        <v>9626</v>
      </c>
      <c r="O23" s="740" t="s">
        <v>8997</v>
      </c>
      <c r="P23" s="633" t="str">
        <f>IF($O23="","",VLOOKUP($O23,所属・種目コード!$F$2:$H$161,3,FALSE))</f>
        <v>031311</v>
      </c>
      <c r="Q23" s="633">
        <f>IF($O23="","",VLOOKUP($O23,所属・種目コード!$F$2:$H$165,2,FALSE))</f>
        <v>1311</v>
      </c>
    </row>
    <row r="24" spans="2:17" ht="19.8">
      <c r="B24" s="23">
        <v>23</v>
      </c>
      <c r="C24" s="23" t="s">
        <v>925</v>
      </c>
      <c r="D24" s="23" t="s">
        <v>926</v>
      </c>
      <c r="E24" s="23">
        <v>1</v>
      </c>
      <c r="F24" s="919" t="s">
        <v>10137</v>
      </c>
      <c r="G24" s="23" t="s">
        <v>9671</v>
      </c>
      <c r="H24" s="633" t="str">
        <f>IF($G24="","",VLOOKUP($G24,所属・種目コード!$F$2:$H$161,3,FALSE))</f>
        <v>031318</v>
      </c>
      <c r="I24" s="633">
        <f>IF($G24="","",VLOOKUP($G24,所属・種目コード!$F$2:$H$165,2,FALSE))</f>
        <v>1318</v>
      </c>
      <c r="J24" s="740">
        <v>23</v>
      </c>
      <c r="K24" s="740" t="s">
        <v>9868</v>
      </c>
      <c r="L24" s="23" t="s">
        <v>8998</v>
      </c>
      <c r="M24" s="740" t="s">
        <v>9860</v>
      </c>
      <c r="N24" s="740" t="s">
        <v>9626</v>
      </c>
      <c r="O24" s="740" t="s">
        <v>8997</v>
      </c>
      <c r="P24" s="633" t="str">
        <f>IF($O24="","",VLOOKUP($O24,所属・種目コード!$F$2:$H$161,3,FALSE))</f>
        <v>031311</v>
      </c>
      <c r="Q24" s="633">
        <f>IF($O24="","",VLOOKUP($O24,所属・種目コード!$F$2:$H$165,2,FALSE))</f>
        <v>1311</v>
      </c>
    </row>
    <row r="25" spans="2:17" ht="19.8">
      <c r="B25" s="23">
        <v>24</v>
      </c>
      <c r="C25" s="23" t="s">
        <v>9271</v>
      </c>
      <c r="D25" s="23" t="s">
        <v>9155</v>
      </c>
      <c r="E25" s="23">
        <v>1</v>
      </c>
      <c r="F25" s="919" t="s">
        <v>10137</v>
      </c>
      <c r="G25" s="23" t="s">
        <v>209</v>
      </c>
      <c r="H25" s="633" t="str">
        <f>IF($G25="","",VLOOKUP($G25,所属・種目コード!$F$2:$H$161,3,FALSE))</f>
        <v>031028</v>
      </c>
      <c r="I25" s="633">
        <f>IF($G25="","",VLOOKUP($G25,所属・種目コード!$F$2:$H$165,2,FALSE))</f>
        <v>1028</v>
      </c>
      <c r="J25" s="740">
        <v>24</v>
      </c>
      <c r="K25" s="740" t="s">
        <v>9187</v>
      </c>
      <c r="L25" s="23" t="s">
        <v>9188</v>
      </c>
      <c r="M25" s="740" t="s">
        <v>9860</v>
      </c>
      <c r="N25" s="740" t="s">
        <v>9626</v>
      </c>
      <c r="O25" s="740" t="s">
        <v>8997</v>
      </c>
      <c r="P25" s="633" t="str">
        <f>IF($O25="","",VLOOKUP($O25,所属・種目コード!$F$2:$H$161,3,FALSE))</f>
        <v>031311</v>
      </c>
      <c r="Q25" s="633">
        <f>IF($O25="","",VLOOKUP($O25,所属・種目コード!$F$2:$H$165,2,FALSE))</f>
        <v>1311</v>
      </c>
    </row>
    <row r="26" spans="2:17" ht="19.8">
      <c r="B26" s="23">
        <v>25</v>
      </c>
      <c r="C26" s="23" t="s">
        <v>1006</v>
      </c>
      <c r="D26" s="23" t="s">
        <v>1007</v>
      </c>
      <c r="E26" s="23">
        <v>1</v>
      </c>
      <c r="F26" s="919" t="s">
        <v>10137</v>
      </c>
      <c r="G26" s="23" t="s">
        <v>209</v>
      </c>
      <c r="H26" s="633" t="str">
        <f>IF($G26="","",VLOOKUP($G26,所属・種目コード!$F$2:$H$161,3,FALSE))</f>
        <v>031028</v>
      </c>
      <c r="I26" s="633">
        <f>IF($G26="","",VLOOKUP($G26,所属・種目コード!$F$2:$H$165,2,FALSE))</f>
        <v>1028</v>
      </c>
      <c r="J26" s="740">
        <v>25</v>
      </c>
      <c r="K26" s="740" t="s">
        <v>669</v>
      </c>
      <c r="L26" s="23" t="s">
        <v>670</v>
      </c>
      <c r="M26" s="740" t="s">
        <v>9860</v>
      </c>
      <c r="N26" s="740" t="s">
        <v>9626</v>
      </c>
      <c r="O26" s="740" t="s">
        <v>8997</v>
      </c>
      <c r="P26" s="633" t="str">
        <f>IF($O26="","",VLOOKUP($O26,所属・種目コード!$F$2:$H$161,3,FALSE))</f>
        <v>031311</v>
      </c>
      <c r="Q26" s="633">
        <f>IF($O26="","",VLOOKUP($O26,所属・種目コード!$F$2:$H$165,2,FALSE))</f>
        <v>1311</v>
      </c>
    </row>
    <row r="27" spans="2:17" ht="19.8">
      <c r="B27" s="23">
        <v>26</v>
      </c>
      <c r="C27" s="23" t="s">
        <v>1038</v>
      </c>
      <c r="D27" s="23" t="s">
        <v>1039</v>
      </c>
      <c r="E27" s="23">
        <v>1</v>
      </c>
      <c r="F27" s="919" t="s">
        <v>10137</v>
      </c>
      <c r="G27" s="23" t="s">
        <v>209</v>
      </c>
      <c r="H27" s="633" t="str">
        <f>IF($G27="","",VLOOKUP($G27,所属・種目コード!$F$2:$H$161,3,FALSE))</f>
        <v>031028</v>
      </c>
      <c r="I27" s="633">
        <f>IF($G27="","",VLOOKUP($G27,所属・種目コード!$F$2:$H$165,2,FALSE))</f>
        <v>1028</v>
      </c>
      <c r="J27" s="740">
        <v>26</v>
      </c>
      <c r="K27" s="740" t="s">
        <v>9869</v>
      </c>
      <c r="L27" s="23" t="s">
        <v>8999</v>
      </c>
      <c r="M27" s="740" t="s">
        <v>9860</v>
      </c>
      <c r="N27" s="740" t="s">
        <v>9626</v>
      </c>
      <c r="O27" s="740" t="s">
        <v>8997</v>
      </c>
      <c r="P27" s="633" t="str">
        <f>IF($O27="","",VLOOKUP($O27,所属・種目コード!$F$2:$H$161,3,FALSE))</f>
        <v>031311</v>
      </c>
      <c r="Q27" s="633">
        <f>IF($O27="","",VLOOKUP($O27,所属・種目コード!$F$2:$H$165,2,FALSE))</f>
        <v>1311</v>
      </c>
    </row>
    <row r="28" spans="2:17" ht="19.8">
      <c r="B28" s="23">
        <v>27</v>
      </c>
      <c r="C28" s="23" t="s">
        <v>993</v>
      </c>
      <c r="D28" s="23" t="s">
        <v>994</v>
      </c>
      <c r="E28" s="23">
        <v>1</v>
      </c>
      <c r="F28" s="919" t="s">
        <v>10137</v>
      </c>
      <c r="G28" s="23" t="s">
        <v>209</v>
      </c>
      <c r="H28" s="633" t="str">
        <f>IF($G28="","",VLOOKUP($G28,所属・種目コード!$F$2:$H$161,3,FALSE))</f>
        <v>031028</v>
      </c>
      <c r="I28" s="633">
        <f>IF($G28="","",VLOOKUP($G28,所属・種目コード!$F$2:$H$165,2,FALSE))</f>
        <v>1028</v>
      </c>
      <c r="J28" s="740">
        <v>27</v>
      </c>
      <c r="K28" s="740" t="s">
        <v>9870</v>
      </c>
      <c r="L28" s="23" t="s">
        <v>9919</v>
      </c>
      <c r="M28" s="740" t="s">
        <v>9860</v>
      </c>
      <c r="N28" s="740" t="s">
        <v>9626</v>
      </c>
      <c r="O28" s="740" t="s">
        <v>8997</v>
      </c>
      <c r="P28" s="633" t="str">
        <f>IF($O28="","",VLOOKUP($O28,所属・種目コード!$F$2:$H$161,3,FALSE))</f>
        <v>031311</v>
      </c>
      <c r="Q28" s="633">
        <f>IF($O28="","",VLOOKUP($O28,所属・種目コード!$F$2:$H$165,2,FALSE))</f>
        <v>1311</v>
      </c>
    </row>
    <row r="29" spans="2:17" ht="19.8">
      <c r="B29" s="23">
        <v>28</v>
      </c>
      <c r="C29" s="23" t="s">
        <v>1020</v>
      </c>
      <c r="D29" s="23" t="s">
        <v>1021</v>
      </c>
      <c r="E29" s="23">
        <v>1</v>
      </c>
      <c r="F29" s="919" t="s">
        <v>10137</v>
      </c>
      <c r="G29" s="23" t="s">
        <v>209</v>
      </c>
      <c r="H29" s="633" t="str">
        <f>IF($G29="","",VLOOKUP($G29,所属・種目コード!$F$2:$H$161,3,FALSE))</f>
        <v>031028</v>
      </c>
      <c r="I29" s="633">
        <f>IF($G29="","",VLOOKUP($G29,所属・種目コード!$F$2:$H$165,2,FALSE))</f>
        <v>1028</v>
      </c>
      <c r="J29" s="740">
        <v>28</v>
      </c>
      <c r="K29" s="740" t="s">
        <v>9871</v>
      </c>
      <c r="L29" s="23" t="s">
        <v>9001</v>
      </c>
      <c r="M29" s="740" t="s">
        <v>9860</v>
      </c>
      <c r="N29" s="740" t="s">
        <v>9626</v>
      </c>
      <c r="O29" s="740" t="s">
        <v>8997</v>
      </c>
      <c r="P29" s="633" t="str">
        <f>IF($O29="","",VLOOKUP($O29,所属・種目コード!$F$2:$H$161,3,FALSE))</f>
        <v>031311</v>
      </c>
      <c r="Q29" s="633">
        <f>IF($O29="","",VLOOKUP($O29,所属・種目コード!$F$2:$H$165,2,FALSE))</f>
        <v>1311</v>
      </c>
    </row>
    <row r="30" spans="2:17" ht="19.8">
      <c r="B30" s="23">
        <v>29</v>
      </c>
      <c r="C30" s="23" t="s">
        <v>1485</v>
      </c>
      <c r="D30" s="23" t="s">
        <v>1486</v>
      </c>
      <c r="E30" s="23">
        <v>1</v>
      </c>
      <c r="F30" s="919" t="s">
        <v>10137</v>
      </c>
      <c r="G30" s="23" t="s">
        <v>209</v>
      </c>
      <c r="H30" s="633" t="str">
        <f>IF($G30="","",VLOOKUP($G30,所属・種目コード!$F$2:$H$161,3,FALSE))</f>
        <v>031028</v>
      </c>
      <c r="I30" s="633">
        <f>IF($G30="","",VLOOKUP($G30,所属・種目コード!$F$2:$H$165,2,FALSE))</f>
        <v>1028</v>
      </c>
      <c r="J30" s="740">
        <v>29</v>
      </c>
      <c r="K30" s="740" t="s">
        <v>9000</v>
      </c>
      <c r="L30" s="23" t="s">
        <v>8459</v>
      </c>
      <c r="M30" s="740" t="s">
        <v>9860</v>
      </c>
      <c r="N30" s="740" t="s">
        <v>9626</v>
      </c>
      <c r="O30" s="740" t="s">
        <v>8997</v>
      </c>
      <c r="P30" s="633" t="str">
        <f>IF($O30="","",VLOOKUP($O30,所属・種目コード!$F$2:$H$161,3,FALSE))</f>
        <v>031311</v>
      </c>
      <c r="Q30" s="633">
        <f>IF($O30="","",VLOOKUP($O30,所属・種目コード!$F$2:$H$165,2,FALSE))</f>
        <v>1311</v>
      </c>
    </row>
    <row r="31" spans="2:17" ht="19.8">
      <c r="B31" s="23">
        <v>30</v>
      </c>
      <c r="C31" s="23" t="s">
        <v>1024</v>
      </c>
      <c r="D31" s="23" t="s">
        <v>1025</v>
      </c>
      <c r="E31" s="23">
        <v>1</v>
      </c>
      <c r="F31" s="919" t="s">
        <v>10137</v>
      </c>
      <c r="G31" s="23" t="s">
        <v>209</v>
      </c>
      <c r="H31" s="633" t="str">
        <f>IF($G31="","",VLOOKUP($G31,所属・種目コード!$F$2:$H$161,3,FALSE))</f>
        <v>031028</v>
      </c>
      <c r="I31" s="633">
        <f>IF($G31="","",VLOOKUP($G31,所属・種目コード!$F$2:$H$165,2,FALSE))</f>
        <v>1028</v>
      </c>
      <c r="J31" s="740">
        <v>30</v>
      </c>
      <c r="K31" s="740" t="s">
        <v>9872</v>
      </c>
      <c r="L31" s="23" t="s">
        <v>9920</v>
      </c>
      <c r="M31" s="740" t="s">
        <v>9860</v>
      </c>
      <c r="N31" s="740" t="s">
        <v>9626</v>
      </c>
      <c r="O31" s="740" t="s">
        <v>194</v>
      </c>
      <c r="P31" s="633" t="str">
        <f>IF($O31="","",VLOOKUP($O31,所属・種目コード!$F$2:$H$161,3,FALSE))</f>
        <v>031024</v>
      </c>
      <c r="Q31" s="633">
        <f>IF($O31="","",VLOOKUP($O31,所属・種目コード!$F$2:$H$165,2,FALSE))</f>
        <v>1024</v>
      </c>
    </row>
    <row r="32" spans="2:17" ht="19.8">
      <c r="B32" s="23">
        <v>31</v>
      </c>
      <c r="C32" s="23" t="s">
        <v>9272</v>
      </c>
      <c r="D32" s="23" t="s">
        <v>8545</v>
      </c>
      <c r="E32" s="23">
        <v>1</v>
      </c>
      <c r="F32" s="919" t="s">
        <v>10137</v>
      </c>
      <c r="G32" s="23" t="s">
        <v>209</v>
      </c>
      <c r="H32" s="633" t="str">
        <f>IF($G32="","",VLOOKUP($G32,所属・種目コード!$F$2:$H$161,3,FALSE))</f>
        <v>031028</v>
      </c>
      <c r="I32" s="633">
        <f>IF($G32="","",VLOOKUP($G32,所属・種目コード!$F$2:$H$165,2,FALSE))</f>
        <v>1028</v>
      </c>
      <c r="J32" s="740">
        <v>31</v>
      </c>
      <c r="K32" s="740" t="s">
        <v>9873</v>
      </c>
      <c r="L32" s="23" t="s">
        <v>9921</v>
      </c>
      <c r="M32" s="740" t="s">
        <v>9860</v>
      </c>
      <c r="N32" s="740" t="s">
        <v>9626</v>
      </c>
      <c r="O32" s="740" t="s">
        <v>194</v>
      </c>
      <c r="P32" s="633" t="str">
        <f>IF($O32="","",VLOOKUP($O32,所属・種目コード!$F$2:$H$161,3,FALSE))</f>
        <v>031024</v>
      </c>
      <c r="Q32" s="633">
        <f>IF($O32="","",VLOOKUP($O32,所属・種目コード!$F$2:$H$165,2,FALSE))</f>
        <v>1024</v>
      </c>
    </row>
    <row r="33" spans="2:17" ht="19.8">
      <c r="B33" s="23">
        <v>32</v>
      </c>
      <c r="C33" s="23" t="s">
        <v>1034</v>
      </c>
      <c r="D33" s="23" t="s">
        <v>1035</v>
      </c>
      <c r="E33" s="23">
        <v>1</v>
      </c>
      <c r="F33" s="919" t="s">
        <v>10137</v>
      </c>
      <c r="G33" s="23" t="s">
        <v>209</v>
      </c>
      <c r="H33" s="633" t="str">
        <f>IF($G33="","",VLOOKUP($G33,所属・種目コード!$F$2:$H$161,3,FALSE))</f>
        <v>031028</v>
      </c>
      <c r="I33" s="633">
        <f>IF($G33="","",VLOOKUP($G33,所属・種目コード!$F$2:$H$165,2,FALSE))</f>
        <v>1028</v>
      </c>
      <c r="J33" s="740">
        <v>32</v>
      </c>
      <c r="K33" s="740" t="s">
        <v>9874</v>
      </c>
      <c r="L33" s="23" t="s">
        <v>9922</v>
      </c>
      <c r="M33" s="740" t="s">
        <v>9860</v>
      </c>
      <c r="N33" s="740" t="s">
        <v>9626</v>
      </c>
      <c r="O33" s="740" t="s">
        <v>194</v>
      </c>
      <c r="P33" s="633" t="str">
        <f>IF($O33="","",VLOOKUP($O33,所属・種目コード!$F$2:$H$161,3,FALSE))</f>
        <v>031024</v>
      </c>
      <c r="Q33" s="633">
        <f>IF($O33="","",VLOOKUP($O33,所属・種目コード!$F$2:$H$165,2,FALSE))</f>
        <v>1024</v>
      </c>
    </row>
    <row r="34" spans="2:17" ht="19.8">
      <c r="B34" s="23">
        <v>33</v>
      </c>
      <c r="C34" s="23" t="s">
        <v>1030</v>
      </c>
      <c r="D34" s="23" t="s">
        <v>1031</v>
      </c>
      <c r="E34" s="23">
        <v>1</v>
      </c>
      <c r="F34" s="919" t="s">
        <v>10137</v>
      </c>
      <c r="G34" s="23" t="s">
        <v>209</v>
      </c>
      <c r="H34" s="633" t="str">
        <f>IF($G34="","",VLOOKUP($G34,所属・種目コード!$F$2:$H$161,3,FALSE))</f>
        <v>031028</v>
      </c>
      <c r="I34" s="633">
        <f>IF($G34="","",VLOOKUP($G34,所属・種目コード!$F$2:$H$165,2,FALSE))</f>
        <v>1028</v>
      </c>
      <c r="J34" s="740">
        <v>33</v>
      </c>
      <c r="K34" s="740" t="s">
        <v>9875</v>
      </c>
      <c r="L34" s="23" t="s">
        <v>9923</v>
      </c>
      <c r="M34" s="740" t="s">
        <v>9860</v>
      </c>
      <c r="N34" s="740" t="s">
        <v>9626</v>
      </c>
      <c r="O34" s="740" t="s">
        <v>194</v>
      </c>
      <c r="P34" s="633" t="str">
        <f>IF($O34="","",VLOOKUP($O34,所属・種目コード!$F$2:$H$161,3,FALSE))</f>
        <v>031024</v>
      </c>
      <c r="Q34" s="633">
        <f>IF($O34="","",VLOOKUP($O34,所属・種目コード!$F$2:$H$165,2,FALSE))</f>
        <v>1024</v>
      </c>
    </row>
    <row r="35" spans="2:17" ht="19.8">
      <c r="B35" s="23">
        <v>34</v>
      </c>
      <c r="C35" s="23" t="s">
        <v>9273</v>
      </c>
      <c r="D35" s="23" t="s">
        <v>9274</v>
      </c>
      <c r="E35" s="23">
        <v>1</v>
      </c>
      <c r="F35" s="919" t="s">
        <v>10137</v>
      </c>
      <c r="G35" s="23" t="s">
        <v>249</v>
      </c>
      <c r="H35" s="633" t="str">
        <f>IF($G35="","",VLOOKUP($G35,所属・種目コード!$F$2:$H$161,3,FALSE))</f>
        <v>031038</v>
      </c>
      <c r="I35" s="633">
        <f>IF($G35="","",VLOOKUP($G35,所属・種目コード!$F$2:$H$165,2,FALSE))</f>
        <v>1038</v>
      </c>
      <c r="J35" s="740">
        <v>34</v>
      </c>
      <c r="K35" s="740" t="s">
        <v>10172</v>
      </c>
      <c r="L35" s="23" t="s">
        <v>9189</v>
      </c>
      <c r="M35" s="740" t="s">
        <v>9860</v>
      </c>
      <c r="N35" s="740" t="s">
        <v>9626</v>
      </c>
      <c r="O35" s="740" t="s">
        <v>194</v>
      </c>
      <c r="P35" s="633" t="str">
        <f>IF($O35="","",VLOOKUP($O35,所属・種目コード!$F$2:$H$161,3,FALSE))</f>
        <v>031024</v>
      </c>
      <c r="Q35" s="633">
        <f>IF($O35="","",VLOOKUP($O35,所属・種目コード!$F$2:$H$165,2,FALSE))</f>
        <v>1024</v>
      </c>
    </row>
    <row r="36" spans="2:17" ht="19.8">
      <c r="B36" s="23">
        <v>35</v>
      </c>
      <c r="C36" s="23" t="s">
        <v>577</v>
      </c>
      <c r="D36" s="23" t="s">
        <v>578</v>
      </c>
      <c r="E36" s="23">
        <v>1</v>
      </c>
      <c r="F36" s="919" t="s">
        <v>10137</v>
      </c>
      <c r="G36" s="23" t="s">
        <v>249</v>
      </c>
      <c r="H36" s="633" t="str">
        <f>IF($G36="","",VLOOKUP($G36,所属・種目コード!$F$2:$H$161,3,FALSE))</f>
        <v>031038</v>
      </c>
      <c r="I36" s="633">
        <f>IF($G36="","",VLOOKUP($G36,所属・種目コード!$F$2:$H$165,2,FALSE))</f>
        <v>1038</v>
      </c>
      <c r="J36" s="740">
        <v>35</v>
      </c>
      <c r="K36" s="740" t="s">
        <v>667</v>
      </c>
      <c r="L36" s="23" t="s">
        <v>668</v>
      </c>
      <c r="M36" s="740" t="s">
        <v>9860</v>
      </c>
      <c r="N36" s="740" t="s">
        <v>9626</v>
      </c>
      <c r="O36" s="740" t="s">
        <v>109</v>
      </c>
      <c r="P36" s="633" t="str">
        <f>IF($O36="","",VLOOKUP($O36,所属・種目コード!$F$2:$H$161,3,FALSE))</f>
        <v>031006</v>
      </c>
      <c r="Q36" s="633">
        <f>IF($O36="","",VLOOKUP($O36,所属・種目コード!$F$2:$H$165,2,FALSE))</f>
        <v>1006</v>
      </c>
    </row>
    <row r="37" spans="2:17" ht="19.8">
      <c r="B37" s="23">
        <v>36</v>
      </c>
      <c r="C37" s="23" t="s">
        <v>971</v>
      </c>
      <c r="D37" s="23" t="s">
        <v>972</v>
      </c>
      <c r="E37" s="23">
        <v>1</v>
      </c>
      <c r="F37" s="919" t="s">
        <v>10137</v>
      </c>
      <c r="G37" s="23" t="s">
        <v>249</v>
      </c>
      <c r="H37" s="633" t="str">
        <f>IF($G37="","",VLOOKUP($G37,所属・種目コード!$F$2:$H$161,3,FALSE))</f>
        <v>031038</v>
      </c>
      <c r="I37" s="633">
        <f>IF($G37="","",VLOOKUP($G37,所属・種目コード!$F$2:$H$165,2,FALSE))</f>
        <v>1038</v>
      </c>
      <c r="J37" s="740">
        <v>36</v>
      </c>
      <c r="K37" s="740" t="s">
        <v>587</v>
      </c>
      <c r="L37" s="23" t="s">
        <v>588</v>
      </c>
      <c r="M37" s="740" t="s">
        <v>9860</v>
      </c>
      <c r="N37" s="740" t="s">
        <v>9626</v>
      </c>
      <c r="O37" s="740" t="s">
        <v>85</v>
      </c>
      <c r="P37" s="633" t="str">
        <f>IF($O37="","",VLOOKUP($O37,所属・種目コード!$F$2:$H$161,3,FALSE))</f>
        <v>031001</v>
      </c>
      <c r="Q37" s="633">
        <f>IF($O37="","",VLOOKUP($O37,所属・種目コード!$F$2:$H$165,2,FALSE))</f>
        <v>1001</v>
      </c>
    </row>
    <row r="38" spans="2:17" ht="19.8">
      <c r="B38" s="23">
        <v>37</v>
      </c>
      <c r="C38" s="23" t="s">
        <v>794</v>
      </c>
      <c r="D38" s="23" t="s">
        <v>795</v>
      </c>
      <c r="E38" s="23">
        <v>1</v>
      </c>
      <c r="F38" s="919" t="s">
        <v>10137</v>
      </c>
      <c r="G38" s="23" t="s">
        <v>145</v>
      </c>
      <c r="H38" s="633" t="str">
        <f>IF($G38="","",VLOOKUP($G38,所属・種目コード!$F$2:$H$161,3,FALSE))</f>
        <v>031014</v>
      </c>
      <c r="I38" s="633">
        <f>IF($G38="","",VLOOKUP($G38,所属・種目コード!$F$2:$H$165,2,FALSE))</f>
        <v>1014</v>
      </c>
      <c r="J38" s="740">
        <v>38</v>
      </c>
      <c r="K38" s="740" t="s">
        <v>9876</v>
      </c>
      <c r="L38" s="23" t="s">
        <v>9924</v>
      </c>
      <c r="M38" s="740" t="s">
        <v>9860</v>
      </c>
      <c r="N38" s="740" t="s">
        <v>9626</v>
      </c>
      <c r="O38" s="740" t="s">
        <v>249</v>
      </c>
      <c r="P38" s="633" t="str">
        <f>IF($O38="","",VLOOKUP($O38,所属・種目コード!$F$2:$H$161,3,FALSE))</f>
        <v>031038</v>
      </c>
      <c r="Q38" s="633">
        <f>IF($O38="","",VLOOKUP($O38,所属・種目コード!$F$2:$H$165,2,FALSE))</f>
        <v>1038</v>
      </c>
    </row>
    <row r="39" spans="2:17" ht="19.8">
      <c r="B39" s="23">
        <v>38</v>
      </c>
      <c r="C39" s="23" t="s">
        <v>762</v>
      </c>
      <c r="D39" s="23" t="s">
        <v>763</v>
      </c>
      <c r="E39" s="23">
        <v>1</v>
      </c>
      <c r="F39" s="919" t="s">
        <v>10137</v>
      </c>
      <c r="G39" s="23" t="s">
        <v>145</v>
      </c>
      <c r="H39" s="633" t="str">
        <f>IF($G39="","",VLOOKUP($G39,所属・種目コード!$F$2:$H$161,3,FALSE))</f>
        <v>031014</v>
      </c>
      <c r="I39" s="633">
        <f>IF($G39="","",VLOOKUP($G39,所属・種目コード!$F$2:$H$165,2,FALSE))</f>
        <v>1014</v>
      </c>
      <c r="J39" s="740">
        <v>43</v>
      </c>
      <c r="K39" s="740" t="s">
        <v>9877</v>
      </c>
      <c r="L39" s="23" t="s">
        <v>9006</v>
      </c>
      <c r="M39" s="740" t="s">
        <v>9860</v>
      </c>
      <c r="N39" s="740" t="s">
        <v>9626</v>
      </c>
      <c r="O39" s="740" t="s">
        <v>128</v>
      </c>
      <c r="P39" s="633" t="str">
        <f>IF($O39="","",VLOOKUP($O39,所属・種目コード!$F$2:$H$161,3,FALSE))</f>
        <v>031010</v>
      </c>
      <c r="Q39" s="633">
        <f>IF($O39="","",VLOOKUP($O39,所属・種目コード!$F$2:$H$165,2,FALSE))</f>
        <v>1010</v>
      </c>
    </row>
    <row r="40" spans="2:17" ht="19.8">
      <c r="B40" s="23">
        <v>39</v>
      </c>
      <c r="C40" s="23" t="s">
        <v>9275</v>
      </c>
      <c r="D40" s="23" t="s">
        <v>9276</v>
      </c>
      <c r="E40" s="23">
        <v>1</v>
      </c>
      <c r="F40" s="919" t="s">
        <v>10137</v>
      </c>
      <c r="G40" s="23" t="s">
        <v>145</v>
      </c>
      <c r="H40" s="633" t="str">
        <f>IF($G40="","",VLOOKUP($G40,所属・種目コード!$F$2:$H$161,3,FALSE))</f>
        <v>031014</v>
      </c>
      <c r="I40" s="633">
        <f>IF($G40="","",VLOOKUP($G40,所属・種目コード!$F$2:$H$165,2,FALSE))</f>
        <v>1014</v>
      </c>
      <c r="J40" s="740">
        <v>44</v>
      </c>
      <c r="K40" s="740" t="s">
        <v>711</v>
      </c>
      <c r="L40" s="23" t="s">
        <v>712</v>
      </c>
      <c r="M40" s="740" t="s">
        <v>9860</v>
      </c>
      <c r="N40" s="740" t="s">
        <v>9626</v>
      </c>
      <c r="O40" s="740" t="s">
        <v>128</v>
      </c>
      <c r="P40" s="633" t="str">
        <f>IF($O40="","",VLOOKUP($O40,所属・種目コード!$F$2:$H$161,3,FALSE))</f>
        <v>031010</v>
      </c>
      <c r="Q40" s="633">
        <f>IF($O40="","",VLOOKUP($O40,所属・種目コード!$F$2:$H$165,2,FALSE))</f>
        <v>1010</v>
      </c>
    </row>
    <row r="41" spans="2:17" ht="19.8">
      <c r="B41" s="23">
        <v>40</v>
      </c>
      <c r="C41" s="23" t="s">
        <v>9277</v>
      </c>
      <c r="D41" s="23" t="s">
        <v>9278</v>
      </c>
      <c r="E41" s="23">
        <v>1</v>
      </c>
      <c r="F41" s="919" t="s">
        <v>10137</v>
      </c>
      <c r="G41" s="23" t="s">
        <v>145</v>
      </c>
      <c r="H41" s="633" t="str">
        <f>IF($G41="","",VLOOKUP($G41,所属・種目コード!$F$2:$H$161,3,FALSE))</f>
        <v>031014</v>
      </c>
      <c r="I41" s="633">
        <f>IF($G41="","",VLOOKUP($G41,所属・種目コード!$F$2:$H$165,2,FALSE))</f>
        <v>1014</v>
      </c>
      <c r="J41" s="740">
        <v>45</v>
      </c>
      <c r="K41" s="740" t="s">
        <v>9878</v>
      </c>
      <c r="L41" s="23" t="s">
        <v>9925</v>
      </c>
      <c r="M41" s="740" t="s">
        <v>9860</v>
      </c>
      <c r="N41" s="740" t="s">
        <v>9626</v>
      </c>
      <c r="O41" s="740" t="s">
        <v>128</v>
      </c>
      <c r="P41" s="633" t="str">
        <f>IF($O41="","",VLOOKUP($O41,所属・種目コード!$F$2:$H$161,3,FALSE))</f>
        <v>031010</v>
      </c>
      <c r="Q41" s="633">
        <f>IF($O41="","",VLOOKUP($O41,所属・種目コード!$F$2:$H$165,2,FALSE))</f>
        <v>1010</v>
      </c>
    </row>
    <row r="42" spans="2:17" ht="19.8">
      <c r="B42" s="23">
        <v>41</v>
      </c>
      <c r="C42" s="23" t="s">
        <v>768</v>
      </c>
      <c r="D42" s="23" t="s">
        <v>769</v>
      </c>
      <c r="E42" s="23">
        <v>1</v>
      </c>
      <c r="F42" s="919" t="s">
        <v>10137</v>
      </c>
      <c r="G42" s="23" t="s">
        <v>145</v>
      </c>
      <c r="H42" s="633" t="str">
        <f>IF($G42="","",VLOOKUP($G42,所属・種目コード!$F$2:$H$161,3,FALSE))</f>
        <v>031014</v>
      </c>
      <c r="I42" s="633">
        <f>IF($G42="","",VLOOKUP($G42,所属・種目コード!$F$2:$H$165,2,FALSE))</f>
        <v>1014</v>
      </c>
      <c r="J42" s="740">
        <v>46</v>
      </c>
      <c r="K42" s="952" t="s">
        <v>10174</v>
      </c>
      <c r="L42" s="23" t="s">
        <v>10173</v>
      </c>
      <c r="M42" s="740" t="s">
        <v>9860</v>
      </c>
      <c r="N42" s="740" t="s">
        <v>9626</v>
      </c>
      <c r="O42" s="740" t="s">
        <v>128</v>
      </c>
      <c r="P42" s="633" t="str">
        <f>IF($O42="","",VLOOKUP($O42,所属・種目コード!$F$2:$H$161,3,FALSE))</f>
        <v>031010</v>
      </c>
      <c r="Q42" s="633">
        <f>IF($O42="","",VLOOKUP($O42,所属・種目コード!$F$2:$H$165,2,FALSE))</f>
        <v>1010</v>
      </c>
    </row>
    <row r="43" spans="2:17" ht="19.8">
      <c r="B43" s="23">
        <v>42</v>
      </c>
      <c r="C43" s="23" t="s">
        <v>800</v>
      </c>
      <c r="D43" s="23" t="s">
        <v>801</v>
      </c>
      <c r="E43" s="23">
        <v>1</v>
      </c>
      <c r="F43" s="919" t="s">
        <v>10137</v>
      </c>
      <c r="G43" s="23" t="s">
        <v>145</v>
      </c>
      <c r="H43" s="633" t="str">
        <f>IF($G43="","",VLOOKUP($G43,所属・種目コード!$F$2:$H$161,3,FALSE))</f>
        <v>031014</v>
      </c>
      <c r="I43" s="633">
        <f>IF($G43="","",VLOOKUP($G43,所属・種目コード!$F$2:$H$165,2,FALSE))</f>
        <v>1014</v>
      </c>
      <c r="J43" s="740">
        <v>48</v>
      </c>
      <c r="K43" s="740" t="s">
        <v>1916</v>
      </c>
      <c r="L43" s="23" t="s">
        <v>1917</v>
      </c>
      <c r="M43" s="740" t="s">
        <v>9860</v>
      </c>
      <c r="N43" s="740" t="s">
        <v>9626</v>
      </c>
      <c r="O43" s="740" t="s">
        <v>9005</v>
      </c>
      <c r="P43" s="633" t="str">
        <f>IF($O43="","",VLOOKUP($O43,所属・種目コード!$F$2:$H$161,3,FALSE))</f>
        <v>031008</v>
      </c>
      <c r="Q43" s="633">
        <f>IF($O43="","",VLOOKUP($O43,所属・種目コード!$F$2:$H$165,2,FALSE))</f>
        <v>1008</v>
      </c>
    </row>
    <row r="44" spans="2:17" ht="19.8">
      <c r="B44" s="23">
        <v>43</v>
      </c>
      <c r="C44" s="23" t="s">
        <v>812</v>
      </c>
      <c r="D44" s="23" t="s">
        <v>813</v>
      </c>
      <c r="E44" s="23">
        <v>1</v>
      </c>
      <c r="F44" s="919" t="s">
        <v>10137</v>
      </c>
      <c r="G44" s="23" t="s">
        <v>145</v>
      </c>
      <c r="H44" s="633" t="str">
        <f>IF($G44="","",VLOOKUP($G44,所属・種目コード!$F$2:$H$161,3,FALSE))</f>
        <v>031014</v>
      </c>
      <c r="I44" s="633">
        <f>IF($G44="","",VLOOKUP($G44,所属・種目コード!$F$2:$H$165,2,FALSE))</f>
        <v>1014</v>
      </c>
      <c r="J44" s="740">
        <v>49</v>
      </c>
      <c r="K44" s="740" t="s">
        <v>732</v>
      </c>
      <c r="L44" s="23" t="s">
        <v>733</v>
      </c>
      <c r="M44" s="740" t="s">
        <v>9860</v>
      </c>
      <c r="N44" s="740" t="s">
        <v>9626</v>
      </c>
      <c r="O44" s="740" t="s">
        <v>136</v>
      </c>
      <c r="P44" s="633" t="str">
        <f>IF($O44="","",VLOOKUP($O44,所属・種目コード!$F$2:$H$161,3,FALSE))</f>
        <v>031012</v>
      </c>
      <c r="Q44" s="633">
        <f>IF($O44="","",VLOOKUP($O44,所属・種目コード!$F$2:$H$165,2,FALSE))</f>
        <v>1012</v>
      </c>
    </row>
    <row r="45" spans="2:17" ht="19.8">
      <c r="B45" s="23">
        <v>44</v>
      </c>
      <c r="C45" s="23" t="s">
        <v>816</v>
      </c>
      <c r="D45" s="23" t="s">
        <v>817</v>
      </c>
      <c r="E45" s="23">
        <v>1</v>
      </c>
      <c r="F45" s="919" t="s">
        <v>10137</v>
      </c>
      <c r="G45" s="23" t="s">
        <v>145</v>
      </c>
      <c r="H45" s="633" t="str">
        <f>IF($G45="","",VLOOKUP($G45,所属・種目コード!$F$2:$H$161,3,FALSE))</f>
        <v>031014</v>
      </c>
      <c r="I45" s="633">
        <f>IF($G45="","",VLOOKUP($G45,所属・種目コード!$F$2:$H$165,2,FALSE))</f>
        <v>1014</v>
      </c>
      <c r="J45" s="740">
        <v>50</v>
      </c>
      <c r="K45" s="740" t="s">
        <v>9879</v>
      </c>
      <c r="L45" s="23" t="s">
        <v>9926</v>
      </c>
      <c r="M45" s="740" t="s">
        <v>9860</v>
      </c>
      <c r="N45" s="740" t="s">
        <v>9626</v>
      </c>
      <c r="O45" s="740" t="s">
        <v>136</v>
      </c>
      <c r="P45" s="633" t="str">
        <f>IF($O45="","",VLOOKUP($O45,所属・種目コード!$F$2:$H$161,3,FALSE))</f>
        <v>031012</v>
      </c>
      <c r="Q45" s="633">
        <f>IF($O45="","",VLOOKUP($O45,所属・種目コード!$F$2:$H$165,2,FALSE))</f>
        <v>1012</v>
      </c>
    </row>
    <row r="46" spans="2:17" ht="19.8">
      <c r="B46" s="23">
        <v>45</v>
      </c>
      <c r="C46" s="23" t="s">
        <v>820</v>
      </c>
      <c r="D46" s="23" t="s">
        <v>821</v>
      </c>
      <c r="E46" s="23">
        <v>1</v>
      </c>
      <c r="F46" s="919" t="s">
        <v>10137</v>
      </c>
      <c r="G46" s="23" t="s">
        <v>145</v>
      </c>
      <c r="H46" s="633" t="str">
        <f>IF($G46="","",VLOOKUP($G46,所属・種目コード!$F$2:$H$161,3,FALSE))</f>
        <v>031014</v>
      </c>
      <c r="I46" s="633">
        <f>IF($G46="","",VLOOKUP($G46,所属・種目コード!$F$2:$H$165,2,FALSE))</f>
        <v>1014</v>
      </c>
      <c r="J46" s="740">
        <v>51</v>
      </c>
      <c r="K46" s="740" t="s">
        <v>907</v>
      </c>
      <c r="L46" s="23" t="s">
        <v>908</v>
      </c>
      <c r="M46" s="740" t="s">
        <v>9860</v>
      </c>
      <c r="N46" s="740" t="s">
        <v>9626</v>
      </c>
      <c r="O46" s="740" t="s">
        <v>249</v>
      </c>
      <c r="P46" s="633" t="str">
        <f>IF($O46="","",VLOOKUP($O46,所属・種目コード!$F$2:$H$161,3,FALSE))</f>
        <v>031038</v>
      </c>
      <c r="Q46" s="633">
        <f>IF($O46="","",VLOOKUP($O46,所属・種目コード!$F$2:$H$165,2,FALSE))</f>
        <v>1038</v>
      </c>
    </row>
    <row r="47" spans="2:17" ht="19.8">
      <c r="B47" s="23">
        <v>46</v>
      </c>
      <c r="C47" s="23" t="s">
        <v>824</v>
      </c>
      <c r="D47" s="23" t="s">
        <v>825</v>
      </c>
      <c r="E47" s="23">
        <v>1</v>
      </c>
      <c r="F47" s="919" t="s">
        <v>10137</v>
      </c>
      <c r="G47" s="23" t="s">
        <v>145</v>
      </c>
      <c r="H47" s="633" t="str">
        <f>IF($G47="","",VLOOKUP($G47,所属・種目コード!$F$2:$H$161,3,FALSE))</f>
        <v>031014</v>
      </c>
      <c r="I47" s="633">
        <f>IF($G47="","",VLOOKUP($G47,所属・種目コード!$F$2:$H$165,2,FALSE))</f>
        <v>1014</v>
      </c>
      <c r="J47" s="740">
        <v>52</v>
      </c>
      <c r="K47" s="740" t="s">
        <v>699</v>
      </c>
      <c r="L47" s="23" t="s">
        <v>700</v>
      </c>
      <c r="M47" s="740" t="s">
        <v>9860</v>
      </c>
      <c r="N47" s="740" t="s">
        <v>9626</v>
      </c>
      <c r="O47" s="740" t="s">
        <v>296</v>
      </c>
      <c r="P47" s="633" t="str">
        <f>IF($O47="","",VLOOKUP($O47,所属・種目コード!$F$2:$H$161,3,FALSE))</f>
        <v>031050</v>
      </c>
      <c r="Q47" s="633">
        <f>IF($O47="","",VLOOKUP($O47,所属・種目コード!$F$2:$H$165,2,FALSE))</f>
        <v>1050</v>
      </c>
    </row>
    <row r="48" spans="2:17" ht="19.8">
      <c r="B48" s="23">
        <v>47</v>
      </c>
      <c r="C48" s="23" t="s">
        <v>9279</v>
      </c>
      <c r="D48" s="23" t="s">
        <v>4910</v>
      </c>
      <c r="E48" s="23">
        <v>1</v>
      </c>
      <c r="F48" s="919" t="s">
        <v>10137</v>
      </c>
      <c r="G48" s="23" t="s">
        <v>145</v>
      </c>
      <c r="H48" s="633" t="str">
        <f>IF($G48="","",VLOOKUP($G48,所属・種目コード!$F$2:$H$161,3,FALSE))</f>
        <v>031014</v>
      </c>
      <c r="I48" s="633">
        <f>IF($G48="","",VLOOKUP($G48,所属・種目コード!$F$2:$H$165,2,FALSE))</f>
        <v>1014</v>
      </c>
      <c r="J48" s="740">
        <v>53</v>
      </c>
      <c r="K48" s="740" t="s">
        <v>9880</v>
      </c>
      <c r="L48" s="23" t="s">
        <v>9008</v>
      </c>
      <c r="M48" s="740" t="s">
        <v>9860</v>
      </c>
      <c r="N48" s="740" t="s">
        <v>9626</v>
      </c>
      <c r="O48" s="740" t="s">
        <v>9009</v>
      </c>
      <c r="P48" s="633" t="str">
        <f>IF($O48="","",VLOOKUP($O48,所属・種目コード!$F$2:$H$161,3,FALSE))</f>
        <v>031330</v>
      </c>
      <c r="Q48" s="633">
        <f>IF($O48="","",VLOOKUP($O48,所属・種目コード!$F$2:$H$165,2,FALSE))</f>
        <v>1330</v>
      </c>
    </row>
    <row r="49" spans="2:17" ht="19.8">
      <c r="B49" s="23">
        <v>48</v>
      </c>
      <c r="C49" s="23" t="s">
        <v>9280</v>
      </c>
      <c r="D49" s="23" t="s">
        <v>9067</v>
      </c>
      <c r="E49" s="23">
        <v>1</v>
      </c>
      <c r="F49" s="919" t="s">
        <v>10137</v>
      </c>
      <c r="G49" s="23" t="s">
        <v>145</v>
      </c>
      <c r="H49" s="633" t="str">
        <f>IF($G49="","",VLOOKUP($G49,所属・種目コード!$F$2:$H$161,3,FALSE))</f>
        <v>031014</v>
      </c>
      <c r="I49" s="633">
        <f>IF($G49="","",VLOOKUP($G49,所属・種目コード!$F$2:$H$165,2,FALSE))</f>
        <v>1014</v>
      </c>
      <c r="J49" s="740">
        <v>54</v>
      </c>
      <c r="K49" s="740" t="s">
        <v>9881</v>
      </c>
      <c r="L49" s="23" t="s">
        <v>9927</v>
      </c>
      <c r="M49" s="740" t="s">
        <v>9860</v>
      </c>
      <c r="N49" s="740" t="s">
        <v>9626</v>
      </c>
      <c r="O49" s="740" t="s">
        <v>9009</v>
      </c>
      <c r="P49" s="633" t="str">
        <f>IF($O49="","",VLOOKUP($O49,所属・種目コード!$F$2:$H$161,3,FALSE))</f>
        <v>031330</v>
      </c>
      <c r="Q49" s="633">
        <f>IF($O49="","",VLOOKUP($O49,所属・種目コード!$F$2:$H$165,2,FALSE))</f>
        <v>1330</v>
      </c>
    </row>
    <row r="50" spans="2:17" ht="19.8">
      <c r="B50" s="23">
        <v>49</v>
      </c>
      <c r="C50" s="23" t="s">
        <v>9281</v>
      </c>
      <c r="D50" s="23" t="s">
        <v>9282</v>
      </c>
      <c r="E50" s="23">
        <v>1</v>
      </c>
      <c r="F50" s="919" t="s">
        <v>10137</v>
      </c>
      <c r="G50" s="23" t="s">
        <v>145</v>
      </c>
      <c r="H50" s="633" t="str">
        <f>IF($G50="","",VLOOKUP($G50,所属・種目コード!$F$2:$H$161,3,FALSE))</f>
        <v>031014</v>
      </c>
      <c r="I50" s="633">
        <f>IF($G50="","",VLOOKUP($G50,所属・種目コード!$F$2:$H$165,2,FALSE))</f>
        <v>1014</v>
      </c>
      <c r="J50" s="740">
        <v>55</v>
      </c>
      <c r="K50" s="740" t="s">
        <v>9882</v>
      </c>
      <c r="L50" s="23" t="s">
        <v>9928</v>
      </c>
      <c r="M50" s="740" t="s">
        <v>9860</v>
      </c>
      <c r="N50" s="740" t="s">
        <v>9626</v>
      </c>
      <c r="O50" s="740" t="s">
        <v>9009</v>
      </c>
      <c r="P50" s="633" t="str">
        <f>IF($O50="","",VLOOKUP($O50,所属・種目コード!$F$2:$H$161,3,FALSE))</f>
        <v>031330</v>
      </c>
      <c r="Q50" s="633">
        <f>IF($O50="","",VLOOKUP($O50,所属・種目コード!$F$2:$H$165,2,FALSE))</f>
        <v>1330</v>
      </c>
    </row>
    <row r="51" spans="2:17" ht="19.8">
      <c r="B51" s="23">
        <v>50</v>
      </c>
      <c r="C51" s="23" t="s">
        <v>9283</v>
      </c>
      <c r="D51" s="23" t="s">
        <v>9078</v>
      </c>
      <c r="E51" s="23">
        <v>1</v>
      </c>
      <c r="F51" s="919" t="s">
        <v>10137</v>
      </c>
      <c r="G51" s="23" t="s">
        <v>9115</v>
      </c>
      <c r="H51" s="633" t="str">
        <f>IF($G51="","",VLOOKUP($G51,所属・種目コード!$F$2:$H$161,3,FALSE))</f>
        <v>031323</v>
      </c>
      <c r="I51" s="633">
        <f>IF($G51="","",VLOOKUP($G51,所属・種目コード!$F$2:$H$165,2,FALSE))</f>
        <v>1323</v>
      </c>
      <c r="J51" s="740">
        <v>56</v>
      </c>
      <c r="K51" s="740" t="s">
        <v>9883</v>
      </c>
      <c r="L51" s="23" t="s">
        <v>8454</v>
      </c>
      <c r="M51" s="740" t="s">
        <v>9860</v>
      </c>
      <c r="N51" s="740" t="s">
        <v>9626</v>
      </c>
      <c r="O51" s="740" t="s">
        <v>9009</v>
      </c>
      <c r="P51" s="633" t="str">
        <f>IF($O51="","",VLOOKUP($O51,所属・種目コード!$F$2:$H$161,3,FALSE))</f>
        <v>031330</v>
      </c>
      <c r="Q51" s="633">
        <f>IF($O51="","",VLOOKUP($O51,所属・種目コード!$F$2:$H$165,2,FALSE))</f>
        <v>1330</v>
      </c>
    </row>
    <row r="52" spans="2:17" ht="19.8">
      <c r="B52" s="23">
        <v>51</v>
      </c>
      <c r="C52" s="23" t="s">
        <v>9284</v>
      </c>
      <c r="D52" s="23" t="s">
        <v>9079</v>
      </c>
      <c r="E52" s="23">
        <v>1</v>
      </c>
      <c r="F52" s="919" t="s">
        <v>10137</v>
      </c>
      <c r="G52" s="23" t="s">
        <v>9115</v>
      </c>
      <c r="H52" s="633" t="str">
        <f>IF($G52="","",VLOOKUP($G52,所属・種目コード!$F$2:$H$161,3,FALSE))</f>
        <v>031323</v>
      </c>
      <c r="I52" s="633">
        <f>IF($G52="","",VLOOKUP($G52,所属・種目コード!$F$2:$H$165,2,FALSE))</f>
        <v>1323</v>
      </c>
      <c r="J52" s="740">
        <v>57</v>
      </c>
      <c r="K52" s="740" t="s">
        <v>9884</v>
      </c>
      <c r="L52" s="23" t="s">
        <v>9929</v>
      </c>
      <c r="M52" s="740" t="s">
        <v>9860</v>
      </c>
      <c r="N52" s="740" t="s">
        <v>9626</v>
      </c>
      <c r="O52" s="740" t="s">
        <v>9009</v>
      </c>
      <c r="P52" s="633" t="str">
        <f>IF($O52="","",VLOOKUP($O52,所属・種目コード!$F$2:$H$161,3,FALSE))</f>
        <v>031330</v>
      </c>
      <c r="Q52" s="633">
        <f>IF($O52="","",VLOOKUP($O52,所属・種目コード!$F$2:$H$165,2,FALSE))</f>
        <v>1330</v>
      </c>
    </row>
    <row r="53" spans="2:17" ht="19.8">
      <c r="B53" s="23">
        <v>52</v>
      </c>
      <c r="C53" s="23" t="s">
        <v>9285</v>
      </c>
      <c r="D53" s="23" t="s">
        <v>9080</v>
      </c>
      <c r="E53" s="23">
        <v>1</v>
      </c>
      <c r="F53" s="919" t="s">
        <v>10137</v>
      </c>
      <c r="G53" s="23" t="s">
        <v>9115</v>
      </c>
      <c r="H53" s="633" t="str">
        <f>IF($G53="","",VLOOKUP($G53,所属・種目コード!$F$2:$H$161,3,FALSE))</f>
        <v>031323</v>
      </c>
      <c r="I53" s="633">
        <f>IF($G53="","",VLOOKUP($G53,所属・種目コード!$F$2:$H$165,2,FALSE))</f>
        <v>1323</v>
      </c>
      <c r="J53" s="740">
        <v>58</v>
      </c>
      <c r="K53" s="740" t="s">
        <v>9885</v>
      </c>
      <c r="L53" s="23" t="s">
        <v>9010</v>
      </c>
      <c r="M53" s="740" t="s">
        <v>9860</v>
      </c>
      <c r="N53" s="740" t="s">
        <v>9626</v>
      </c>
      <c r="O53" s="740" t="s">
        <v>9009</v>
      </c>
      <c r="P53" s="633" t="str">
        <f>IF($O53="","",VLOOKUP($O53,所属・種目コード!$F$2:$H$161,3,FALSE))</f>
        <v>031330</v>
      </c>
      <c r="Q53" s="633">
        <f>IF($O53="","",VLOOKUP($O53,所属・種目コード!$F$2:$H$165,2,FALSE))</f>
        <v>1330</v>
      </c>
    </row>
    <row r="54" spans="2:17" ht="19.8">
      <c r="B54" s="23">
        <v>53</v>
      </c>
      <c r="C54" s="23" t="s">
        <v>9286</v>
      </c>
      <c r="D54" s="23" t="s">
        <v>9081</v>
      </c>
      <c r="E54" s="23">
        <v>1</v>
      </c>
      <c r="F54" s="919" t="s">
        <v>10137</v>
      </c>
      <c r="G54" s="23" t="s">
        <v>9115</v>
      </c>
      <c r="H54" s="633" t="str">
        <f>IF($G54="","",VLOOKUP($G54,所属・種目コード!$F$2:$H$161,3,FALSE))</f>
        <v>031323</v>
      </c>
      <c r="I54" s="633">
        <f>IF($G54="","",VLOOKUP($G54,所属・種目コード!$F$2:$H$165,2,FALSE))</f>
        <v>1323</v>
      </c>
      <c r="J54" s="740">
        <v>59</v>
      </c>
      <c r="K54" s="740" t="s">
        <v>9886</v>
      </c>
      <c r="L54" s="23" t="s">
        <v>9930</v>
      </c>
      <c r="M54" s="740" t="s">
        <v>9860</v>
      </c>
      <c r="N54" s="740" t="s">
        <v>9626</v>
      </c>
      <c r="O54" s="740" t="s">
        <v>9009</v>
      </c>
      <c r="P54" s="633" t="str">
        <f>IF($O54="","",VLOOKUP($O54,所属・種目コード!$F$2:$H$161,3,FALSE))</f>
        <v>031330</v>
      </c>
      <c r="Q54" s="633">
        <f>IF($O54="","",VLOOKUP($O54,所属・種目コード!$F$2:$H$165,2,FALSE))</f>
        <v>1330</v>
      </c>
    </row>
    <row r="55" spans="2:17" ht="19.8">
      <c r="B55" s="23">
        <v>54</v>
      </c>
      <c r="C55" s="23" t="s">
        <v>9287</v>
      </c>
      <c r="D55" s="23" t="s">
        <v>9082</v>
      </c>
      <c r="E55" s="23">
        <v>1</v>
      </c>
      <c r="F55" s="919" t="s">
        <v>10137</v>
      </c>
      <c r="G55" s="23" t="s">
        <v>9115</v>
      </c>
      <c r="H55" s="633" t="str">
        <f>IF($G55="","",VLOOKUP($G55,所属・種目コード!$F$2:$H$161,3,FALSE))</f>
        <v>031323</v>
      </c>
      <c r="I55" s="633">
        <f>IF($G55="","",VLOOKUP($G55,所属・種目コード!$F$2:$H$165,2,FALSE))</f>
        <v>1323</v>
      </c>
      <c r="J55" s="740">
        <v>60</v>
      </c>
      <c r="K55" s="740" t="s">
        <v>9887</v>
      </c>
      <c r="L55" s="23" t="s">
        <v>8457</v>
      </c>
      <c r="M55" s="740" t="s">
        <v>9860</v>
      </c>
      <c r="N55" s="740" t="s">
        <v>9626</v>
      </c>
      <c r="O55" s="740" t="s">
        <v>9009</v>
      </c>
      <c r="P55" s="633" t="str">
        <f>IF($O55="","",VLOOKUP($O55,所属・種目コード!$F$2:$H$161,3,FALSE))</f>
        <v>031330</v>
      </c>
      <c r="Q55" s="633">
        <f>IF($O55="","",VLOOKUP($O55,所属・種目コード!$F$2:$H$165,2,FALSE))</f>
        <v>1330</v>
      </c>
    </row>
    <row r="56" spans="2:17" ht="19.8">
      <c r="B56" s="23">
        <v>55</v>
      </c>
      <c r="C56" s="23" t="s">
        <v>1163</v>
      </c>
      <c r="D56" s="23" t="s">
        <v>1164</v>
      </c>
      <c r="E56" s="23">
        <v>1</v>
      </c>
      <c r="F56" s="919" t="s">
        <v>10137</v>
      </c>
      <c r="G56" s="23" t="s">
        <v>9672</v>
      </c>
      <c r="H56" s="633" t="str">
        <f>IF($G56="","",VLOOKUP($G56,所属・種目コード!$F$2:$H$161,3,FALSE))</f>
        <v>031320</v>
      </c>
      <c r="I56" s="633">
        <f>IF($G56="","",VLOOKUP($G56,所属・種目コード!$F$2:$H$165,2,FALSE))</f>
        <v>1320</v>
      </c>
      <c r="J56" s="740">
        <v>61</v>
      </c>
      <c r="K56" s="740" t="s">
        <v>9888</v>
      </c>
      <c r="L56" s="23" t="s">
        <v>9931</v>
      </c>
      <c r="M56" s="740" t="s">
        <v>9860</v>
      </c>
      <c r="N56" s="740" t="s">
        <v>9626</v>
      </c>
      <c r="O56" s="740" t="s">
        <v>9009</v>
      </c>
      <c r="P56" s="633" t="str">
        <f>IF($O56="","",VLOOKUP($O56,所属・種目コード!$F$2:$H$161,3,FALSE))</f>
        <v>031330</v>
      </c>
      <c r="Q56" s="633">
        <f>IF($O56="","",VLOOKUP($O56,所属・種目コード!$F$2:$H$165,2,FALSE))</f>
        <v>1330</v>
      </c>
    </row>
    <row r="57" spans="2:17" ht="19.8">
      <c r="B57" s="23">
        <v>56</v>
      </c>
      <c r="C57" s="23" t="s">
        <v>1171</v>
      </c>
      <c r="D57" s="23" t="s">
        <v>1172</v>
      </c>
      <c r="E57" s="23">
        <v>1</v>
      </c>
      <c r="F57" s="919" t="s">
        <v>10137</v>
      </c>
      <c r="G57" s="23" t="s">
        <v>9672</v>
      </c>
      <c r="H57" s="633" t="str">
        <f>IF($G57="","",VLOOKUP($G57,所属・種目コード!$F$2:$H$161,3,FALSE))</f>
        <v>031320</v>
      </c>
      <c r="I57" s="633">
        <f>IF($G57="","",VLOOKUP($G57,所属・種目コード!$F$2:$H$165,2,FALSE))</f>
        <v>1320</v>
      </c>
      <c r="J57" s="740">
        <v>62</v>
      </c>
      <c r="K57" s="740" t="s">
        <v>9889</v>
      </c>
      <c r="L57" s="23" t="s">
        <v>9932</v>
      </c>
      <c r="M57" s="740" t="s">
        <v>9860</v>
      </c>
      <c r="N57" s="740" t="s">
        <v>9626</v>
      </c>
      <c r="O57" s="740" t="s">
        <v>141</v>
      </c>
      <c r="P57" s="633" t="str">
        <f>IF($O57="","",VLOOKUP($O57,所属・種目コード!$F$2:$H$161,3,FALSE))</f>
        <v>031013</v>
      </c>
      <c r="Q57" s="633">
        <f>IF($O57="","",VLOOKUP($O57,所属・種目コード!$F$2:$H$165,2,FALSE))</f>
        <v>1013</v>
      </c>
    </row>
    <row r="58" spans="2:17" ht="19.8">
      <c r="B58" s="23">
        <v>57</v>
      </c>
      <c r="C58" s="23" t="s">
        <v>1169</v>
      </c>
      <c r="D58" s="23" t="s">
        <v>1170</v>
      </c>
      <c r="E58" s="23">
        <v>1</v>
      </c>
      <c r="F58" s="919" t="s">
        <v>10137</v>
      </c>
      <c r="G58" s="23" t="s">
        <v>9672</v>
      </c>
      <c r="H58" s="633" t="str">
        <f>IF($G58="","",VLOOKUP($G58,所属・種目コード!$F$2:$H$161,3,FALSE))</f>
        <v>031320</v>
      </c>
      <c r="I58" s="633">
        <f>IF($G58="","",VLOOKUP($G58,所属・種目コード!$F$2:$H$165,2,FALSE))</f>
        <v>1320</v>
      </c>
      <c r="J58" s="740">
        <v>63</v>
      </c>
      <c r="K58" s="740" t="s">
        <v>750</v>
      </c>
      <c r="L58" s="23" t="s">
        <v>751</v>
      </c>
      <c r="M58" s="740" t="s">
        <v>9860</v>
      </c>
      <c r="N58" s="740" t="s">
        <v>9626</v>
      </c>
      <c r="O58" s="740" t="s">
        <v>141</v>
      </c>
      <c r="P58" s="633" t="str">
        <f>IF($O58="","",VLOOKUP($O58,所属・種目コード!$F$2:$H$161,3,FALSE))</f>
        <v>031013</v>
      </c>
      <c r="Q58" s="633">
        <f>IF($O58="","",VLOOKUP($O58,所属・種目コード!$F$2:$H$165,2,FALSE))</f>
        <v>1013</v>
      </c>
    </row>
    <row r="59" spans="2:17" ht="19.8">
      <c r="B59" s="23">
        <v>58</v>
      </c>
      <c r="C59" s="23" t="s">
        <v>1165</v>
      </c>
      <c r="D59" s="23" t="s">
        <v>1166</v>
      </c>
      <c r="E59" s="23">
        <v>1</v>
      </c>
      <c r="F59" s="919" t="s">
        <v>10137</v>
      </c>
      <c r="G59" s="23" t="s">
        <v>9672</v>
      </c>
      <c r="H59" s="633" t="str">
        <f>IF($G59="","",VLOOKUP($G59,所属・種目コード!$F$2:$H$161,3,FALSE))</f>
        <v>031320</v>
      </c>
      <c r="I59" s="633">
        <f>IF($G59="","",VLOOKUP($G59,所属・種目コード!$F$2:$H$165,2,FALSE))</f>
        <v>1320</v>
      </c>
      <c r="J59" s="740">
        <v>64</v>
      </c>
      <c r="K59" s="740" t="s">
        <v>10168</v>
      </c>
      <c r="L59" s="23" t="s">
        <v>745</v>
      </c>
      <c r="M59" s="740" t="s">
        <v>9860</v>
      </c>
      <c r="N59" s="740" t="s">
        <v>9626</v>
      </c>
      <c r="O59" s="740" t="s">
        <v>141</v>
      </c>
      <c r="P59" s="633" t="str">
        <f>IF($O59="","",VLOOKUP($O59,所属・種目コード!$F$2:$H$161,3,FALSE))</f>
        <v>031013</v>
      </c>
      <c r="Q59" s="633">
        <f>IF($O59="","",VLOOKUP($O59,所属・種目コード!$F$2:$H$165,2,FALSE))</f>
        <v>1013</v>
      </c>
    </row>
    <row r="60" spans="2:17" ht="19.8">
      <c r="B60" s="23">
        <v>59</v>
      </c>
      <c r="C60" s="23" t="s">
        <v>1167</v>
      </c>
      <c r="D60" s="23" t="s">
        <v>1168</v>
      </c>
      <c r="E60" s="23">
        <v>1</v>
      </c>
      <c r="F60" s="919" t="s">
        <v>10137</v>
      </c>
      <c r="G60" s="23" t="s">
        <v>9672</v>
      </c>
      <c r="H60" s="633" t="str">
        <f>IF($G60="","",VLOOKUP($G60,所属・種目コード!$F$2:$H$161,3,FALSE))</f>
        <v>031320</v>
      </c>
      <c r="I60" s="633">
        <f>IF($G60="","",VLOOKUP($G60,所属・種目コード!$F$2:$H$165,2,FALSE))</f>
        <v>1320</v>
      </c>
      <c r="J60" s="740">
        <v>65</v>
      </c>
      <c r="K60" s="740" t="s">
        <v>10169</v>
      </c>
      <c r="L60" s="23" t="s">
        <v>9007</v>
      </c>
      <c r="M60" s="740" t="s">
        <v>9860</v>
      </c>
      <c r="N60" s="740" t="s">
        <v>9626</v>
      </c>
      <c r="O60" s="740" t="s">
        <v>141</v>
      </c>
      <c r="P60" s="633" t="str">
        <f>IF($O60="","",VLOOKUP($O60,所属・種目コード!$F$2:$H$161,3,FALSE))</f>
        <v>031013</v>
      </c>
      <c r="Q60" s="633">
        <f>IF($O60="","",VLOOKUP($O60,所属・種目コード!$F$2:$H$165,2,FALSE))</f>
        <v>1013</v>
      </c>
    </row>
    <row r="61" spans="2:17" ht="19.8">
      <c r="B61" s="23">
        <v>60</v>
      </c>
      <c r="C61" s="23" t="s">
        <v>9288</v>
      </c>
      <c r="D61" s="23" t="s">
        <v>9289</v>
      </c>
      <c r="E61" s="23">
        <v>1</v>
      </c>
      <c r="F61" s="919" t="s">
        <v>10137</v>
      </c>
      <c r="G61" s="23" t="s">
        <v>9672</v>
      </c>
      <c r="H61" s="633" t="str">
        <f>IF($G61="","",VLOOKUP($G61,所属・種目コード!$F$2:$H$161,3,FALSE))</f>
        <v>031320</v>
      </c>
      <c r="I61" s="633">
        <f>IF($G61="","",VLOOKUP($G61,所属・種目コード!$F$2:$H$165,2,FALSE))</f>
        <v>1320</v>
      </c>
      <c r="J61" s="740">
        <v>66</v>
      </c>
      <c r="K61" s="740" t="s">
        <v>10170</v>
      </c>
      <c r="L61" s="23" t="s">
        <v>753</v>
      </c>
      <c r="M61" s="740" t="s">
        <v>9860</v>
      </c>
      <c r="N61" s="740" t="s">
        <v>9626</v>
      </c>
      <c r="O61" s="740" t="s">
        <v>141</v>
      </c>
      <c r="P61" s="633" t="str">
        <f>IF($O61="","",VLOOKUP($O61,所属・種目コード!$F$2:$H$161,3,FALSE))</f>
        <v>031013</v>
      </c>
      <c r="Q61" s="633">
        <f>IF($O61="","",VLOOKUP($O61,所属・種目コード!$F$2:$H$165,2,FALSE))</f>
        <v>1013</v>
      </c>
    </row>
    <row r="62" spans="2:17" ht="19.8">
      <c r="B62" s="23">
        <v>61</v>
      </c>
      <c r="C62" s="23" t="s">
        <v>852</v>
      </c>
      <c r="D62" s="23" t="s">
        <v>853</v>
      </c>
      <c r="E62" s="23">
        <v>1</v>
      </c>
      <c r="F62" s="919" t="s">
        <v>10137</v>
      </c>
      <c r="G62" s="23" t="s">
        <v>182</v>
      </c>
      <c r="H62" s="633" t="str">
        <f>IF($G62="","",VLOOKUP($G62,所属・種目コード!$F$2:$H$161,3,FALSE))</f>
        <v>031021</v>
      </c>
      <c r="I62" s="633">
        <f>IF($G62="","",VLOOKUP($G62,所属・種目コード!$F$2:$H$165,2,FALSE))</f>
        <v>1021</v>
      </c>
      <c r="J62" s="740">
        <v>67</v>
      </c>
      <c r="K62" s="740" t="s">
        <v>10171</v>
      </c>
      <c r="L62" s="23" t="s">
        <v>761</v>
      </c>
      <c r="M62" s="740" t="s">
        <v>9860</v>
      </c>
      <c r="N62" s="740" t="s">
        <v>9626</v>
      </c>
      <c r="O62" s="740" t="s">
        <v>141</v>
      </c>
      <c r="P62" s="633" t="str">
        <f>IF($O62="","",VLOOKUP($O62,所属・種目コード!$F$2:$H$161,3,FALSE))</f>
        <v>031013</v>
      </c>
      <c r="Q62" s="633">
        <f>IF($O62="","",VLOOKUP($O62,所属・種目コード!$F$2:$H$165,2,FALSE))</f>
        <v>1013</v>
      </c>
    </row>
    <row r="63" spans="2:17" ht="19.8">
      <c r="B63" s="23">
        <v>62</v>
      </c>
      <c r="C63" s="23" t="s">
        <v>858</v>
      </c>
      <c r="D63" s="23" t="s">
        <v>859</v>
      </c>
      <c r="E63" s="23">
        <v>1</v>
      </c>
      <c r="F63" s="919" t="s">
        <v>10137</v>
      </c>
      <c r="G63" s="23" t="s">
        <v>182</v>
      </c>
      <c r="H63" s="633" t="str">
        <f>IF($G63="","",VLOOKUP($G63,所属・種目コード!$F$2:$H$161,3,FALSE))</f>
        <v>031021</v>
      </c>
      <c r="I63" s="633">
        <f>IF($G63="","",VLOOKUP($G63,所属・種目コード!$F$2:$H$165,2,FALSE))</f>
        <v>1021</v>
      </c>
      <c r="J63" s="740">
        <v>68</v>
      </c>
      <c r="K63" s="740" t="s">
        <v>9890</v>
      </c>
      <c r="L63" s="23" t="s">
        <v>9933</v>
      </c>
      <c r="M63" s="740" t="s">
        <v>9860</v>
      </c>
      <c r="N63" s="740" t="s">
        <v>9626</v>
      </c>
      <c r="O63" s="740" t="s">
        <v>141</v>
      </c>
      <c r="P63" s="633" t="str">
        <f>IF($O63="","",VLOOKUP($O63,所属・種目コード!$F$2:$H$161,3,FALSE))</f>
        <v>031013</v>
      </c>
      <c r="Q63" s="633">
        <f>IF($O63="","",VLOOKUP($O63,所属・種目コード!$F$2:$H$165,2,FALSE))</f>
        <v>1013</v>
      </c>
    </row>
    <row r="64" spans="2:17" ht="19.8">
      <c r="B64" s="23">
        <v>63</v>
      </c>
      <c r="C64" s="23" t="s">
        <v>862</v>
      </c>
      <c r="D64" s="23" t="s">
        <v>863</v>
      </c>
      <c r="E64" s="23">
        <v>1</v>
      </c>
      <c r="F64" s="919" t="s">
        <v>10137</v>
      </c>
      <c r="G64" s="23" t="s">
        <v>182</v>
      </c>
      <c r="H64" s="633" t="str">
        <f>IF($G64="","",VLOOKUP($G64,所属・種目コード!$F$2:$H$161,3,FALSE))</f>
        <v>031021</v>
      </c>
      <c r="I64" s="633">
        <f>IF($G64="","",VLOOKUP($G64,所属・種目コード!$F$2:$H$165,2,FALSE))</f>
        <v>1021</v>
      </c>
      <c r="J64" s="740">
        <v>69</v>
      </c>
      <c r="K64" s="740" t="s">
        <v>9891</v>
      </c>
      <c r="L64" s="23" t="s">
        <v>9934</v>
      </c>
      <c r="M64" s="740" t="s">
        <v>9860</v>
      </c>
      <c r="N64" s="740" t="s">
        <v>9626</v>
      </c>
      <c r="O64" s="740" t="s">
        <v>8997</v>
      </c>
      <c r="P64" s="633" t="str">
        <f>IF($O64="","",VLOOKUP($O64,所属・種目コード!$F$2:$H$161,3,FALSE))</f>
        <v>031311</v>
      </c>
      <c r="Q64" s="633">
        <f>IF($O64="","",VLOOKUP($O64,所属・種目コード!$F$2:$H$165,2,FALSE))</f>
        <v>1311</v>
      </c>
    </row>
    <row r="65" spans="2:17" ht="19.8">
      <c r="B65" s="23">
        <v>64</v>
      </c>
      <c r="C65" s="23" t="s">
        <v>866</v>
      </c>
      <c r="D65" s="23" t="s">
        <v>867</v>
      </c>
      <c r="E65" s="23">
        <v>1</v>
      </c>
      <c r="F65" s="919" t="s">
        <v>10137</v>
      </c>
      <c r="G65" s="23" t="s">
        <v>182</v>
      </c>
      <c r="H65" s="633" t="str">
        <f>IF($G65="","",VLOOKUP($G65,所属・種目コード!$F$2:$H$161,3,FALSE))</f>
        <v>031021</v>
      </c>
      <c r="I65" s="633">
        <f>IF($G65="","",VLOOKUP($G65,所属・種目コード!$F$2:$H$165,2,FALSE))</f>
        <v>1021</v>
      </c>
      <c r="J65" s="740">
        <v>70</v>
      </c>
      <c r="K65" s="740" t="s">
        <v>9892</v>
      </c>
      <c r="L65" s="23" t="s">
        <v>9935</v>
      </c>
      <c r="M65" s="740" t="s">
        <v>9860</v>
      </c>
      <c r="N65" s="740" t="s">
        <v>9626</v>
      </c>
      <c r="O65" s="740" t="s">
        <v>9677</v>
      </c>
      <c r="P65" s="633" t="str">
        <f>IF($O65="","",VLOOKUP($O65,所属・種目コード!$F$2:$H$161,3,FALSE))</f>
        <v>031250</v>
      </c>
      <c r="Q65" s="633">
        <f>IF($O65="","",VLOOKUP($O65,所属・種目コード!$F$2:$H$165,2,FALSE))</f>
        <v>1250</v>
      </c>
    </row>
    <row r="66" spans="2:17" ht="19.8">
      <c r="B66" s="23">
        <v>65</v>
      </c>
      <c r="C66" s="23" t="s">
        <v>868</v>
      </c>
      <c r="D66" s="23" t="s">
        <v>869</v>
      </c>
      <c r="E66" s="23">
        <v>1</v>
      </c>
      <c r="F66" s="919" t="s">
        <v>10137</v>
      </c>
      <c r="G66" s="23" t="s">
        <v>182</v>
      </c>
      <c r="H66" s="633" t="str">
        <f>IF($G66="","",VLOOKUP($G66,所属・種目コード!$F$2:$H$161,3,FALSE))</f>
        <v>031021</v>
      </c>
      <c r="I66" s="633">
        <f>IF($G66="","",VLOOKUP($G66,所属・種目コード!$F$2:$H$165,2,FALSE))</f>
        <v>1021</v>
      </c>
      <c r="J66" s="740">
        <v>71</v>
      </c>
      <c r="K66" s="740" t="s">
        <v>10176</v>
      </c>
      <c r="L66" s="23" t="s">
        <v>4719</v>
      </c>
      <c r="M66" s="740" t="s">
        <v>9860</v>
      </c>
      <c r="N66" s="740" t="s">
        <v>9626</v>
      </c>
      <c r="O66" s="740" t="s">
        <v>9677</v>
      </c>
      <c r="P66" s="633" t="str">
        <f>IF($O66="","",VLOOKUP($O66,所属・種目コード!$F$2:$H$161,3,FALSE))</f>
        <v>031250</v>
      </c>
      <c r="Q66" s="633">
        <f>IF($O66="","",VLOOKUP($O66,所属・種目コード!$F$2:$H$165,2,FALSE))</f>
        <v>1250</v>
      </c>
    </row>
    <row r="67" spans="2:17" ht="19.8">
      <c r="B67" s="23">
        <v>66</v>
      </c>
      <c r="C67" s="23" t="s">
        <v>874</v>
      </c>
      <c r="D67" s="23" t="s">
        <v>875</v>
      </c>
      <c r="E67" s="23">
        <v>1</v>
      </c>
      <c r="F67" s="919" t="s">
        <v>10137</v>
      </c>
      <c r="G67" s="23" t="s">
        <v>182</v>
      </c>
      <c r="H67" s="633" t="str">
        <f>IF($G67="","",VLOOKUP($G67,所属・種目コード!$F$2:$H$161,3,FALSE))</f>
        <v>031021</v>
      </c>
      <c r="I67" s="633">
        <f>IF($G67="","",VLOOKUP($G67,所属・種目コード!$F$2:$H$165,2,FALSE))</f>
        <v>1021</v>
      </c>
      <c r="J67" s="740">
        <v>72</v>
      </c>
      <c r="K67" s="740" t="s">
        <v>10177</v>
      </c>
      <c r="L67" s="23" t="s">
        <v>10175</v>
      </c>
      <c r="M67" s="740" t="s">
        <v>9860</v>
      </c>
      <c r="N67" s="740" t="s">
        <v>9626</v>
      </c>
      <c r="O67" s="740" t="s">
        <v>8997</v>
      </c>
      <c r="P67" s="633" t="str">
        <f>IF($O67="","",VLOOKUP($O67,所属・種目コード!$F$2:$H$161,3,FALSE))</f>
        <v>031311</v>
      </c>
      <c r="Q67" s="633">
        <f>IF($O67="","",VLOOKUP($O67,所属・種目コード!$F$2:$H$165,2,FALSE))</f>
        <v>1311</v>
      </c>
    </row>
    <row r="68" spans="2:17" ht="19.8">
      <c r="B68" s="23">
        <v>67</v>
      </c>
      <c r="C68" s="23" t="s">
        <v>880</v>
      </c>
      <c r="D68" s="23" t="s">
        <v>881</v>
      </c>
      <c r="E68" s="23">
        <v>1</v>
      </c>
      <c r="F68" s="919" t="s">
        <v>10137</v>
      </c>
      <c r="G68" s="23" t="s">
        <v>182</v>
      </c>
      <c r="H68" s="633" t="str">
        <f>IF($G68="","",VLOOKUP($G68,所属・種目コード!$F$2:$H$161,3,FALSE))</f>
        <v>031021</v>
      </c>
      <c r="I68" s="633">
        <f>IF($G68="","",VLOOKUP($G68,所属・種目コード!$F$2:$H$165,2,FALSE))</f>
        <v>1021</v>
      </c>
      <c r="J68" s="740">
        <v>73</v>
      </c>
      <c r="K68" s="740" t="s">
        <v>9893</v>
      </c>
      <c r="L68" s="23" t="s">
        <v>9936</v>
      </c>
      <c r="M68" s="740" t="s">
        <v>9860</v>
      </c>
      <c r="N68" s="740" t="s">
        <v>9626</v>
      </c>
      <c r="O68" s="740" t="s">
        <v>9677</v>
      </c>
      <c r="P68" s="633" t="str">
        <f>IF($O68="","",VLOOKUP($O68,所属・種目コード!$F$2:$H$161,3,FALSE))</f>
        <v>031250</v>
      </c>
      <c r="Q68" s="633">
        <f>IF($O68="","",VLOOKUP($O68,所属・種目コード!$F$2:$H$165,2,FALSE))</f>
        <v>1250</v>
      </c>
    </row>
    <row r="69" spans="2:17" ht="19.8">
      <c r="B69" s="23">
        <v>68</v>
      </c>
      <c r="C69" s="23" t="s">
        <v>884</v>
      </c>
      <c r="D69" s="23" t="s">
        <v>885</v>
      </c>
      <c r="E69" s="23">
        <v>1</v>
      </c>
      <c r="F69" s="919" t="s">
        <v>10137</v>
      </c>
      <c r="G69" s="23" t="s">
        <v>182</v>
      </c>
      <c r="H69" s="633" t="str">
        <f>IF($G69="","",VLOOKUP($G69,所属・種目コード!$F$2:$H$161,3,FALSE))</f>
        <v>031021</v>
      </c>
      <c r="I69" s="633">
        <f>IF($G69="","",VLOOKUP($G69,所属・種目コード!$F$2:$H$165,2,FALSE))</f>
        <v>1021</v>
      </c>
      <c r="J69" s="740">
        <v>74</v>
      </c>
      <c r="K69" s="740" t="s">
        <v>4746</v>
      </c>
      <c r="L69" s="23" t="s">
        <v>4747</v>
      </c>
      <c r="M69" s="740" t="s">
        <v>9860</v>
      </c>
      <c r="N69" s="740" t="s">
        <v>9626</v>
      </c>
      <c r="O69" s="740" t="s">
        <v>9677</v>
      </c>
      <c r="P69" s="633" t="str">
        <f>IF($O69="","",VLOOKUP($O69,所属・種目コード!$F$2:$H$161,3,FALSE))</f>
        <v>031250</v>
      </c>
      <c r="Q69" s="633">
        <f>IF($O69="","",VLOOKUP($O69,所属・種目コード!$F$2:$H$165,2,FALSE))</f>
        <v>1250</v>
      </c>
    </row>
    <row r="70" spans="2:17" ht="19.8">
      <c r="B70" s="23">
        <v>69</v>
      </c>
      <c r="C70" s="23" t="s">
        <v>888</v>
      </c>
      <c r="D70" s="23" t="s">
        <v>889</v>
      </c>
      <c r="E70" s="23">
        <v>1</v>
      </c>
      <c r="F70" s="919" t="s">
        <v>10137</v>
      </c>
      <c r="G70" s="23" t="s">
        <v>182</v>
      </c>
      <c r="H70" s="633" t="str">
        <f>IF($G70="","",VLOOKUP($G70,所属・種目コード!$F$2:$H$161,3,FALSE))</f>
        <v>031021</v>
      </c>
      <c r="I70" s="633">
        <f>IF($G70="","",VLOOKUP($G70,所属・種目コード!$F$2:$H$165,2,FALSE))</f>
        <v>1021</v>
      </c>
      <c r="J70" s="740">
        <v>76</v>
      </c>
      <c r="K70" s="740" t="s">
        <v>9012</v>
      </c>
      <c r="L70" s="23" t="s">
        <v>9013</v>
      </c>
      <c r="M70" s="740" t="s">
        <v>9860</v>
      </c>
      <c r="N70" s="740" t="s">
        <v>9626</v>
      </c>
      <c r="O70" s="740" t="s">
        <v>280</v>
      </c>
      <c r="P70" s="633" t="str">
        <f>IF($O70="","",VLOOKUP($O70,所属・種目コード!$F$2:$H$161,3,FALSE))</f>
        <v>031046</v>
      </c>
      <c r="Q70" s="633">
        <f>IF($O70="","",VLOOKUP($O70,所属・種目コード!$F$2:$H$165,2,FALSE))</f>
        <v>1046</v>
      </c>
    </row>
    <row r="71" spans="2:17" ht="19.8">
      <c r="B71" s="23">
        <v>70</v>
      </c>
      <c r="C71" s="23" t="s">
        <v>892</v>
      </c>
      <c r="D71" s="23" t="s">
        <v>735</v>
      </c>
      <c r="E71" s="23">
        <v>1</v>
      </c>
      <c r="F71" s="919" t="s">
        <v>10137</v>
      </c>
      <c r="G71" s="23" t="s">
        <v>182</v>
      </c>
      <c r="H71" s="633" t="str">
        <f>IF($G71="","",VLOOKUP($G71,所属・種目コード!$F$2:$H$161,3,FALSE))</f>
        <v>031021</v>
      </c>
      <c r="I71" s="633">
        <f>IF($G71="","",VLOOKUP($G71,所属・種目コード!$F$2:$H$165,2,FALSE))</f>
        <v>1021</v>
      </c>
      <c r="J71" s="740">
        <v>77</v>
      </c>
      <c r="K71" s="740" t="s">
        <v>679</v>
      </c>
      <c r="L71" s="23" t="s">
        <v>680</v>
      </c>
      <c r="M71" s="740" t="s">
        <v>9860</v>
      </c>
      <c r="N71" s="740" t="s">
        <v>9626</v>
      </c>
      <c r="O71" s="740" t="s">
        <v>249</v>
      </c>
      <c r="P71" s="633" t="str">
        <f>IF($O71="","",VLOOKUP($O71,所属・種目コード!$F$2:$H$161,3,FALSE))</f>
        <v>031038</v>
      </c>
      <c r="Q71" s="633">
        <f>IF($O71="","",VLOOKUP($O71,所属・種目コード!$F$2:$H$165,2,FALSE))</f>
        <v>1038</v>
      </c>
    </row>
    <row r="72" spans="2:17" ht="19.8">
      <c r="B72" s="23">
        <v>71</v>
      </c>
      <c r="C72" s="23" t="s">
        <v>895</v>
      </c>
      <c r="D72" s="23" t="s">
        <v>896</v>
      </c>
      <c r="E72" s="23">
        <v>1</v>
      </c>
      <c r="F72" s="919" t="s">
        <v>10137</v>
      </c>
      <c r="G72" s="23" t="s">
        <v>182</v>
      </c>
      <c r="H72" s="633" t="str">
        <f>IF($G72="","",VLOOKUP($G72,所属・種目コード!$F$2:$H$161,3,FALSE))</f>
        <v>031021</v>
      </c>
      <c r="I72" s="633">
        <f>IF($G72="","",VLOOKUP($G72,所属・種目コード!$F$2:$H$165,2,FALSE))</f>
        <v>1021</v>
      </c>
      <c r="J72" s="740">
        <v>78</v>
      </c>
      <c r="K72" s="740" t="s">
        <v>886</v>
      </c>
      <c r="L72" s="23" t="s">
        <v>887</v>
      </c>
      <c r="M72" s="740" t="s">
        <v>9860</v>
      </c>
      <c r="N72" s="740" t="s">
        <v>9626</v>
      </c>
      <c r="O72" s="741" t="s">
        <v>190</v>
      </c>
      <c r="P72" s="633" t="str">
        <f>IF($O72="","",VLOOKUP($O72,所属・種目コード!$F$2:$H$161,3,FALSE))</f>
        <v>031023</v>
      </c>
      <c r="Q72" s="633">
        <f>IF($O72="","",VLOOKUP($O72,所属・種目コード!$F$2:$H$165,2,FALSE))</f>
        <v>1023</v>
      </c>
    </row>
    <row r="73" spans="2:17" ht="19.8">
      <c r="B73" s="23">
        <v>72</v>
      </c>
      <c r="C73" s="23" t="s">
        <v>899</v>
      </c>
      <c r="D73" s="23" t="s">
        <v>900</v>
      </c>
      <c r="E73" s="23">
        <v>1</v>
      </c>
      <c r="F73" s="919" t="s">
        <v>10137</v>
      </c>
      <c r="G73" s="23" t="s">
        <v>182</v>
      </c>
      <c r="H73" s="633" t="str">
        <f>IF($G73="","",VLOOKUP($G73,所属・種目コード!$F$2:$H$161,3,FALSE))</f>
        <v>031021</v>
      </c>
      <c r="I73" s="633">
        <f>IF($G73="","",VLOOKUP($G73,所属・種目コード!$F$2:$H$165,2,FALSE))</f>
        <v>1021</v>
      </c>
      <c r="J73" s="740">
        <v>79</v>
      </c>
      <c r="K73" s="740" t="s">
        <v>9894</v>
      </c>
      <c r="L73" s="23" t="s">
        <v>8578</v>
      </c>
      <c r="M73" s="740" t="s">
        <v>9860</v>
      </c>
      <c r="N73" s="740" t="s">
        <v>9626</v>
      </c>
      <c r="O73" s="740" t="s">
        <v>190</v>
      </c>
      <c r="P73" s="633" t="str">
        <f>IF($O73="","",VLOOKUP($O73,所属・種目コード!$F$2:$H$161,3,FALSE))</f>
        <v>031023</v>
      </c>
      <c r="Q73" s="633">
        <f>IF($O73="","",VLOOKUP($O73,所属・種目コード!$F$2:$H$165,2,FALSE))</f>
        <v>1023</v>
      </c>
    </row>
    <row r="74" spans="2:17" ht="19.8">
      <c r="B74" s="23">
        <v>73</v>
      </c>
      <c r="C74" s="23" t="s">
        <v>903</v>
      </c>
      <c r="D74" s="23" t="s">
        <v>904</v>
      </c>
      <c r="E74" s="23">
        <v>1</v>
      </c>
      <c r="F74" s="919" t="s">
        <v>10137</v>
      </c>
      <c r="G74" s="23" t="s">
        <v>182</v>
      </c>
      <c r="H74" s="633" t="str">
        <f>IF($G74="","",VLOOKUP($G74,所属・種目コード!$F$2:$H$161,3,FALSE))</f>
        <v>031021</v>
      </c>
      <c r="I74" s="633">
        <f>IF($G74="","",VLOOKUP($G74,所属・種目コード!$F$2:$H$165,2,FALSE))</f>
        <v>1021</v>
      </c>
      <c r="J74" s="740">
        <v>80</v>
      </c>
      <c r="K74" s="740" t="s">
        <v>9895</v>
      </c>
      <c r="L74" s="23" t="s">
        <v>9014</v>
      </c>
      <c r="M74" s="740" t="s">
        <v>9860</v>
      </c>
      <c r="N74" s="740" t="s">
        <v>9626</v>
      </c>
      <c r="O74" s="740" t="s">
        <v>9678</v>
      </c>
      <c r="P74" s="633" t="str">
        <f>IF($O74="","",VLOOKUP($O74,所属・種目コード!$F$2:$H$161,3,FALSE))</f>
        <v>031308</v>
      </c>
      <c r="Q74" s="633">
        <f>IF($O74="","",VLOOKUP($O74,所属・種目コード!$F$2:$H$165,2,FALSE))</f>
        <v>1308</v>
      </c>
    </row>
    <row r="75" spans="2:17" ht="19.8">
      <c r="B75" s="23">
        <v>74</v>
      </c>
      <c r="C75" s="23" t="s">
        <v>905</v>
      </c>
      <c r="D75" s="23" t="s">
        <v>906</v>
      </c>
      <c r="E75" s="23">
        <v>1</v>
      </c>
      <c r="F75" s="919" t="s">
        <v>10137</v>
      </c>
      <c r="G75" s="23" t="s">
        <v>182</v>
      </c>
      <c r="H75" s="633" t="str">
        <f>IF($G75="","",VLOOKUP($G75,所属・種目コード!$F$2:$H$161,3,FALSE))</f>
        <v>031021</v>
      </c>
      <c r="I75" s="633">
        <f>IF($G75="","",VLOOKUP($G75,所属・種目コード!$F$2:$H$165,2,FALSE))</f>
        <v>1021</v>
      </c>
      <c r="J75" s="740">
        <v>81</v>
      </c>
      <c r="K75" s="740" t="s">
        <v>9896</v>
      </c>
      <c r="L75" s="23" t="s">
        <v>9937</v>
      </c>
      <c r="M75" s="740" t="s">
        <v>9860</v>
      </c>
      <c r="N75" s="740" t="s">
        <v>9626</v>
      </c>
      <c r="O75" s="740" t="s">
        <v>9678</v>
      </c>
      <c r="P75" s="633" t="str">
        <f>IF($O75="","",VLOOKUP($O75,所属・種目コード!$F$2:$H$161,3,FALSE))</f>
        <v>031308</v>
      </c>
      <c r="Q75" s="633">
        <f>IF($O75="","",VLOOKUP($O75,所属・種目コード!$F$2:$H$165,2,FALSE))</f>
        <v>1308</v>
      </c>
    </row>
    <row r="76" spans="2:17" ht="19.8">
      <c r="B76" s="23">
        <v>75</v>
      </c>
      <c r="C76" s="23" t="s">
        <v>909</v>
      </c>
      <c r="D76" s="23" t="s">
        <v>910</v>
      </c>
      <c r="E76" s="23">
        <v>1</v>
      </c>
      <c r="F76" s="919" t="s">
        <v>10137</v>
      </c>
      <c r="G76" s="23" t="s">
        <v>182</v>
      </c>
      <c r="H76" s="633" t="str">
        <f>IF($G76="","",VLOOKUP($G76,所属・種目コード!$F$2:$H$161,3,FALSE))</f>
        <v>031021</v>
      </c>
      <c r="I76" s="633">
        <f>IF($G76="","",VLOOKUP($G76,所属・種目コード!$F$2:$H$165,2,FALSE))</f>
        <v>1021</v>
      </c>
      <c r="J76" s="740">
        <v>82</v>
      </c>
      <c r="K76" s="740" t="s">
        <v>10178</v>
      </c>
      <c r="L76" s="23" t="s">
        <v>9938</v>
      </c>
      <c r="M76" s="740" t="s">
        <v>9860</v>
      </c>
      <c r="N76" s="740" t="s">
        <v>9626</v>
      </c>
      <c r="O76" s="740" t="s">
        <v>9678</v>
      </c>
      <c r="P76" s="633" t="str">
        <f>IF($O76="","",VLOOKUP($O76,所属・種目コード!$F$2:$H$161,3,FALSE))</f>
        <v>031308</v>
      </c>
      <c r="Q76" s="633">
        <f>IF($O76="","",VLOOKUP($O76,所属・種目コード!$F$2:$H$165,2,FALSE))</f>
        <v>1308</v>
      </c>
    </row>
    <row r="77" spans="2:17" ht="19.8">
      <c r="B77" s="23">
        <v>76</v>
      </c>
      <c r="C77" s="23" t="s">
        <v>911</v>
      </c>
      <c r="D77" s="23" t="s">
        <v>912</v>
      </c>
      <c r="E77" s="23">
        <v>1</v>
      </c>
      <c r="F77" s="919" t="s">
        <v>10137</v>
      </c>
      <c r="G77" s="23" t="s">
        <v>182</v>
      </c>
      <c r="H77" s="633" t="str">
        <f>IF($G77="","",VLOOKUP($G77,所属・種目コード!$F$2:$H$161,3,FALSE))</f>
        <v>031021</v>
      </c>
      <c r="I77" s="633">
        <f>IF($G77="","",VLOOKUP($G77,所属・種目コード!$F$2:$H$165,2,FALSE))</f>
        <v>1021</v>
      </c>
      <c r="J77" s="740">
        <v>83</v>
      </c>
      <c r="K77" s="740" t="s">
        <v>10179</v>
      </c>
      <c r="L77" s="23" t="s">
        <v>9939</v>
      </c>
      <c r="M77" s="740" t="s">
        <v>9860</v>
      </c>
      <c r="N77" s="740" t="s">
        <v>9626</v>
      </c>
      <c r="O77" s="740" t="s">
        <v>9678</v>
      </c>
      <c r="P77" s="633" t="str">
        <f>IF($O77="","",VLOOKUP($O77,所属・種目コード!$F$2:$H$161,3,FALSE))</f>
        <v>031308</v>
      </c>
      <c r="Q77" s="633">
        <f>IF($O77="","",VLOOKUP($O77,所属・種目コード!$F$2:$H$165,2,FALSE))</f>
        <v>1308</v>
      </c>
    </row>
    <row r="78" spans="2:17" ht="19.8">
      <c r="B78" s="23">
        <v>77</v>
      </c>
      <c r="C78" s="23" t="s">
        <v>913</v>
      </c>
      <c r="D78" s="23" t="s">
        <v>914</v>
      </c>
      <c r="E78" s="23">
        <v>1</v>
      </c>
      <c r="F78" s="919" t="s">
        <v>10137</v>
      </c>
      <c r="G78" s="23" t="s">
        <v>182</v>
      </c>
      <c r="H78" s="633" t="str">
        <f>IF($G78="","",VLOOKUP($G78,所属・種目コード!$F$2:$H$161,3,FALSE))</f>
        <v>031021</v>
      </c>
      <c r="I78" s="633">
        <f>IF($G78="","",VLOOKUP($G78,所属・種目コード!$F$2:$H$165,2,FALSE))</f>
        <v>1021</v>
      </c>
      <c r="J78" s="740">
        <v>84</v>
      </c>
      <c r="K78" s="740" t="s">
        <v>9897</v>
      </c>
      <c r="L78" s="23" t="s">
        <v>9940</v>
      </c>
      <c r="M78" s="740" t="s">
        <v>9860</v>
      </c>
      <c r="N78" s="740" t="s">
        <v>9626</v>
      </c>
      <c r="O78" s="740" t="s">
        <v>9678</v>
      </c>
      <c r="P78" s="633" t="str">
        <f>IF($O78="","",VLOOKUP($O78,所属・種目コード!$F$2:$H$161,3,FALSE))</f>
        <v>031308</v>
      </c>
      <c r="Q78" s="633">
        <f>IF($O78="","",VLOOKUP($O78,所属・種目コード!$F$2:$H$165,2,FALSE))</f>
        <v>1308</v>
      </c>
    </row>
    <row r="79" spans="2:17" ht="19.8">
      <c r="B79" s="23">
        <v>78</v>
      </c>
      <c r="C79" s="23" t="s">
        <v>915</v>
      </c>
      <c r="D79" s="23" t="s">
        <v>916</v>
      </c>
      <c r="E79" s="23">
        <v>1</v>
      </c>
      <c r="F79" s="919" t="s">
        <v>10137</v>
      </c>
      <c r="G79" s="23" t="s">
        <v>182</v>
      </c>
      <c r="H79" s="633" t="str">
        <f>IF($G79="","",VLOOKUP($G79,所属・種目コード!$F$2:$H$161,3,FALSE))</f>
        <v>031021</v>
      </c>
      <c r="I79" s="633">
        <f>IF($G79="","",VLOOKUP($G79,所属・種目コード!$F$2:$H$165,2,FALSE))</f>
        <v>1021</v>
      </c>
      <c r="J79" s="740">
        <v>85</v>
      </c>
      <c r="K79" s="740" t="s">
        <v>9898</v>
      </c>
      <c r="L79" s="23" t="s">
        <v>9941</v>
      </c>
      <c r="M79" s="740" t="s">
        <v>9860</v>
      </c>
      <c r="N79" s="740" t="s">
        <v>9626</v>
      </c>
      <c r="O79" s="740" t="s">
        <v>9678</v>
      </c>
      <c r="P79" s="633" t="str">
        <f>IF($O79="","",VLOOKUP($O79,所属・種目コード!$F$2:$H$161,3,FALSE))</f>
        <v>031308</v>
      </c>
      <c r="Q79" s="633">
        <f>IF($O79="","",VLOOKUP($O79,所属・種目コード!$F$2:$H$165,2,FALSE))</f>
        <v>1308</v>
      </c>
    </row>
    <row r="80" spans="2:17" ht="19.8">
      <c r="B80" s="23">
        <v>79</v>
      </c>
      <c r="C80" s="23" t="s">
        <v>917</v>
      </c>
      <c r="D80" s="23" t="s">
        <v>918</v>
      </c>
      <c r="E80" s="23">
        <v>1</v>
      </c>
      <c r="F80" s="919" t="s">
        <v>10137</v>
      </c>
      <c r="G80" s="23" t="s">
        <v>182</v>
      </c>
      <c r="H80" s="633" t="str">
        <f>IF($G80="","",VLOOKUP($G80,所属・種目コード!$F$2:$H$161,3,FALSE))</f>
        <v>031021</v>
      </c>
      <c r="I80" s="633">
        <f>IF($G80="","",VLOOKUP($G80,所属・種目コード!$F$2:$H$165,2,FALSE))</f>
        <v>1021</v>
      </c>
      <c r="J80" s="740">
        <v>86</v>
      </c>
      <c r="K80" s="740" t="s">
        <v>9899</v>
      </c>
      <c r="L80" s="23" t="s">
        <v>8548</v>
      </c>
      <c r="M80" s="740" t="s">
        <v>9860</v>
      </c>
      <c r="N80" s="740" t="s">
        <v>9626</v>
      </c>
      <c r="O80" s="740" t="s">
        <v>209</v>
      </c>
      <c r="P80" s="633" t="str">
        <f>IF($O80="","",VLOOKUP($O80,所属・種目コード!$F$2:$H$161,3,FALSE))</f>
        <v>031028</v>
      </c>
      <c r="Q80" s="633">
        <f>IF($O80="","",VLOOKUP($O80,所属・種目コード!$F$2:$H$165,2,FALSE))</f>
        <v>1028</v>
      </c>
    </row>
    <row r="81" spans="2:17" ht="19.8">
      <c r="B81" s="23">
        <v>80</v>
      </c>
      <c r="C81" s="23" t="s">
        <v>919</v>
      </c>
      <c r="D81" s="23" t="s">
        <v>920</v>
      </c>
      <c r="E81" s="23">
        <v>1</v>
      </c>
      <c r="F81" s="919" t="s">
        <v>10137</v>
      </c>
      <c r="G81" s="23" t="s">
        <v>182</v>
      </c>
      <c r="H81" s="633" t="str">
        <f>IF($G81="","",VLOOKUP($G81,所属・種目コード!$F$2:$H$161,3,FALSE))</f>
        <v>031021</v>
      </c>
      <c r="I81" s="633">
        <f>IF($G81="","",VLOOKUP($G81,所属・種目コード!$F$2:$H$165,2,FALSE))</f>
        <v>1021</v>
      </c>
      <c r="J81" s="740">
        <v>93</v>
      </c>
      <c r="K81" s="740" t="s">
        <v>613</v>
      </c>
      <c r="L81" s="23" t="s">
        <v>614</v>
      </c>
      <c r="M81" s="740" t="s">
        <v>9860</v>
      </c>
      <c r="N81" s="740" t="s">
        <v>9626</v>
      </c>
      <c r="O81" s="740" t="s">
        <v>249</v>
      </c>
      <c r="P81" s="633" t="str">
        <f>IF($O81="","",VLOOKUP($O81,所属・種目コード!$F$2:$H$161,3,FALSE))</f>
        <v>031038</v>
      </c>
      <c r="Q81" s="633">
        <f>IF($O81="","",VLOOKUP($O81,所属・種目コード!$F$2:$H$165,2,FALSE))</f>
        <v>1038</v>
      </c>
    </row>
    <row r="82" spans="2:17" ht="19.8">
      <c r="B82" s="23">
        <v>81</v>
      </c>
      <c r="C82" s="23" t="s">
        <v>921</v>
      </c>
      <c r="D82" s="23" t="s">
        <v>922</v>
      </c>
      <c r="E82" s="23">
        <v>1</v>
      </c>
      <c r="F82" s="919" t="s">
        <v>10137</v>
      </c>
      <c r="G82" s="23" t="s">
        <v>182</v>
      </c>
      <c r="H82" s="633" t="str">
        <f>IF($G82="","",VLOOKUP($G82,所属・種目コード!$F$2:$H$161,3,FALSE))</f>
        <v>031021</v>
      </c>
      <c r="I82" s="633">
        <f>IF($G82="","",VLOOKUP($G82,所属・種目コード!$F$2:$H$165,2,FALSE))</f>
        <v>1021</v>
      </c>
      <c r="J82" s="740">
        <v>94</v>
      </c>
      <c r="K82" s="740" t="s">
        <v>9900</v>
      </c>
      <c r="L82" s="23" t="s">
        <v>9942</v>
      </c>
      <c r="M82" s="740" t="s">
        <v>9860</v>
      </c>
      <c r="N82" s="740" t="s">
        <v>9626</v>
      </c>
      <c r="O82" s="740" t="s">
        <v>9678</v>
      </c>
      <c r="P82" s="633" t="str">
        <f>IF($O82="","",VLOOKUP($O82,所属・種目コード!$F$2:$H$161,3,FALSE))</f>
        <v>031308</v>
      </c>
      <c r="Q82" s="633">
        <f>IF($O82="","",VLOOKUP($O82,所属・種目コード!$F$2:$H$165,2,FALSE))</f>
        <v>1308</v>
      </c>
    </row>
    <row r="83" spans="2:17" ht="19.8">
      <c r="B83" s="23">
        <v>82</v>
      </c>
      <c r="C83" s="23" t="s">
        <v>923</v>
      </c>
      <c r="D83" s="23" t="s">
        <v>924</v>
      </c>
      <c r="E83" s="23">
        <v>1</v>
      </c>
      <c r="F83" s="919" t="s">
        <v>10137</v>
      </c>
      <c r="G83" s="23" t="s">
        <v>182</v>
      </c>
      <c r="H83" s="633" t="str">
        <f>IF($G83="","",VLOOKUP($G83,所属・種目コード!$F$2:$H$161,3,FALSE))</f>
        <v>031021</v>
      </c>
      <c r="I83" s="633">
        <f>IF($G83="","",VLOOKUP($G83,所属・種目コード!$F$2:$H$165,2,FALSE))</f>
        <v>1021</v>
      </c>
      <c r="J83" s="740">
        <v>95</v>
      </c>
      <c r="K83" s="740" t="s">
        <v>736</v>
      </c>
      <c r="L83" s="23" t="s">
        <v>737</v>
      </c>
      <c r="M83" s="740" t="s">
        <v>9860</v>
      </c>
      <c r="N83" s="740" t="s">
        <v>9626</v>
      </c>
      <c r="O83" s="740" t="s">
        <v>136</v>
      </c>
      <c r="P83" s="633" t="str">
        <f>IF($O83="","",VLOOKUP($O83,所属・種目コード!$F$2:$H$161,3,FALSE))</f>
        <v>031012</v>
      </c>
      <c r="Q83" s="633">
        <f>IF($O83="","",VLOOKUP($O83,所属・種目コード!$F$2:$H$165,2,FALSE))</f>
        <v>1012</v>
      </c>
    </row>
    <row r="84" spans="2:17" ht="19.8">
      <c r="B84" s="23">
        <v>83</v>
      </c>
      <c r="C84" s="23" t="s">
        <v>9290</v>
      </c>
      <c r="D84" s="23" t="s">
        <v>9291</v>
      </c>
      <c r="E84" s="23">
        <v>1</v>
      </c>
      <c r="F84" s="919" t="s">
        <v>10137</v>
      </c>
      <c r="G84" s="23" t="s">
        <v>182</v>
      </c>
      <c r="H84" s="633" t="str">
        <f>IF($G84="","",VLOOKUP($G84,所属・種目コード!$F$2:$H$161,3,FALSE))</f>
        <v>031021</v>
      </c>
      <c r="I84" s="633">
        <f>IF($G84="","",VLOOKUP($G84,所属・種目コード!$F$2:$H$165,2,FALSE))</f>
        <v>1021</v>
      </c>
      <c r="J84" s="740">
        <v>102</v>
      </c>
      <c r="K84" s="740" t="s">
        <v>9901</v>
      </c>
      <c r="L84" s="23" t="s">
        <v>9943</v>
      </c>
      <c r="M84" s="740" t="s">
        <v>9860</v>
      </c>
      <c r="N84" s="740" t="s">
        <v>9626</v>
      </c>
      <c r="O84" s="740" t="s">
        <v>9807</v>
      </c>
      <c r="P84" s="633" t="str">
        <f>IF($O84="","",VLOOKUP($O84,所属・種目コード!$F$2:$H$161,3,FALSE))</f>
        <v>031306</v>
      </c>
      <c r="Q84" s="633">
        <f>IF($O84="","",VLOOKUP($O84,所属・種目コード!$F$2:$H$165,2,FALSE))</f>
        <v>1306</v>
      </c>
    </row>
    <row r="85" spans="2:17" ht="19.8">
      <c r="B85" s="23">
        <v>84</v>
      </c>
      <c r="C85" s="23" t="s">
        <v>1791</v>
      </c>
      <c r="D85" s="23" t="s">
        <v>1792</v>
      </c>
      <c r="E85" s="23">
        <v>1</v>
      </c>
      <c r="F85" s="919" t="s">
        <v>10137</v>
      </c>
      <c r="G85" s="23" t="s">
        <v>249</v>
      </c>
      <c r="H85" s="633" t="str">
        <f>IF($G85="","",VLOOKUP($G85,所属・種目コード!$F$2:$H$161,3,FALSE))</f>
        <v>031038</v>
      </c>
      <c r="I85" s="633">
        <f>IF($G85="","",VLOOKUP($G85,所属・種目コード!$F$2:$H$165,2,FALSE))</f>
        <v>1038</v>
      </c>
      <c r="J85" s="740">
        <v>103</v>
      </c>
      <c r="K85" s="740" t="s">
        <v>9902</v>
      </c>
      <c r="L85" s="23" t="s">
        <v>2090</v>
      </c>
      <c r="M85" s="740" t="s">
        <v>9860</v>
      </c>
      <c r="N85" s="740" t="s">
        <v>9626</v>
      </c>
      <c r="O85" s="740" t="s">
        <v>9807</v>
      </c>
      <c r="P85" s="633" t="str">
        <f>IF($O85="","",VLOOKUP($O85,所属・種目コード!$F$2:$H$161,3,FALSE))</f>
        <v>031306</v>
      </c>
      <c r="Q85" s="633">
        <f>IF($O85="","",VLOOKUP($O85,所属・種目コード!$F$2:$H$165,2,FALSE))</f>
        <v>1306</v>
      </c>
    </row>
    <row r="86" spans="2:17" ht="19.8">
      <c r="B86" s="23">
        <v>85</v>
      </c>
      <c r="C86" s="23" t="s">
        <v>9292</v>
      </c>
      <c r="D86" s="23" t="s">
        <v>9293</v>
      </c>
      <c r="E86" s="23">
        <v>1</v>
      </c>
      <c r="F86" s="919" t="s">
        <v>10137</v>
      </c>
      <c r="G86" s="23" t="s">
        <v>9673</v>
      </c>
      <c r="H86" s="633" t="str">
        <f>IF($G86="","",VLOOKUP($G86,所属・種目コード!$F$2:$H$161,3,FALSE))</f>
        <v>031349</v>
      </c>
      <c r="I86" s="633">
        <f>IF($G86="","",VLOOKUP($G86,所属・種目コード!$F$2:$H$165,2,FALSE))</f>
        <v>1349</v>
      </c>
      <c r="J86" s="740">
        <v>104</v>
      </c>
      <c r="K86" s="740" t="s">
        <v>9903</v>
      </c>
      <c r="L86" s="23" t="s">
        <v>9944</v>
      </c>
      <c r="M86" s="740" t="s">
        <v>9860</v>
      </c>
      <c r="N86" s="740" t="s">
        <v>9626</v>
      </c>
      <c r="O86" s="740" t="s">
        <v>9807</v>
      </c>
      <c r="P86" s="633" t="str">
        <f>IF($O86="","",VLOOKUP($O86,所属・種目コード!$F$2:$H$161,3,FALSE))</f>
        <v>031306</v>
      </c>
      <c r="Q86" s="633">
        <f>IF($O86="","",VLOOKUP($O86,所属・種目コード!$F$2:$H$165,2,FALSE))</f>
        <v>1306</v>
      </c>
    </row>
    <row r="87" spans="2:17" ht="19.8">
      <c r="B87" s="23">
        <v>86</v>
      </c>
      <c r="C87" s="23" t="s">
        <v>9294</v>
      </c>
      <c r="D87" s="23" t="s">
        <v>9295</v>
      </c>
      <c r="E87" s="23">
        <v>1</v>
      </c>
      <c r="F87" s="919" t="s">
        <v>10137</v>
      </c>
      <c r="G87" s="23" t="s">
        <v>9673</v>
      </c>
      <c r="H87" s="633" t="str">
        <f>IF($G87="","",VLOOKUP($G87,所属・種目コード!$F$2:$H$161,3,FALSE))</f>
        <v>031349</v>
      </c>
      <c r="I87" s="633">
        <f>IF($G87="","",VLOOKUP($G87,所属・種目コード!$F$2:$H$165,2,FALSE))</f>
        <v>1349</v>
      </c>
      <c r="J87" s="740">
        <v>105</v>
      </c>
      <c r="K87" s="740" t="s">
        <v>4804</v>
      </c>
      <c r="L87" s="23" t="s">
        <v>4805</v>
      </c>
      <c r="M87" s="740" t="s">
        <v>9860</v>
      </c>
      <c r="N87" s="740" t="s">
        <v>9626</v>
      </c>
      <c r="O87" s="740" t="s">
        <v>9807</v>
      </c>
      <c r="P87" s="633" t="str">
        <f>IF($O87="","",VLOOKUP($O87,所属・種目コード!$F$2:$H$161,3,FALSE))</f>
        <v>031306</v>
      </c>
      <c r="Q87" s="633">
        <f>IF($O87="","",VLOOKUP($O87,所属・種目コード!$F$2:$H$165,2,FALSE))</f>
        <v>1306</v>
      </c>
    </row>
    <row r="88" spans="2:17" ht="19.8">
      <c r="B88" s="23">
        <v>87</v>
      </c>
      <c r="C88" s="23" t="s">
        <v>931</v>
      </c>
      <c r="D88" s="23" t="s">
        <v>932</v>
      </c>
      <c r="E88" s="23">
        <v>1</v>
      </c>
      <c r="F88" s="919" t="s">
        <v>10137</v>
      </c>
      <c r="G88" s="23" t="s">
        <v>9673</v>
      </c>
      <c r="H88" s="633" t="str">
        <f>IF($G88="","",VLOOKUP($G88,所属・種目コード!$F$2:$H$161,3,FALSE))</f>
        <v>031349</v>
      </c>
      <c r="I88" s="633">
        <f>IF($G88="","",VLOOKUP($G88,所属・種目コード!$F$2:$H$165,2,FALSE))</f>
        <v>1349</v>
      </c>
      <c r="J88" s="740">
        <v>106</v>
      </c>
      <c r="K88" s="740" t="s">
        <v>9212</v>
      </c>
      <c r="L88" s="23" t="s">
        <v>9213</v>
      </c>
      <c r="M88" s="740" t="s">
        <v>9860</v>
      </c>
      <c r="N88" s="740" t="s">
        <v>9626</v>
      </c>
      <c r="O88" s="740" t="s">
        <v>9807</v>
      </c>
      <c r="P88" s="633" t="str">
        <f>IF($O88="","",VLOOKUP($O88,所属・種目コード!$F$2:$H$161,3,FALSE))</f>
        <v>031306</v>
      </c>
      <c r="Q88" s="633">
        <f>IF($O88="","",VLOOKUP($O88,所属・種目コード!$F$2:$H$165,2,FALSE))</f>
        <v>1306</v>
      </c>
    </row>
    <row r="89" spans="2:17" ht="19.8">
      <c r="B89" s="23">
        <v>88</v>
      </c>
      <c r="C89" s="23" t="s">
        <v>991</v>
      </c>
      <c r="D89" s="23" t="s">
        <v>992</v>
      </c>
      <c r="E89" s="23">
        <v>1</v>
      </c>
      <c r="F89" s="919" t="s">
        <v>10137</v>
      </c>
      <c r="G89" s="23" t="s">
        <v>9673</v>
      </c>
      <c r="H89" s="633" t="str">
        <f>IF($G89="","",VLOOKUP($G89,所属・種目コード!$F$2:$H$161,3,FALSE))</f>
        <v>031349</v>
      </c>
      <c r="I89" s="633">
        <f>IF($G89="","",VLOOKUP($G89,所属・種目コード!$F$2:$H$165,2,FALSE))</f>
        <v>1349</v>
      </c>
      <c r="J89" s="740">
        <v>107</v>
      </c>
      <c r="K89" s="740" t="s">
        <v>9214</v>
      </c>
      <c r="L89" s="23" t="s">
        <v>9215</v>
      </c>
      <c r="M89" s="740" t="s">
        <v>9860</v>
      </c>
      <c r="N89" s="740" t="s">
        <v>9626</v>
      </c>
      <c r="O89" s="740" t="s">
        <v>9807</v>
      </c>
      <c r="P89" s="633" t="str">
        <f>IF($O89="","",VLOOKUP($O89,所属・種目コード!$F$2:$H$161,3,FALSE))</f>
        <v>031306</v>
      </c>
      <c r="Q89" s="633">
        <f>IF($O89="","",VLOOKUP($O89,所属・種目コード!$F$2:$H$165,2,FALSE))</f>
        <v>1306</v>
      </c>
    </row>
    <row r="90" spans="2:17" ht="19.8">
      <c r="B90" s="23">
        <v>89</v>
      </c>
      <c r="C90" s="23" t="s">
        <v>9296</v>
      </c>
      <c r="D90" s="23" t="s">
        <v>9297</v>
      </c>
      <c r="E90" s="23">
        <v>1</v>
      </c>
      <c r="F90" s="919" t="s">
        <v>10137</v>
      </c>
      <c r="G90" s="23" t="s">
        <v>9673</v>
      </c>
      <c r="H90" s="633" t="str">
        <f>IF($G90="","",VLOOKUP($G90,所属・種目コード!$F$2:$H$161,3,FALSE))</f>
        <v>031349</v>
      </c>
      <c r="I90" s="633">
        <f>IF($G90="","",VLOOKUP($G90,所属・種目コード!$F$2:$H$165,2,FALSE))</f>
        <v>1349</v>
      </c>
      <c r="J90" s="740">
        <v>108</v>
      </c>
      <c r="K90" s="740" t="s">
        <v>9904</v>
      </c>
      <c r="L90" s="23" t="s">
        <v>9945</v>
      </c>
      <c r="M90" s="740" t="s">
        <v>9860</v>
      </c>
      <c r="N90" s="740" t="s">
        <v>9626</v>
      </c>
      <c r="O90" s="740" t="s">
        <v>9807</v>
      </c>
      <c r="P90" s="633" t="str">
        <f>IF($O90="","",VLOOKUP($O90,所属・種目コード!$F$2:$H$161,3,FALSE))</f>
        <v>031306</v>
      </c>
      <c r="Q90" s="633">
        <f>IF($O90="","",VLOOKUP($O90,所属・種目コード!$F$2:$H$165,2,FALSE))</f>
        <v>1306</v>
      </c>
    </row>
    <row r="91" spans="2:17" ht="19.8">
      <c r="B91" s="23">
        <v>90</v>
      </c>
      <c r="C91" s="23" t="s">
        <v>1173</v>
      </c>
      <c r="D91" s="23" t="s">
        <v>1174</v>
      </c>
      <c r="E91" s="23">
        <v>1</v>
      </c>
      <c r="F91" s="919" t="s">
        <v>10137</v>
      </c>
      <c r="G91" s="23" t="s">
        <v>229</v>
      </c>
      <c r="H91" s="633" t="str">
        <f>IF($G91="","",VLOOKUP($G91,所属・種目コード!$F$2:$H$161,3,FALSE))</f>
        <v>031033</v>
      </c>
      <c r="I91" s="633">
        <f>IF($G91="","",VLOOKUP($G91,所属・種目コード!$F$2:$H$165,2,FALSE))</f>
        <v>1033</v>
      </c>
      <c r="J91" s="740">
        <v>109</v>
      </c>
      <c r="K91" s="740" t="s">
        <v>9216</v>
      </c>
      <c r="L91" s="23" t="s">
        <v>9217</v>
      </c>
      <c r="M91" s="740" t="s">
        <v>9860</v>
      </c>
      <c r="N91" s="740" t="s">
        <v>9626</v>
      </c>
      <c r="O91" s="740" t="s">
        <v>9807</v>
      </c>
      <c r="P91" s="633" t="str">
        <f>IF($O91="","",VLOOKUP($O91,所属・種目コード!$F$2:$H$161,3,FALSE))</f>
        <v>031306</v>
      </c>
      <c r="Q91" s="633">
        <f>IF($O91="","",VLOOKUP($O91,所属・種目コード!$F$2:$H$165,2,FALSE))</f>
        <v>1306</v>
      </c>
    </row>
    <row r="92" spans="2:17" ht="19.8">
      <c r="B92" s="23">
        <v>91</v>
      </c>
      <c r="C92" s="23" t="s">
        <v>1175</v>
      </c>
      <c r="D92" s="23" t="s">
        <v>1176</v>
      </c>
      <c r="E92" s="23">
        <v>1</v>
      </c>
      <c r="F92" s="919" t="s">
        <v>10137</v>
      </c>
      <c r="G92" s="23" t="s">
        <v>229</v>
      </c>
      <c r="H92" s="633" t="str">
        <f>IF($G92="","",VLOOKUP($G92,所属・種目コード!$F$2:$H$161,3,FALSE))</f>
        <v>031033</v>
      </c>
      <c r="I92" s="633">
        <f>IF($G92="","",VLOOKUP($G92,所属・種目コード!$F$2:$H$165,2,FALSE))</f>
        <v>1033</v>
      </c>
      <c r="J92" s="740">
        <v>110</v>
      </c>
      <c r="K92" s="740" t="s">
        <v>9218</v>
      </c>
      <c r="L92" s="23" t="s">
        <v>9219</v>
      </c>
      <c r="M92" s="740" t="s">
        <v>9860</v>
      </c>
      <c r="N92" s="740" t="s">
        <v>9626</v>
      </c>
      <c r="O92" s="740" t="s">
        <v>9807</v>
      </c>
      <c r="P92" s="633" t="str">
        <f>IF($O92="","",VLOOKUP($O92,所属・種目コード!$F$2:$H$161,3,FALSE))</f>
        <v>031306</v>
      </c>
      <c r="Q92" s="633">
        <f>IF($O92="","",VLOOKUP($O92,所属・種目コード!$F$2:$H$165,2,FALSE))</f>
        <v>1306</v>
      </c>
    </row>
    <row r="93" spans="2:17" ht="19.8">
      <c r="B93" s="23">
        <v>92</v>
      </c>
      <c r="C93" s="23" t="s">
        <v>1177</v>
      </c>
      <c r="D93" s="23" t="s">
        <v>1178</v>
      </c>
      <c r="E93" s="23">
        <v>1</v>
      </c>
      <c r="F93" s="919" t="s">
        <v>10137</v>
      </c>
      <c r="G93" s="23" t="s">
        <v>229</v>
      </c>
      <c r="H93" s="633" t="str">
        <f>IF($G93="","",VLOOKUP($G93,所属・種目コード!$F$2:$H$161,3,FALSE))</f>
        <v>031033</v>
      </c>
      <c r="I93" s="633">
        <f>IF($G93="","",VLOOKUP($G93,所属・種目コード!$F$2:$H$165,2,FALSE))</f>
        <v>1033</v>
      </c>
      <c r="J93" s="740">
        <v>111</v>
      </c>
      <c r="K93" s="740" t="s">
        <v>9220</v>
      </c>
      <c r="L93" s="23" t="s">
        <v>9221</v>
      </c>
      <c r="M93" s="740" t="s">
        <v>9860</v>
      </c>
      <c r="N93" s="740" t="s">
        <v>9626</v>
      </c>
      <c r="O93" s="740" t="s">
        <v>9807</v>
      </c>
      <c r="P93" s="633" t="str">
        <f>IF($O93="","",VLOOKUP($O93,所属・種目コード!$F$2:$H$161,3,FALSE))</f>
        <v>031306</v>
      </c>
      <c r="Q93" s="633">
        <f>IF($O93="","",VLOOKUP($O93,所属・種目コード!$F$2:$H$165,2,FALSE))</f>
        <v>1306</v>
      </c>
    </row>
    <row r="94" spans="2:17" ht="19.8">
      <c r="B94" s="23">
        <v>93</v>
      </c>
      <c r="C94" s="23" t="s">
        <v>1179</v>
      </c>
      <c r="D94" s="23" t="s">
        <v>962</v>
      </c>
      <c r="E94" s="23">
        <v>1</v>
      </c>
      <c r="F94" s="919" t="s">
        <v>10137</v>
      </c>
      <c r="G94" s="23" t="s">
        <v>229</v>
      </c>
      <c r="H94" s="633" t="str">
        <f>IF($G94="","",VLOOKUP($G94,所属・種目コード!$F$2:$H$161,3,FALSE))</f>
        <v>031033</v>
      </c>
      <c r="I94" s="633">
        <f>IF($G94="","",VLOOKUP($G94,所属・種目コード!$F$2:$H$165,2,FALSE))</f>
        <v>1033</v>
      </c>
      <c r="J94" s="740">
        <v>37</v>
      </c>
      <c r="K94" s="740" t="s">
        <v>8373</v>
      </c>
      <c r="L94" s="740" t="s">
        <v>8374</v>
      </c>
      <c r="M94" s="740" t="s">
        <v>9860</v>
      </c>
      <c r="N94" s="740">
        <v>4</v>
      </c>
      <c r="O94" s="740" t="s">
        <v>286</v>
      </c>
      <c r="P94" s="633" t="str">
        <f>IF($O94="","",VLOOKUP($O94,所属・種目コード!$F$2:$H$161,3,FALSE))</f>
        <v>031291</v>
      </c>
      <c r="Q94" s="633">
        <f>IF($O94="","",VLOOKUP($O94,所属・種目コード!$F$2:$H$165,2,FALSE))</f>
        <v>1291</v>
      </c>
    </row>
    <row r="95" spans="2:17" ht="19.8">
      <c r="B95" s="23">
        <v>94</v>
      </c>
      <c r="C95" s="23" t="s">
        <v>1182</v>
      </c>
      <c r="D95" s="23" t="s">
        <v>1183</v>
      </c>
      <c r="E95" s="23">
        <v>1</v>
      </c>
      <c r="F95" s="919" t="s">
        <v>10137</v>
      </c>
      <c r="G95" s="23" t="s">
        <v>229</v>
      </c>
      <c r="H95" s="633" t="str">
        <f>IF($G95="","",VLOOKUP($G95,所属・種目コード!$F$2:$H$161,3,FALSE))</f>
        <v>031033</v>
      </c>
      <c r="I95" s="633">
        <f>IF($G95="","",VLOOKUP($G95,所属・種目コード!$F$2:$H$165,2,FALSE))</f>
        <v>1033</v>
      </c>
      <c r="J95" s="740">
        <v>39</v>
      </c>
      <c r="K95" s="740" t="s">
        <v>8190</v>
      </c>
      <c r="L95" s="740" t="s">
        <v>8191</v>
      </c>
      <c r="M95" s="740" t="s">
        <v>9860</v>
      </c>
      <c r="N95" s="740">
        <v>4</v>
      </c>
      <c r="O95" s="740" t="s">
        <v>116</v>
      </c>
      <c r="P95" s="633" t="str">
        <f>IF($O95="","",VLOOKUP($O95,所属・種目コード!$F$2:$H$161,3,FALSE))</f>
        <v>031251</v>
      </c>
      <c r="Q95" s="633">
        <f>IF($O95="","",VLOOKUP($O95,所属・種目コード!$F$2:$H$165,2,FALSE))</f>
        <v>1251</v>
      </c>
    </row>
    <row r="96" spans="2:17" ht="19.8">
      <c r="B96" s="23">
        <v>95</v>
      </c>
      <c r="C96" s="23" t="s">
        <v>754</v>
      </c>
      <c r="D96" s="23" t="s">
        <v>755</v>
      </c>
      <c r="E96" s="23">
        <v>1</v>
      </c>
      <c r="F96" s="919" t="s">
        <v>10137</v>
      </c>
      <c r="G96" s="23" t="s">
        <v>97</v>
      </c>
      <c r="H96" s="633" t="str">
        <f>IF($G96="","",VLOOKUP($G96,所属・種目コード!$F$2:$H$161,3,FALSE))</f>
        <v>031003</v>
      </c>
      <c r="I96" s="633">
        <f>IF($G96="","",VLOOKUP($G96,所属・種目コード!$F$2:$H$165,2,FALSE))</f>
        <v>1003</v>
      </c>
      <c r="J96" s="740">
        <v>39</v>
      </c>
      <c r="K96" s="740" t="s">
        <v>5449</v>
      </c>
      <c r="L96" s="740" t="s">
        <v>5450</v>
      </c>
      <c r="M96" s="740" t="s">
        <v>9860</v>
      </c>
      <c r="N96" s="740">
        <v>3</v>
      </c>
      <c r="O96" s="740" t="s">
        <v>116</v>
      </c>
      <c r="P96" s="633" t="str">
        <f>IF($O96="","",VLOOKUP($O96,所属・種目コード!$F$2:$H$161,3,FALSE))</f>
        <v>031251</v>
      </c>
      <c r="Q96" s="633">
        <f>IF($O96="","",VLOOKUP($O96,所属・種目コード!$F$2:$H$165,2,FALSE))</f>
        <v>1251</v>
      </c>
    </row>
    <row r="97" spans="2:17" ht="19.8">
      <c r="B97" s="23">
        <v>96</v>
      </c>
      <c r="C97" s="23" t="s">
        <v>788</v>
      </c>
      <c r="D97" s="23" t="s">
        <v>789</v>
      </c>
      <c r="E97" s="23">
        <v>1</v>
      </c>
      <c r="F97" s="919" t="s">
        <v>10137</v>
      </c>
      <c r="G97" s="23" t="s">
        <v>97</v>
      </c>
      <c r="H97" s="633" t="str">
        <f>IF($G97="","",VLOOKUP($G97,所属・種目コード!$F$2:$H$161,3,FALSE))</f>
        <v>031003</v>
      </c>
      <c r="I97" s="633">
        <f>IF($G97="","",VLOOKUP($G97,所属・種目コード!$F$2:$H$165,2,FALSE))</f>
        <v>1003</v>
      </c>
      <c r="J97" s="740">
        <v>41</v>
      </c>
      <c r="K97" s="740" t="s">
        <v>2430</v>
      </c>
      <c r="L97" s="740" t="s">
        <v>2431</v>
      </c>
      <c r="M97" s="740" t="s">
        <v>9860</v>
      </c>
      <c r="N97" s="740">
        <v>2</v>
      </c>
      <c r="O97" s="740" t="s">
        <v>116</v>
      </c>
      <c r="P97" s="633" t="str">
        <f>IF($O97="","",VLOOKUP($O97,所属・種目コード!$F$2:$H$161,3,FALSE))</f>
        <v>031251</v>
      </c>
      <c r="Q97" s="633">
        <f>IF($O97="","",VLOOKUP($O97,所属・種目コード!$F$2:$H$165,2,FALSE))</f>
        <v>1251</v>
      </c>
    </row>
    <row r="98" spans="2:17" ht="19.8">
      <c r="B98" s="23">
        <v>96</v>
      </c>
      <c r="C98" s="23" t="s">
        <v>9298</v>
      </c>
      <c r="D98" s="23" t="s">
        <v>9113</v>
      </c>
      <c r="E98" s="23">
        <v>1</v>
      </c>
      <c r="F98" s="919" t="s">
        <v>10137</v>
      </c>
      <c r="G98" s="23" t="s">
        <v>155</v>
      </c>
      <c r="H98" s="633" t="str">
        <f>IF($G98="","",VLOOKUP($G98,所属・種目コード!$F$2:$H$161,3,FALSE))</f>
        <v>031016</v>
      </c>
      <c r="I98" s="633">
        <f>IF($G98="","",VLOOKUP($G98,所属・種目コード!$F$2:$H$165,2,FALSE))</f>
        <v>1016</v>
      </c>
      <c r="J98" s="740">
        <v>47</v>
      </c>
      <c r="K98" s="740" t="s">
        <v>2694</v>
      </c>
      <c r="L98" s="740" t="s">
        <v>2695</v>
      </c>
      <c r="M98" s="740" t="s">
        <v>9860</v>
      </c>
      <c r="N98" s="740">
        <v>2</v>
      </c>
      <c r="O98" s="740" t="s">
        <v>259</v>
      </c>
      <c r="P98" s="633" t="str">
        <f>IF($O98="","",VLOOKUP($O98,所属・種目コード!$F$2:$H$161,3,FALSE))</f>
        <v>031284</v>
      </c>
      <c r="Q98" s="633">
        <f>IF($O98="","",VLOOKUP($O98,所属・種目コード!$F$2:$H$165,2,FALSE))</f>
        <v>1284</v>
      </c>
    </row>
    <row r="99" spans="2:17" ht="19.8">
      <c r="B99" s="23">
        <v>97</v>
      </c>
      <c r="C99" s="23" t="s">
        <v>9299</v>
      </c>
      <c r="D99" s="23" t="s">
        <v>9300</v>
      </c>
      <c r="E99" s="23">
        <v>1</v>
      </c>
      <c r="F99" s="919" t="s">
        <v>10137</v>
      </c>
      <c r="G99" s="23" t="s">
        <v>97</v>
      </c>
      <c r="H99" s="633" t="str">
        <f>IF($G99="","",VLOOKUP($G99,所属・種目コード!$F$2:$H$161,3,FALSE))</f>
        <v>031003</v>
      </c>
      <c r="I99" s="633">
        <f>IF($G99="","",VLOOKUP($G99,所属・種目コード!$F$2:$H$165,2,FALSE))</f>
        <v>1003</v>
      </c>
      <c r="J99" s="740">
        <v>75</v>
      </c>
      <c r="K99" s="740" t="s">
        <v>8379</v>
      </c>
      <c r="L99" s="740" t="s">
        <v>8380</v>
      </c>
      <c r="M99" s="740" t="s">
        <v>9860</v>
      </c>
      <c r="N99" s="740">
        <v>3</v>
      </c>
      <c r="O99" s="740" t="s">
        <v>302</v>
      </c>
      <c r="P99" s="633" t="str">
        <f>IF($O99="","",VLOOKUP($O99,所属・種目コード!$F$2:$H$161,3,FALSE))</f>
        <v>031295</v>
      </c>
      <c r="Q99" s="633">
        <f>IF($O99="","",VLOOKUP($O99,所属・種目コード!$F$2:$H$165,2,FALSE))</f>
        <v>1295</v>
      </c>
    </row>
    <row r="100" spans="2:17" ht="19.8">
      <c r="B100" s="23">
        <v>98</v>
      </c>
      <c r="C100" s="23" t="s">
        <v>9301</v>
      </c>
      <c r="D100" s="23" t="s">
        <v>9023</v>
      </c>
      <c r="E100" s="23">
        <v>1</v>
      </c>
      <c r="F100" s="919" t="s">
        <v>10137</v>
      </c>
      <c r="G100" s="23" t="s">
        <v>97</v>
      </c>
      <c r="H100" s="633" t="str">
        <f>IF($G100="","",VLOOKUP($G100,所属・種目コード!$F$2:$H$161,3,FALSE))</f>
        <v>031003</v>
      </c>
      <c r="I100" s="633">
        <f>IF($G100="","",VLOOKUP($G100,所属・種目コード!$F$2:$H$165,2,FALSE))</f>
        <v>1003</v>
      </c>
      <c r="J100" s="740">
        <v>87</v>
      </c>
      <c r="K100" s="740" t="s">
        <v>8302</v>
      </c>
      <c r="L100" s="740" t="s">
        <v>8303</v>
      </c>
      <c r="M100" s="740" t="s">
        <v>9860</v>
      </c>
      <c r="N100" s="740">
        <v>4</v>
      </c>
      <c r="O100" s="740" t="s">
        <v>130</v>
      </c>
      <c r="P100" s="633" t="str">
        <f>IF($O100="","",VLOOKUP($O100,所属・種目コード!$F$2:$H$161,3,FALSE))</f>
        <v>031254</v>
      </c>
      <c r="Q100" s="633">
        <f>IF($O100="","",VLOOKUP($O100,所属・種目コード!$F$2:$H$165,2,FALSE))</f>
        <v>1254</v>
      </c>
    </row>
    <row r="101" spans="2:17" ht="19.8">
      <c r="B101" s="23">
        <v>99</v>
      </c>
      <c r="C101" s="23" t="s">
        <v>9021</v>
      </c>
      <c r="D101" s="23" t="s">
        <v>9022</v>
      </c>
      <c r="E101" s="23">
        <v>1</v>
      </c>
      <c r="F101" s="919" t="s">
        <v>10137</v>
      </c>
      <c r="G101" s="23" t="s">
        <v>97</v>
      </c>
      <c r="H101" s="633" t="str">
        <f>IF($G101="","",VLOOKUP($G101,所属・種目コード!$F$2:$H$161,3,FALSE))</f>
        <v>031003</v>
      </c>
      <c r="I101" s="633">
        <f>IF($G101="","",VLOOKUP($G101,所属・種目コード!$F$2:$H$165,2,FALSE))</f>
        <v>1003</v>
      </c>
      <c r="J101" s="740">
        <v>88</v>
      </c>
      <c r="K101" s="740" t="s">
        <v>8308</v>
      </c>
      <c r="L101" s="740" t="s">
        <v>8309</v>
      </c>
      <c r="M101" s="740" t="s">
        <v>9860</v>
      </c>
      <c r="N101" s="740">
        <v>4</v>
      </c>
      <c r="O101" s="740" t="s">
        <v>130</v>
      </c>
      <c r="P101" s="633" t="str">
        <f>IF($O101="","",VLOOKUP($O101,所属・種目コード!$F$2:$H$161,3,FALSE))</f>
        <v>031254</v>
      </c>
      <c r="Q101" s="633">
        <f>IF($O101="","",VLOOKUP($O101,所属・種目コード!$F$2:$H$165,2,FALSE))</f>
        <v>1254</v>
      </c>
    </row>
    <row r="102" spans="2:17" ht="19.8">
      <c r="B102" s="23">
        <v>100</v>
      </c>
      <c r="C102" s="23" t="s">
        <v>778</v>
      </c>
      <c r="D102" s="23" t="s">
        <v>779</v>
      </c>
      <c r="E102" s="23">
        <v>1</v>
      </c>
      <c r="F102" s="919" t="s">
        <v>10137</v>
      </c>
      <c r="G102" s="23" t="s">
        <v>97</v>
      </c>
      <c r="H102" s="633" t="str">
        <f>IF($G102="","",VLOOKUP($G102,所属・種目コード!$F$2:$H$161,3,FALSE))</f>
        <v>031003</v>
      </c>
      <c r="I102" s="633">
        <f>IF($G102="","",VLOOKUP($G102,所属・種目コード!$F$2:$H$165,2,FALSE))</f>
        <v>1003</v>
      </c>
      <c r="J102" s="740">
        <v>89</v>
      </c>
      <c r="K102" s="740" t="s">
        <v>9905</v>
      </c>
      <c r="L102" s="740" t="s">
        <v>9193</v>
      </c>
      <c r="M102" s="740" t="s">
        <v>9860</v>
      </c>
      <c r="N102" s="740">
        <v>3</v>
      </c>
      <c r="O102" s="740" t="s">
        <v>130</v>
      </c>
      <c r="P102" s="633" t="str">
        <f>IF($O102="","",VLOOKUP($O102,所属・種目コード!$F$2:$H$161,3,FALSE))</f>
        <v>031254</v>
      </c>
      <c r="Q102" s="633">
        <f>IF($O102="","",VLOOKUP($O102,所属・種目コード!$F$2:$H$165,2,FALSE))</f>
        <v>1254</v>
      </c>
    </row>
    <row r="103" spans="2:17" ht="19.8">
      <c r="B103" s="23">
        <v>101</v>
      </c>
      <c r="C103" s="23" t="s">
        <v>9302</v>
      </c>
      <c r="D103" s="23" t="s">
        <v>9303</v>
      </c>
      <c r="E103" s="23">
        <v>1</v>
      </c>
      <c r="F103" s="919" t="s">
        <v>10137</v>
      </c>
      <c r="G103" s="23" t="s">
        <v>97</v>
      </c>
      <c r="H103" s="633" t="str">
        <f>IF($G103="","",VLOOKUP($G103,所属・種目コード!$F$2:$H$161,3,FALSE))</f>
        <v>031003</v>
      </c>
      <c r="I103" s="633">
        <f>IF($G103="","",VLOOKUP($G103,所属・種目コード!$F$2:$H$165,2,FALSE))</f>
        <v>1003</v>
      </c>
      <c r="J103" s="740">
        <v>90</v>
      </c>
      <c r="K103" s="740" t="s">
        <v>8300</v>
      </c>
      <c r="L103" s="740" t="s">
        <v>8301</v>
      </c>
      <c r="M103" s="740" t="s">
        <v>9860</v>
      </c>
      <c r="N103" s="740">
        <v>3</v>
      </c>
      <c r="O103" s="740" t="s">
        <v>130</v>
      </c>
      <c r="P103" s="633" t="str">
        <f>IF($O103="","",VLOOKUP($O103,所属・種目コード!$F$2:$H$161,3,FALSE))</f>
        <v>031254</v>
      </c>
      <c r="Q103" s="633">
        <f>IF($O103="","",VLOOKUP($O103,所属・種目コード!$F$2:$H$165,2,FALSE))</f>
        <v>1254</v>
      </c>
    </row>
    <row r="104" spans="2:17" ht="19.8">
      <c r="B104" s="23">
        <v>102</v>
      </c>
      <c r="C104" s="23" t="s">
        <v>9304</v>
      </c>
      <c r="D104" s="23" t="s">
        <v>9305</v>
      </c>
      <c r="E104" s="23">
        <v>1</v>
      </c>
      <c r="F104" s="919" t="s">
        <v>10137</v>
      </c>
      <c r="G104" s="23" t="s">
        <v>97</v>
      </c>
      <c r="H104" s="633" t="str">
        <f>IF($G104="","",VLOOKUP($G104,所属・種目コード!$F$2:$H$161,3,FALSE))</f>
        <v>031003</v>
      </c>
      <c r="I104" s="633">
        <f>IF($G104="","",VLOOKUP($G104,所属・種目コード!$F$2:$H$165,2,FALSE))</f>
        <v>1003</v>
      </c>
      <c r="J104" s="740">
        <v>91</v>
      </c>
      <c r="K104" s="740" t="s">
        <v>472</v>
      </c>
      <c r="L104" s="740" t="s">
        <v>2783</v>
      </c>
      <c r="M104" s="740" t="s">
        <v>9860</v>
      </c>
      <c r="N104" s="740">
        <v>1</v>
      </c>
      <c r="O104" s="740" t="s">
        <v>130</v>
      </c>
      <c r="P104" s="633" t="str">
        <f>IF($O104="","",VLOOKUP($O104,所属・種目コード!$F$2:$H$161,3,FALSE))</f>
        <v>031254</v>
      </c>
      <c r="Q104" s="633">
        <f>IF($O104="","",VLOOKUP($O104,所属・種目コード!$F$2:$H$165,2,FALSE))</f>
        <v>1254</v>
      </c>
    </row>
    <row r="105" spans="2:17" ht="19.8">
      <c r="B105" s="23">
        <v>103</v>
      </c>
      <c r="C105" s="23" t="s">
        <v>772</v>
      </c>
      <c r="D105" s="23" t="s">
        <v>773</v>
      </c>
      <c r="E105" s="23">
        <v>1</v>
      </c>
      <c r="F105" s="919" t="s">
        <v>10137</v>
      </c>
      <c r="G105" s="23" t="s">
        <v>97</v>
      </c>
      <c r="H105" s="633" t="str">
        <f>IF($G105="","",VLOOKUP($G105,所属・種目コード!$F$2:$H$161,3,FALSE))</f>
        <v>031003</v>
      </c>
      <c r="I105" s="633">
        <f>IF($G105="","",VLOOKUP($G105,所属・種目コード!$F$2:$H$165,2,FALSE))</f>
        <v>1003</v>
      </c>
      <c r="J105" s="740">
        <v>92</v>
      </c>
      <c r="K105" s="740" t="s">
        <v>2464</v>
      </c>
      <c r="L105" s="740" t="s">
        <v>2465</v>
      </c>
      <c r="M105" s="740" t="s">
        <v>9860</v>
      </c>
      <c r="N105" s="740">
        <v>1</v>
      </c>
      <c r="O105" s="740" t="s">
        <v>130</v>
      </c>
      <c r="P105" s="633" t="str">
        <f>IF($O105="","",VLOOKUP($O105,所属・種目コード!$F$2:$H$161,3,FALSE))</f>
        <v>031254</v>
      </c>
      <c r="Q105" s="633">
        <f>IF($O105="","",VLOOKUP($O105,所属・種目コード!$F$2:$H$165,2,FALSE))</f>
        <v>1254</v>
      </c>
    </row>
    <row r="106" spans="2:17" ht="19.8">
      <c r="B106" s="23">
        <v>104</v>
      </c>
      <c r="C106" s="23" t="s">
        <v>1713</v>
      </c>
      <c r="D106" s="23" t="s">
        <v>1714</v>
      </c>
      <c r="E106" s="23">
        <v>1</v>
      </c>
      <c r="F106" s="919" t="s">
        <v>10137</v>
      </c>
      <c r="G106" s="23" t="s">
        <v>97</v>
      </c>
      <c r="H106" s="633" t="str">
        <f>IF($G106="","",VLOOKUP($G106,所属・種目コード!$F$2:$H$161,3,FALSE))</f>
        <v>031003</v>
      </c>
      <c r="I106" s="633">
        <f>IF($G106="","",VLOOKUP($G106,所属・種目コード!$F$2:$H$165,2,FALSE))</f>
        <v>1003</v>
      </c>
      <c r="J106" s="740">
        <v>97</v>
      </c>
      <c r="K106" s="740" t="s">
        <v>8366</v>
      </c>
      <c r="L106" s="740" t="s">
        <v>8367</v>
      </c>
      <c r="M106" s="740" t="s">
        <v>9860</v>
      </c>
      <c r="N106" s="740">
        <v>4</v>
      </c>
      <c r="O106" s="740" t="s">
        <v>263</v>
      </c>
      <c r="P106" s="633" t="str">
        <f>IF($O106="","",VLOOKUP($O106,所属・種目コード!$F$2:$H$161,3,FALSE))</f>
        <v>031285</v>
      </c>
      <c r="Q106" s="633">
        <f>IF($O106="","",VLOOKUP($O106,所属・種目コード!$F$2:$H$165,2,FALSE))</f>
        <v>1285</v>
      </c>
    </row>
    <row r="107" spans="2:17" ht="19.8">
      <c r="B107" s="23">
        <v>105</v>
      </c>
      <c r="C107" s="23" t="s">
        <v>4942</v>
      </c>
      <c r="D107" s="23" t="s">
        <v>4943</v>
      </c>
      <c r="E107" s="23">
        <v>1</v>
      </c>
      <c r="F107" s="919" t="s">
        <v>10137</v>
      </c>
      <c r="G107" s="23" t="s">
        <v>97</v>
      </c>
      <c r="H107" s="633" t="str">
        <f>IF($G107="","",VLOOKUP($G107,所属・種目コード!$F$2:$H$161,3,FALSE))</f>
        <v>031003</v>
      </c>
      <c r="I107" s="633">
        <f>IF($G107="","",VLOOKUP($G107,所属・種目コード!$F$2:$H$165,2,FALSE))</f>
        <v>1003</v>
      </c>
      <c r="J107" s="740">
        <v>98</v>
      </c>
      <c r="K107" s="740" t="s">
        <v>3900</v>
      </c>
      <c r="L107" s="740" t="s">
        <v>3901</v>
      </c>
      <c r="M107" s="740" t="s">
        <v>9860</v>
      </c>
      <c r="N107" s="740">
        <v>2</v>
      </c>
      <c r="O107" s="740" t="s">
        <v>263</v>
      </c>
      <c r="P107" s="633" t="str">
        <f>IF($O107="","",VLOOKUP($O107,所属・種目コード!$F$2:$H$161,3,FALSE))</f>
        <v>031285</v>
      </c>
      <c r="Q107" s="633">
        <f>IF($O107="","",VLOOKUP($O107,所属・種目コード!$F$2:$H$165,2,FALSE))</f>
        <v>1285</v>
      </c>
    </row>
    <row r="108" spans="2:17" ht="19.8">
      <c r="B108" s="23">
        <v>106</v>
      </c>
      <c r="C108" s="23" t="s">
        <v>4956</v>
      </c>
      <c r="D108" s="23" t="s">
        <v>4957</v>
      </c>
      <c r="E108" s="23">
        <v>1</v>
      </c>
      <c r="F108" s="919" t="s">
        <v>10137</v>
      </c>
      <c r="G108" s="23" t="s">
        <v>97</v>
      </c>
      <c r="H108" s="633" t="str">
        <f>IF($G108="","",VLOOKUP($G108,所属・種目コード!$F$2:$H$161,3,FALSE))</f>
        <v>031003</v>
      </c>
      <c r="I108" s="633">
        <f>IF($G108="","",VLOOKUP($G108,所属・種目コード!$F$2:$H$165,2,FALSE))</f>
        <v>1003</v>
      </c>
      <c r="J108" s="740">
        <v>99</v>
      </c>
      <c r="K108" s="740" t="s">
        <v>3850</v>
      </c>
      <c r="L108" s="740" t="s">
        <v>3851</v>
      </c>
      <c r="M108" s="740" t="s">
        <v>9860</v>
      </c>
      <c r="N108" s="740">
        <v>1</v>
      </c>
      <c r="O108" s="740" t="s">
        <v>263</v>
      </c>
      <c r="P108" s="633" t="str">
        <f>IF($O108="","",VLOOKUP($O108,所属・種目コード!$F$2:$H$161,3,FALSE))</f>
        <v>031285</v>
      </c>
      <c r="Q108" s="633">
        <f>IF($O108="","",VLOOKUP($O108,所属・種目コード!$F$2:$H$165,2,FALSE))</f>
        <v>1285</v>
      </c>
    </row>
    <row r="109" spans="2:17" ht="19.8">
      <c r="B109" s="23">
        <v>107</v>
      </c>
      <c r="C109" s="23" t="s">
        <v>9306</v>
      </c>
      <c r="D109" s="23" t="s">
        <v>9077</v>
      </c>
      <c r="E109" s="23">
        <v>1</v>
      </c>
      <c r="F109" s="919" t="s">
        <v>10137</v>
      </c>
      <c r="G109" s="23" t="s">
        <v>97</v>
      </c>
      <c r="H109" s="633" t="str">
        <f>IF($G109="","",VLOOKUP($G109,所属・種目コード!$F$2:$H$161,3,FALSE))</f>
        <v>031003</v>
      </c>
      <c r="I109" s="633">
        <f>IF($G109="","",VLOOKUP($G109,所属・種目コード!$F$2:$H$165,2,FALSE))</f>
        <v>1003</v>
      </c>
      <c r="J109" s="740">
        <v>100</v>
      </c>
      <c r="K109" s="740" t="s">
        <v>493</v>
      </c>
      <c r="L109" s="740" t="s">
        <v>4482</v>
      </c>
      <c r="M109" s="740" t="s">
        <v>9860</v>
      </c>
      <c r="N109" s="740">
        <v>1</v>
      </c>
      <c r="O109" s="740" t="s">
        <v>263</v>
      </c>
      <c r="P109" s="633" t="str">
        <f>IF($O109="","",VLOOKUP($O109,所属・種目コード!$F$2:$H$161,3,FALSE))</f>
        <v>031285</v>
      </c>
      <c r="Q109" s="633">
        <f>IF($O109="","",VLOOKUP($O109,所属・種目コード!$F$2:$H$165,2,FALSE))</f>
        <v>1285</v>
      </c>
    </row>
    <row r="110" spans="2:17" ht="19.8">
      <c r="B110" s="23">
        <v>108</v>
      </c>
      <c r="C110" s="23" t="s">
        <v>9307</v>
      </c>
      <c r="D110" s="23" t="s">
        <v>1716</v>
      </c>
      <c r="E110" s="23">
        <v>1</v>
      </c>
      <c r="F110" s="919" t="s">
        <v>10137</v>
      </c>
      <c r="G110" s="23" t="s">
        <v>97</v>
      </c>
      <c r="H110" s="633" t="str">
        <f>IF($G110="","",VLOOKUP($G110,所属・種目コード!$F$2:$H$161,3,FALSE))</f>
        <v>031003</v>
      </c>
      <c r="I110" s="633">
        <f>IF($G110="","",VLOOKUP($G110,所属・種目コード!$F$2:$H$165,2,FALSE))</f>
        <v>1003</v>
      </c>
      <c r="J110" s="740">
        <v>101</v>
      </c>
      <c r="K110" s="740" t="s">
        <v>4979</v>
      </c>
      <c r="L110" s="740" t="s">
        <v>4980</v>
      </c>
      <c r="M110" s="740" t="s">
        <v>9860</v>
      </c>
      <c r="N110" s="740">
        <v>1</v>
      </c>
      <c r="O110" s="740" t="s">
        <v>263</v>
      </c>
      <c r="P110" s="633" t="str">
        <f>IF($O110="","",VLOOKUP($O110,所属・種目コード!$F$2:$H$161,3,FALSE))</f>
        <v>031285</v>
      </c>
      <c r="Q110" s="633">
        <f>IF($O110="","",VLOOKUP($O110,所属・種目コード!$F$2:$H$165,2,FALSE))</f>
        <v>1285</v>
      </c>
    </row>
    <row r="111" spans="2:17" ht="19.8">
      <c r="B111" s="23">
        <v>109</v>
      </c>
      <c r="C111" s="23" t="s">
        <v>1717</v>
      </c>
      <c r="D111" s="23" t="s">
        <v>1718</v>
      </c>
      <c r="E111" s="23">
        <v>1</v>
      </c>
      <c r="F111" s="919" t="s">
        <v>10137</v>
      </c>
      <c r="G111" s="23" t="s">
        <v>97</v>
      </c>
      <c r="H111" s="633" t="str">
        <f>IF($G111="","",VLOOKUP($G111,所属・種目コード!$F$2:$H$161,3,FALSE))</f>
        <v>031003</v>
      </c>
      <c r="I111" s="633">
        <f>IF($G111="","",VLOOKUP($G111,所属・種目コード!$F$2:$H$165,2,FALSE))</f>
        <v>1003</v>
      </c>
      <c r="J111" s="740"/>
      <c r="K111" s="740" t="s">
        <v>9906</v>
      </c>
      <c r="L111" s="740" t="s">
        <v>9190</v>
      </c>
      <c r="M111" s="740" t="s">
        <v>9860</v>
      </c>
      <c r="N111" s="740">
        <v>4</v>
      </c>
      <c r="O111" s="740" t="s">
        <v>9907</v>
      </c>
      <c r="P111" s="633" t="str">
        <f>IF($O111="","",VLOOKUP($O111,所属・種目コード!$F$2:$H$161,3,FALSE))</f>
        <v>031258</v>
      </c>
      <c r="Q111" s="633">
        <f>IF($O111="","",VLOOKUP($O111,所属・種目コード!$F$2:$H$165,2,FALSE))</f>
        <v>1258</v>
      </c>
    </row>
    <row r="112" spans="2:17" ht="19.8">
      <c r="B112" s="23">
        <v>110</v>
      </c>
      <c r="C112" s="23" t="s">
        <v>9308</v>
      </c>
      <c r="D112" s="23" t="s">
        <v>9024</v>
      </c>
      <c r="E112" s="23">
        <v>1</v>
      </c>
      <c r="F112" s="919" t="s">
        <v>10137</v>
      </c>
      <c r="G112" s="23" t="s">
        <v>97</v>
      </c>
      <c r="H112" s="633" t="str">
        <f>IF($G112="","",VLOOKUP($G112,所属・種目コード!$F$2:$H$161,3,FALSE))</f>
        <v>031003</v>
      </c>
      <c r="I112" s="633">
        <f>IF($G112="","",VLOOKUP($G112,所属・種目コード!$F$2:$H$165,2,FALSE))</f>
        <v>1003</v>
      </c>
      <c r="J112" s="740"/>
      <c r="K112" s="740" t="s">
        <v>467</v>
      </c>
      <c r="L112" s="740" t="s">
        <v>3039</v>
      </c>
      <c r="M112" s="740" t="s">
        <v>9860</v>
      </c>
      <c r="N112" s="740">
        <v>1</v>
      </c>
      <c r="O112" s="740" t="s">
        <v>9907</v>
      </c>
      <c r="P112" s="633" t="str">
        <f>IF($O112="","",VLOOKUP($O112,所属・種目コード!$F$2:$H$161,3,FALSE))</f>
        <v>031258</v>
      </c>
      <c r="Q112" s="633">
        <f>IF($O112="","",VLOOKUP($O112,所属・種目コード!$F$2:$H$165,2,FALSE))</f>
        <v>1258</v>
      </c>
    </row>
    <row r="113" spans="2:17" ht="19.8">
      <c r="B113" s="23">
        <v>111</v>
      </c>
      <c r="C113" s="23" t="s">
        <v>9309</v>
      </c>
      <c r="D113" s="23" t="s">
        <v>9025</v>
      </c>
      <c r="E113" s="23">
        <v>1</v>
      </c>
      <c r="F113" s="919" t="s">
        <v>10137</v>
      </c>
      <c r="G113" s="23" t="s">
        <v>97</v>
      </c>
      <c r="H113" s="633" t="str">
        <f>IF($G113="","",VLOOKUP($G113,所属・種目コード!$F$2:$H$161,3,FALSE))</f>
        <v>031003</v>
      </c>
      <c r="I113" s="633">
        <f>IF($G113="","",VLOOKUP($G113,所属・種目コード!$F$2:$H$165,2,FALSE))</f>
        <v>1003</v>
      </c>
      <c r="J113" s="740"/>
      <c r="K113" s="740" t="s">
        <v>9908</v>
      </c>
      <c r="L113" s="740" t="s">
        <v>9191</v>
      </c>
      <c r="M113" s="740" t="s">
        <v>9860</v>
      </c>
      <c r="N113" s="740">
        <v>4</v>
      </c>
      <c r="O113" s="740" t="s">
        <v>247</v>
      </c>
      <c r="P113" s="633" t="str">
        <f>IF($O113="","",VLOOKUP($O113,所属・種目コード!$F$2:$H$161,3,FALSE))</f>
        <v>031281</v>
      </c>
      <c r="Q113" s="633">
        <f>IF($O113="","",VLOOKUP($O113,所属・種目コード!$F$2:$H$165,2,FALSE))</f>
        <v>1281</v>
      </c>
    </row>
    <row r="114" spans="2:17" ht="19.8">
      <c r="B114" s="23">
        <v>112</v>
      </c>
      <c r="C114" s="23" t="s">
        <v>9310</v>
      </c>
      <c r="D114" s="23" t="s">
        <v>9311</v>
      </c>
      <c r="E114" s="23">
        <v>1</v>
      </c>
      <c r="F114" s="919" t="s">
        <v>10137</v>
      </c>
      <c r="G114" s="23" t="s">
        <v>97</v>
      </c>
      <c r="H114" s="633" t="str">
        <f>IF($G114="","",VLOOKUP($G114,所属・種目コード!$F$2:$H$161,3,FALSE))</f>
        <v>031003</v>
      </c>
      <c r="I114" s="633">
        <f>IF($G114="","",VLOOKUP($G114,所属・種目コード!$F$2:$H$165,2,FALSE))</f>
        <v>1003</v>
      </c>
      <c r="J114" s="740"/>
      <c r="K114" s="740" t="s">
        <v>8348</v>
      </c>
      <c r="L114" s="740" t="s">
        <v>8349</v>
      </c>
      <c r="M114" s="740" t="s">
        <v>9860</v>
      </c>
      <c r="N114" s="740">
        <v>3</v>
      </c>
      <c r="O114" s="740" t="s">
        <v>223</v>
      </c>
      <c r="P114" s="633" t="str">
        <f>IF($O114="","",VLOOKUP($O114,所属・種目コード!$F$2:$H$161,3,FALSE))</f>
        <v>031275</v>
      </c>
      <c r="Q114" s="633">
        <f>IF($O114="","",VLOOKUP($O114,所属・種目コード!$F$2:$H$165,2,FALSE))</f>
        <v>1275</v>
      </c>
    </row>
    <row r="115" spans="2:17" ht="19.8">
      <c r="B115" s="23">
        <v>113</v>
      </c>
      <c r="C115" s="23" t="s">
        <v>746</v>
      </c>
      <c r="D115" s="23" t="s">
        <v>747</v>
      </c>
      <c r="E115" s="23">
        <v>1</v>
      </c>
      <c r="F115" s="919" t="s">
        <v>10137</v>
      </c>
      <c r="G115" s="23" t="s">
        <v>97</v>
      </c>
      <c r="H115" s="633" t="str">
        <f>IF($G115="","",VLOOKUP($G115,所属・種目コード!$F$2:$H$161,3,FALSE))</f>
        <v>031003</v>
      </c>
      <c r="I115" s="633">
        <f>IF($G115="","",VLOOKUP($G115,所属・種目コード!$F$2:$H$165,2,FALSE))</f>
        <v>1003</v>
      </c>
      <c r="J115" s="740"/>
      <c r="K115" s="740" t="s">
        <v>2529</v>
      </c>
      <c r="L115" s="740" t="s">
        <v>2530</v>
      </c>
      <c r="M115" s="740" t="s">
        <v>9860</v>
      </c>
      <c r="N115" s="740">
        <v>2</v>
      </c>
      <c r="O115" s="740" t="s">
        <v>223</v>
      </c>
      <c r="P115" s="633" t="str">
        <f>IF($O115="","",VLOOKUP($O115,所属・種目コード!$F$2:$H$161,3,FALSE))</f>
        <v>031275</v>
      </c>
      <c r="Q115" s="633">
        <f>IF($O115="","",VLOOKUP($O115,所属・種目コード!$F$2:$H$165,2,FALSE))</f>
        <v>1275</v>
      </c>
    </row>
    <row r="116" spans="2:17" ht="19.8">
      <c r="B116" s="23">
        <v>114</v>
      </c>
      <c r="C116" s="23" t="s">
        <v>742</v>
      </c>
      <c r="D116" s="23" t="s">
        <v>743</v>
      </c>
      <c r="E116" s="23">
        <v>1</v>
      </c>
      <c r="F116" s="919" t="s">
        <v>10137</v>
      </c>
      <c r="G116" s="23" t="s">
        <v>97</v>
      </c>
      <c r="H116" s="633" t="str">
        <f>IF($G116="","",VLOOKUP($G116,所属・種目コード!$F$2:$H$161,3,FALSE))</f>
        <v>031003</v>
      </c>
      <c r="I116" s="633">
        <f>IF($G116="","",VLOOKUP($G116,所属・種目コード!$F$2:$H$165,2,FALSE))</f>
        <v>1003</v>
      </c>
      <c r="J116" s="740"/>
      <c r="K116" s="740" t="s">
        <v>1951</v>
      </c>
      <c r="L116" s="740" t="s">
        <v>1952</v>
      </c>
      <c r="M116" s="740" t="s">
        <v>9860</v>
      </c>
      <c r="N116" s="740">
        <v>1</v>
      </c>
      <c r="O116" s="740" t="s">
        <v>223</v>
      </c>
      <c r="P116" s="633" t="str">
        <f>IF($O116="","",VLOOKUP($O116,所属・種目コード!$F$2:$H$161,3,FALSE))</f>
        <v>031275</v>
      </c>
      <c r="Q116" s="633">
        <f>IF($O116="","",VLOOKUP($O116,所属・種目コード!$F$2:$H$165,2,FALSE))</f>
        <v>1275</v>
      </c>
    </row>
    <row r="117" spans="2:17" ht="19.8">
      <c r="B117" s="23">
        <v>115</v>
      </c>
      <c r="C117" s="23" t="s">
        <v>9312</v>
      </c>
      <c r="D117" s="23" t="s">
        <v>9313</v>
      </c>
      <c r="E117" s="23">
        <v>1</v>
      </c>
      <c r="F117" s="919" t="s">
        <v>10137</v>
      </c>
      <c r="G117" s="23" t="s">
        <v>97</v>
      </c>
      <c r="H117" s="633" t="str">
        <f>IF($G117="","",VLOOKUP($G117,所属・種目コード!$F$2:$H$161,3,FALSE))</f>
        <v>031003</v>
      </c>
      <c r="I117" s="633">
        <f>IF($G117="","",VLOOKUP($G117,所属・種目コード!$F$2:$H$165,2,FALSE))</f>
        <v>1003</v>
      </c>
      <c r="J117" s="740"/>
      <c r="K117" s="740" t="s">
        <v>4498</v>
      </c>
      <c r="L117" s="740" t="s">
        <v>4499</v>
      </c>
      <c r="M117" s="740" t="s">
        <v>9860</v>
      </c>
      <c r="N117" s="740">
        <v>2</v>
      </c>
      <c r="O117" s="740" t="s">
        <v>9192</v>
      </c>
      <c r="P117" s="633" t="str">
        <f>IF($O117="","",VLOOKUP($O117,所属・種目コード!$F$2:$H$161,3,FALSE))</f>
        <v>031338</v>
      </c>
      <c r="Q117" s="633">
        <f>IF($O117="","",VLOOKUP($O117,所属・種目コード!$F$2:$H$165,2,FALSE))</f>
        <v>1338</v>
      </c>
    </row>
    <row r="118" spans="2:17" ht="19.8">
      <c r="B118" s="23">
        <v>116</v>
      </c>
      <c r="C118" s="23" t="s">
        <v>1226</v>
      </c>
      <c r="D118" s="23" t="s">
        <v>1227</v>
      </c>
      <c r="E118" s="23">
        <v>1</v>
      </c>
      <c r="F118" s="919" t="s">
        <v>10137</v>
      </c>
      <c r="G118" s="23" t="s">
        <v>233</v>
      </c>
      <c r="H118" s="633" t="str">
        <f>IF($G118="","",VLOOKUP($G118,所属・種目コード!$F$2:$H$161,3,FALSE))</f>
        <v>031034</v>
      </c>
      <c r="I118" s="633">
        <f>IF($G118="","",VLOOKUP($G118,所属・種目コード!$F$2:$H$165,2,FALSE))</f>
        <v>1034</v>
      </c>
      <c r="J118" s="740"/>
      <c r="K118" s="740" t="s">
        <v>4491</v>
      </c>
      <c r="L118" s="740" t="s">
        <v>4492</v>
      </c>
      <c r="M118" s="740" t="s">
        <v>9860</v>
      </c>
      <c r="N118" s="740">
        <v>2</v>
      </c>
      <c r="O118" s="740" t="s">
        <v>9192</v>
      </c>
      <c r="P118" s="633" t="str">
        <f>IF($O118="","",VLOOKUP($O118,所属・種目コード!$F$2:$H$161,3,FALSE))</f>
        <v>031338</v>
      </c>
      <c r="Q118" s="633">
        <f>IF($O118="","",VLOOKUP($O118,所属・種目コード!$F$2:$H$165,2,FALSE))</f>
        <v>1338</v>
      </c>
    </row>
    <row r="119" spans="2:17" ht="19.8">
      <c r="B119" s="23">
        <v>117</v>
      </c>
      <c r="C119" s="23" t="s">
        <v>8980</v>
      </c>
      <c r="D119" s="23" t="s">
        <v>9050</v>
      </c>
      <c r="E119" s="23">
        <v>1</v>
      </c>
      <c r="F119" s="919" t="s">
        <v>10137</v>
      </c>
      <c r="G119" s="23" t="s">
        <v>233</v>
      </c>
      <c r="H119" s="633" t="str">
        <f>IF($G119="","",VLOOKUP($G119,所属・種目コード!$F$2:$H$161,3,FALSE))</f>
        <v>031034</v>
      </c>
      <c r="I119" s="633">
        <f>IF($G119="","",VLOOKUP($G119,所属・種目コード!$F$2:$H$165,2,FALSE))</f>
        <v>1034</v>
      </c>
      <c r="J119" s="740"/>
      <c r="K119" s="740" t="s">
        <v>2435</v>
      </c>
      <c r="L119" s="740" t="s">
        <v>2436</v>
      </c>
      <c r="M119" s="740" t="s">
        <v>9860</v>
      </c>
      <c r="N119" s="740">
        <v>2</v>
      </c>
      <c r="O119" s="740" t="s">
        <v>200</v>
      </c>
      <c r="P119" s="633" t="str">
        <f>IF($O119="","",VLOOKUP($O119,所属・種目コード!$F$2:$H$161,3,FALSE))</f>
        <v>031269</v>
      </c>
      <c r="Q119" s="633">
        <f>IF($O119="","",VLOOKUP($O119,所属・種目コード!$F$2:$H$165,2,FALSE))</f>
        <v>1269</v>
      </c>
    </row>
    <row r="120" spans="2:17" ht="19.8">
      <c r="B120" s="23">
        <v>118</v>
      </c>
      <c r="C120" s="23" t="s">
        <v>9314</v>
      </c>
      <c r="D120" s="23" t="s">
        <v>9315</v>
      </c>
      <c r="E120" s="23">
        <v>1</v>
      </c>
      <c r="F120" s="919" t="s">
        <v>10137</v>
      </c>
      <c r="G120" s="23" t="s">
        <v>233</v>
      </c>
      <c r="H120" s="633" t="str">
        <f>IF($G120="","",VLOOKUP($G120,所属・種目コード!$F$2:$H$161,3,FALSE))</f>
        <v>031034</v>
      </c>
      <c r="I120" s="633">
        <f>IF($G120="","",VLOOKUP($G120,所属・種目コード!$F$2:$H$165,2,FALSE))</f>
        <v>1034</v>
      </c>
      <c r="J120" s="740"/>
      <c r="K120" s="740" t="s">
        <v>8327</v>
      </c>
      <c r="L120" s="740" t="s">
        <v>8328</v>
      </c>
      <c r="M120" s="740" t="s">
        <v>9860</v>
      </c>
      <c r="N120" s="740">
        <v>4</v>
      </c>
      <c r="O120" s="740" t="s">
        <v>172</v>
      </c>
      <c r="P120" s="633" t="str">
        <f>IF($O120="","",VLOOKUP($O120,所属・種目コード!$F$2:$H$161,3,FALSE))</f>
        <v>031263</v>
      </c>
      <c r="Q120" s="633">
        <f>IF($O120="","",VLOOKUP($O120,所属・種目コード!$F$2:$H$165,2,FALSE))</f>
        <v>1263</v>
      </c>
    </row>
    <row r="121" spans="2:17" ht="19.8">
      <c r="B121" s="23">
        <v>119</v>
      </c>
      <c r="C121" s="23" t="s">
        <v>1230</v>
      </c>
      <c r="D121" s="23" t="s">
        <v>1231</v>
      </c>
      <c r="E121" s="23">
        <v>1</v>
      </c>
      <c r="F121" s="919" t="s">
        <v>10137</v>
      </c>
      <c r="G121" s="23" t="s">
        <v>233</v>
      </c>
      <c r="H121" s="633" t="str">
        <f>IF($G121="","",VLOOKUP($G121,所属・種目コード!$F$2:$H$161,3,FALSE))</f>
        <v>031034</v>
      </c>
      <c r="I121" s="633">
        <f>IF($G121="","",VLOOKUP($G121,所属・種目コード!$F$2:$H$165,2,FALSE))</f>
        <v>1034</v>
      </c>
      <c r="J121" s="740"/>
      <c r="K121" s="740" t="s">
        <v>559</v>
      </c>
      <c r="L121" s="740" t="s">
        <v>2200</v>
      </c>
      <c r="M121" s="740" t="s">
        <v>9860</v>
      </c>
      <c r="N121" s="740">
        <v>1</v>
      </c>
      <c r="O121" s="740" t="s">
        <v>172</v>
      </c>
      <c r="P121" s="633" t="str">
        <f>IF($O121="","",VLOOKUP($O121,所属・種目コード!$F$2:$H$161,3,FALSE))</f>
        <v>031263</v>
      </c>
      <c r="Q121" s="633">
        <f>IF($O121="","",VLOOKUP($O121,所属・種目コード!$F$2:$H$165,2,FALSE))</f>
        <v>1263</v>
      </c>
    </row>
    <row r="122" spans="2:17" ht="19.8">
      <c r="B122" s="23">
        <v>120</v>
      </c>
      <c r="C122" s="23" t="s">
        <v>1232</v>
      </c>
      <c r="D122" s="23" t="s">
        <v>1233</v>
      </c>
      <c r="E122" s="23">
        <v>1</v>
      </c>
      <c r="F122" s="919" t="s">
        <v>10137</v>
      </c>
      <c r="G122" s="23" t="s">
        <v>233</v>
      </c>
      <c r="H122" s="633" t="str">
        <f>IF($G122="","",VLOOKUP($G122,所属・種目コード!$F$2:$H$161,3,FALSE))</f>
        <v>031034</v>
      </c>
      <c r="I122" s="633">
        <f>IF($G122="","",VLOOKUP($G122,所属・種目コード!$F$2:$H$165,2,FALSE))</f>
        <v>1034</v>
      </c>
      <c r="J122" s="740"/>
      <c r="K122" s="740" t="s">
        <v>9909</v>
      </c>
      <c r="L122" s="740" t="s">
        <v>9194</v>
      </c>
      <c r="M122" s="740" t="s">
        <v>9860</v>
      </c>
      <c r="N122" s="740">
        <v>4</v>
      </c>
      <c r="O122" s="740" t="s">
        <v>207</v>
      </c>
      <c r="P122" s="633" t="str">
        <f>IF($O122="","",VLOOKUP($O122,所属・種目コード!$F$2:$H$161,3,FALSE))</f>
        <v>031271</v>
      </c>
      <c r="Q122" s="633">
        <f>IF($O122="","",VLOOKUP($O122,所属・種目コード!$F$2:$H$165,2,FALSE))</f>
        <v>1271</v>
      </c>
    </row>
    <row r="123" spans="2:17" ht="19.8">
      <c r="B123" s="23">
        <v>121</v>
      </c>
      <c r="C123" s="23" t="s">
        <v>1234</v>
      </c>
      <c r="D123" s="23" t="s">
        <v>1235</v>
      </c>
      <c r="E123" s="23">
        <v>1</v>
      </c>
      <c r="F123" s="919" t="s">
        <v>10137</v>
      </c>
      <c r="G123" s="23" t="s">
        <v>233</v>
      </c>
      <c r="H123" s="633" t="str">
        <f>IF($G123="","",VLOOKUP($G123,所属・種目コード!$F$2:$H$161,3,FALSE))</f>
        <v>031034</v>
      </c>
      <c r="I123" s="633">
        <f>IF($G123="","",VLOOKUP($G123,所属・種目コード!$F$2:$H$165,2,FALSE))</f>
        <v>1034</v>
      </c>
      <c r="J123" s="740"/>
      <c r="K123" s="740" t="s">
        <v>3380</v>
      </c>
      <c r="L123" s="740" t="s">
        <v>3381</v>
      </c>
      <c r="M123" s="740" t="s">
        <v>9860</v>
      </c>
      <c r="N123" s="740">
        <v>2</v>
      </c>
      <c r="O123" s="740" t="s">
        <v>275</v>
      </c>
      <c r="P123" s="633" t="str">
        <f>IF($O123="","",VLOOKUP($O123,所属・種目コード!$F$2:$H$161,3,FALSE))</f>
        <v>031288</v>
      </c>
      <c r="Q123" s="633">
        <f>IF($O123="","",VLOOKUP($O123,所属・種目コード!$F$2:$H$165,2,FALSE))</f>
        <v>1288</v>
      </c>
    </row>
    <row r="124" spans="2:17" ht="19.8">
      <c r="B124" s="23">
        <v>122</v>
      </c>
      <c r="C124" s="23" t="s">
        <v>1236</v>
      </c>
      <c r="D124" s="23" t="s">
        <v>1237</v>
      </c>
      <c r="E124" s="23">
        <v>1</v>
      </c>
      <c r="F124" s="919" t="s">
        <v>10137</v>
      </c>
      <c r="G124" s="23" t="s">
        <v>233</v>
      </c>
      <c r="H124" s="633" t="str">
        <f>IF($G124="","",VLOOKUP($G124,所属・種目コード!$F$2:$H$161,3,FALSE))</f>
        <v>031034</v>
      </c>
      <c r="I124" s="633">
        <f>IF($G124="","",VLOOKUP($G124,所属・種目コード!$F$2:$H$165,2,FALSE))</f>
        <v>1034</v>
      </c>
      <c r="J124" s="740"/>
      <c r="K124" s="740" t="s">
        <v>4508</v>
      </c>
      <c r="L124" s="740" t="s">
        <v>4509</v>
      </c>
      <c r="M124" s="740" t="s">
        <v>9860</v>
      </c>
      <c r="N124" s="740">
        <v>2</v>
      </c>
      <c r="O124" s="740" t="s">
        <v>298</v>
      </c>
      <c r="P124" s="633" t="str">
        <f>IF($O124="","",VLOOKUP($O124,所属・種目コード!$F$2:$H$161,3,FALSE))</f>
        <v>031294</v>
      </c>
      <c r="Q124" s="633">
        <f>IF($O124="","",VLOOKUP($O124,所属・種目コード!$F$2:$H$165,2,FALSE))</f>
        <v>1294</v>
      </c>
    </row>
    <row r="125" spans="2:17" ht="19.8">
      <c r="B125" s="23">
        <v>123</v>
      </c>
      <c r="C125" s="23" t="s">
        <v>9316</v>
      </c>
      <c r="D125" s="23" t="s">
        <v>9317</v>
      </c>
      <c r="E125" s="23">
        <v>1</v>
      </c>
      <c r="F125" s="919" t="s">
        <v>10137</v>
      </c>
      <c r="G125" s="23" t="s">
        <v>233</v>
      </c>
      <c r="H125" s="633" t="str">
        <f>IF($G125="","",VLOOKUP($G125,所属・種目コード!$F$2:$H$161,3,FALSE))</f>
        <v>031034</v>
      </c>
      <c r="I125" s="633">
        <f>IF($G125="","",VLOOKUP($G125,所属・種目コード!$F$2:$H$165,2,FALSE))</f>
        <v>1034</v>
      </c>
      <c r="J125" s="740"/>
      <c r="K125" s="740" t="s">
        <v>4481</v>
      </c>
      <c r="L125" s="740" t="s">
        <v>3024</v>
      </c>
      <c r="M125" s="740" t="s">
        <v>9860</v>
      </c>
      <c r="N125" s="740">
        <v>2</v>
      </c>
      <c r="O125" s="740" t="s">
        <v>298</v>
      </c>
      <c r="P125" s="633" t="str">
        <f>IF($O125="","",VLOOKUP($O125,所属・種目コード!$F$2:$H$161,3,FALSE))</f>
        <v>031294</v>
      </c>
      <c r="Q125" s="633">
        <f>IF($O125="","",VLOOKUP($O125,所属・種目コード!$F$2:$H$165,2,FALSE))</f>
        <v>1294</v>
      </c>
    </row>
    <row r="126" spans="2:17" ht="19.8">
      <c r="B126" s="23">
        <v>124</v>
      </c>
      <c r="C126" s="23" t="s">
        <v>1238</v>
      </c>
      <c r="D126" s="23" t="s">
        <v>1239</v>
      </c>
      <c r="E126" s="23">
        <v>1</v>
      </c>
      <c r="F126" s="919" t="s">
        <v>10137</v>
      </c>
      <c r="G126" s="23" t="s">
        <v>233</v>
      </c>
      <c r="H126" s="633" t="str">
        <f>IF($G126="","",VLOOKUP($G126,所属・種目コード!$F$2:$H$161,3,FALSE))</f>
        <v>031034</v>
      </c>
      <c r="I126" s="633">
        <f>IF($G126="","",VLOOKUP($G126,所属・種目コード!$F$2:$H$165,2,FALSE))</f>
        <v>1034</v>
      </c>
      <c r="J126" s="740"/>
      <c r="K126" s="740" t="s">
        <v>9910</v>
      </c>
      <c r="L126" s="740" t="s">
        <v>398</v>
      </c>
      <c r="M126" s="740" t="s">
        <v>9860</v>
      </c>
      <c r="N126" s="740">
        <v>4</v>
      </c>
      <c r="O126" s="740" t="s">
        <v>278</v>
      </c>
      <c r="P126" s="633" t="str">
        <f>IF($O126="","",VLOOKUP($O126,所属・種目コード!$F$2:$H$161,3,FALSE))</f>
        <v>031289</v>
      </c>
      <c r="Q126" s="633">
        <f>IF($O126="","",VLOOKUP($O126,所属・種目コード!$F$2:$H$165,2,FALSE))</f>
        <v>1289</v>
      </c>
    </row>
    <row r="127" spans="2:17" ht="19.8">
      <c r="B127" s="23">
        <v>125</v>
      </c>
      <c r="C127" s="23" t="s">
        <v>1240</v>
      </c>
      <c r="D127" s="23" t="s">
        <v>1241</v>
      </c>
      <c r="E127" s="23">
        <v>1</v>
      </c>
      <c r="F127" s="919" t="s">
        <v>10137</v>
      </c>
      <c r="G127" s="23" t="s">
        <v>233</v>
      </c>
      <c r="H127" s="633" t="str">
        <f>IF($G127="","",VLOOKUP($G127,所属・種目コード!$F$2:$H$161,3,FALSE))</f>
        <v>031034</v>
      </c>
      <c r="I127" s="633">
        <f>IF($G127="","",VLOOKUP($G127,所属・種目コード!$F$2:$H$165,2,FALSE))</f>
        <v>1034</v>
      </c>
      <c r="J127" s="740"/>
      <c r="K127" s="740" t="s">
        <v>8427</v>
      </c>
      <c r="L127" s="740" t="s">
        <v>399</v>
      </c>
      <c r="M127" s="740" t="s">
        <v>9860</v>
      </c>
      <c r="N127" s="740">
        <v>3</v>
      </c>
      <c r="O127" s="740" t="s">
        <v>278</v>
      </c>
      <c r="P127" s="633" t="str">
        <f>IF($O127="","",VLOOKUP($O127,所属・種目コード!$F$2:$H$161,3,FALSE))</f>
        <v>031289</v>
      </c>
      <c r="Q127" s="633">
        <f>IF($O127="","",VLOOKUP($O127,所属・種目コード!$F$2:$H$165,2,FALSE))</f>
        <v>1289</v>
      </c>
    </row>
    <row r="128" spans="2:17" ht="19.8">
      <c r="B128" s="23">
        <v>126</v>
      </c>
      <c r="C128" s="23" t="s">
        <v>1242</v>
      </c>
      <c r="D128" s="23" t="s">
        <v>1243</v>
      </c>
      <c r="E128" s="23">
        <v>1</v>
      </c>
      <c r="F128" s="919" t="s">
        <v>10137</v>
      </c>
      <c r="G128" s="23" t="s">
        <v>233</v>
      </c>
      <c r="H128" s="633" t="str">
        <f>IF($G128="","",VLOOKUP($G128,所属・種目コード!$F$2:$H$161,3,FALSE))</f>
        <v>031034</v>
      </c>
      <c r="I128" s="633">
        <f>IF($G128="","",VLOOKUP($G128,所属・種目コード!$F$2:$H$165,2,FALSE))</f>
        <v>1034</v>
      </c>
      <c r="J128" s="740"/>
      <c r="K128" s="740" t="s">
        <v>9911</v>
      </c>
      <c r="L128" s="740" t="s">
        <v>9195</v>
      </c>
      <c r="M128" s="740" t="s">
        <v>9860</v>
      </c>
      <c r="N128" s="740">
        <v>4</v>
      </c>
      <c r="O128" s="740" t="s">
        <v>9912</v>
      </c>
      <c r="P128" s="633" t="str">
        <f>IF($O128="","",VLOOKUP($O128,所属・種目コード!$F$2:$H$161,3,FALSE))</f>
        <v>031339</v>
      </c>
      <c r="Q128" s="633">
        <f>IF($O128="","",VLOOKUP($O128,所属・種目コード!$F$2:$H$165,2,FALSE))</f>
        <v>1339</v>
      </c>
    </row>
    <row r="129" spans="2:17" ht="19.8">
      <c r="B129" s="23">
        <v>127</v>
      </c>
      <c r="C129" s="23" t="s">
        <v>1244</v>
      </c>
      <c r="D129" s="23" t="s">
        <v>1245</v>
      </c>
      <c r="E129" s="23">
        <v>1</v>
      </c>
      <c r="F129" s="919" t="s">
        <v>10137</v>
      </c>
      <c r="G129" s="23" t="s">
        <v>233</v>
      </c>
      <c r="H129" s="633" t="str">
        <f>IF($G129="","",VLOOKUP($G129,所属・種目コード!$F$2:$H$161,3,FALSE))</f>
        <v>031034</v>
      </c>
      <c r="I129" s="633">
        <f>IF($G129="","",VLOOKUP($G129,所属・種目コード!$F$2:$H$165,2,FALSE))</f>
        <v>1034</v>
      </c>
      <c r="J129" s="740"/>
      <c r="K129" s="740" t="s">
        <v>485</v>
      </c>
      <c r="L129" s="740" t="s">
        <v>2503</v>
      </c>
      <c r="M129" s="740" t="s">
        <v>9860</v>
      </c>
      <c r="N129" s="740">
        <v>1</v>
      </c>
      <c r="O129" s="740" t="s">
        <v>9912</v>
      </c>
      <c r="P129" s="633" t="str">
        <f>IF($O129="","",VLOOKUP($O129,所属・種目コード!$F$2:$H$161,3,FALSE))</f>
        <v>031339</v>
      </c>
      <c r="Q129" s="633">
        <f>IF($O129="","",VLOOKUP($O129,所属・種目コード!$F$2:$H$165,2,FALSE))</f>
        <v>1339</v>
      </c>
    </row>
    <row r="130" spans="2:17" ht="19.8">
      <c r="B130" s="23">
        <v>128</v>
      </c>
      <c r="C130" s="23" t="s">
        <v>1248</v>
      </c>
      <c r="D130" s="23" t="s">
        <v>1249</v>
      </c>
      <c r="E130" s="23">
        <v>1</v>
      </c>
      <c r="F130" s="919" t="s">
        <v>10137</v>
      </c>
      <c r="G130" s="23" t="s">
        <v>233</v>
      </c>
      <c r="H130" s="633" t="str">
        <f>IF($G130="","",VLOOKUP($G130,所属・種目コード!$F$2:$H$161,3,FALSE))</f>
        <v>031034</v>
      </c>
      <c r="I130" s="633">
        <f>IF($G130="","",VLOOKUP($G130,所属・種目コード!$F$2:$H$165,2,FALSE))</f>
        <v>1034</v>
      </c>
      <c r="J130" s="740"/>
      <c r="K130" s="740" t="s">
        <v>2655</v>
      </c>
      <c r="L130" s="740" t="s">
        <v>2656</v>
      </c>
      <c r="M130" s="740" t="s">
        <v>9860</v>
      </c>
      <c r="N130" s="740">
        <v>2</v>
      </c>
      <c r="O130" s="740" t="s">
        <v>161</v>
      </c>
      <c r="P130" s="633" t="str">
        <f>IF($O130="","",VLOOKUP($O130,所属・種目コード!$F$2:$H$161,3,FALSE))</f>
        <v>031261</v>
      </c>
      <c r="Q130" s="633">
        <f>IF($O130="","",VLOOKUP($O130,所属・種目コード!$F$2:$H$165,2,FALSE))</f>
        <v>1261</v>
      </c>
    </row>
    <row r="131" spans="2:17" ht="19.8">
      <c r="B131" s="23">
        <v>129</v>
      </c>
      <c r="C131" s="23" t="s">
        <v>9318</v>
      </c>
      <c r="D131" s="23" t="s">
        <v>9319</v>
      </c>
      <c r="E131" s="23">
        <v>1</v>
      </c>
      <c r="F131" s="919" t="s">
        <v>10137</v>
      </c>
      <c r="G131" s="23" t="s">
        <v>233</v>
      </c>
      <c r="H131" s="633" t="str">
        <f>IF($G131="","",VLOOKUP($G131,所属・種目コード!$F$2:$H$161,3,FALSE))</f>
        <v>031034</v>
      </c>
      <c r="I131" s="633">
        <f>IF($G131="","",VLOOKUP($G131,所属・種目コード!$F$2:$H$165,2,FALSE))</f>
        <v>1034</v>
      </c>
      <c r="J131" s="740"/>
      <c r="K131" s="740" t="s">
        <v>3513</v>
      </c>
      <c r="L131" s="740" t="s">
        <v>9198</v>
      </c>
      <c r="M131" s="740" t="s">
        <v>9860</v>
      </c>
      <c r="N131" s="740">
        <v>3</v>
      </c>
      <c r="O131" s="740" t="s">
        <v>102</v>
      </c>
      <c r="P131" s="633" t="str">
        <f>IF($O131="","",VLOOKUP($O131,所属・種目コード!$F$2:$H$161,3,FALSE))</f>
        <v>031248</v>
      </c>
      <c r="Q131" s="633">
        <f>IF($O131="","",VLOOKUP($O131,所属・種目コード!$F$2:$H$165,2,FALSE))</f>
        <v>1248</v>
      </c>
    </row>
    <row r="132" spans="2:17" ht="19.8">
      <c r="B132" s="23">
        <v>130</v>
      </c>
      <c r="C132" s="23" t="s">
        <v>9320</v>
      </c>
      <c r="D132" s="23" t="s">
        <v>9321</v>
      </c>
      <c r="E132" s="23">
        <v>1</v>
      </c>
      <c r="F132" s="919" t="s">
        <v>10137</v>
      </c>
      <c r="G132" s="23" t="s">
        <v>233</v>
      </c>
      <c r="H132" s="633" t="str">
        <f>IF($G132="","",VLOOKUP($G132,所属・種目コード!$F$2:$H$161,3,FALSE))</f>
        <v>031034</v>
      </c>
      <c r="I132" s="633">
        <f>IF($G132="","",VLOOKUP($G132,所属・種目コード!$F$2:$H$165,2,FALSE))</f>
        <v>1034</v>
      </c>
      <c r="J132" s="740"/>
      <c r="K132" s="740" t="s">
        <v>4621</v>
      </c>
      <c r="L132" s="740" t="s">
        <v>4622</v>
      </c>
      <c r="M132" s="740" t="s">
        <v>9860</v>
      </c>
      <c r="N132" s="740">
        <v>1</v>
      </c>
      <c r="O132" s="740" t="s">
        <v>9689</v>
      </c>
      <c r="P132" s="633" t="str">
        <f>IF($O132="","",VLOOKUP($O132,所属・種目コード!$F$2:$H$161,3,FALSE))</f>
        <v>031345</v>
      </c>
      <c r="Q132" s="633">
        <f>IF($O132="","",VLOOKUP($O132,所属・種目コード!$F$2:$H$165,2,FALSE))</f>
        <v>1345</v>
      </c>
    </row>
    <row r="133" spans="2:17" ht="19.8">
      <c r="B133" s="23">
        <v>131</v>
      </c>
      <c r="C133" s="23" t="s">
        <v>1250</v>
      </c>
      <c r="D133" s="23" t="s">
        <v>1251</v>
      </c>
      <c r="E133" s="23">
        <v>1</v>
      </c>
      <c r="F133" s="919" t="s">
        <v>10137</v>
      </c>
      <c r="G133" s="23" t="s">
        <v>233</v>
      </c>
      <c r="H133" s="633" t="str">
        <f>IF($G133="","",VLOOKUP($G133,所属・種目コード!$F$2:$H$161,3,FALSE))</f>
        <v>031034</v>
      </c>
      <c r="I133" s="633">
        <f>IF($G133="","",VLOOKUP($G133,所属・種目コード!$F$2:$H$165,2,FALSE))</f>
        <v>1034</v>
      </c>
      <c r="J133" s="740"/>
      <c r="K133" s="740" t="s">
        <v>9913</v>
      </c>
      <c r="L133" s="740" t="s">
        <v>9199</v>
      </c>
      <c r="M133" s="740" t="s">
        <v>9860</v>
      </c>
      <c r="N133" s="740">
        <v>4</v>
      </c>
      <c r="O133" s="740" t="s">
        <v>318</v>
      </c>
      <c r="P133" s="633" t="str">
        <f>IF($O133="","",VLOOKUP($O133,所属・種目コード!$F$2:$H$161,3,FALSE))</f>
        <v>031299</v>
      </c>
      <c r="Q133" s="633">
        <f>IF($O133="","",VLOOKUP($O133,所属・種目コード!$F$2:$H$165,2,FALSE))</f>
        <v>1299</v>
      </c>
    </row>
    <row r="134" spans="2:17" ht="19.8">
      <c r="B134" s="23">
        <v>132</v>
      </c>
      <c r="C134" s="23" t="s">
        <v>9322</v>
      </c>
      <c r="D134" s="23" t="s">
        <v>9051</v>
      </c>
      <c r="E134" s="23">
        <v>1</v>
      </c>
      <c r="F134" s="919" t="s">
        <v>10137</v>
      </c>
      <c r="G134" s="23" t="s">
        <v>233</v>
      </c>
      <c r="H134" s="633" t="str">
        <f>IF($G134="","",VLOOKUP($G134,所属・種目コード!$F$2:$H$161,3,FALSE))</f>
        <v>031034</v>
      </c>
      <c r="I134" s="633">
        <f>IF($G134="","",VLOOKUP($G134,所属・種目コード!$F$2:$H$165,2,FALSE))</f>
        <v>1034</v>
      </c>
      <c r="J134" s="740"/>
      <c r="K134" s="740" t="s">
        <v>9914</v>
      </c>
      <c r="L134" s="740" t="s">
        <v>9946</v>
      </c>
      <c r="M134" s="740" t="s">
        <v>9860</v>
      </c>
      <c r="N134" s="740">
        <v>3</v>
      </c>
      <c r="O134" s="740" t="s">
        <v>178</v>
      </c>
      <c r="P134" s="633" t="str">
        <f>IF($O134="","",VLOOKUP($O134,所属・種目コード!$F$2:$H$161,3,FALSE))</f>
        <v>031264</v>
      </c>
      <c r="Q134" s="633">
        <f>IF($O134="","",VLOOKUP($O134,所属・種目コード!$F$2:$H$165,2,FALSE))</f>
        <v>1264</v>
      </c>
    </row>
    <row r="135" spans="2:17" ht="19.8">
      <c r="B135" s="23">
        <v>133</v>
      </c>
      <c r="C135" s="23" t="s">
        <v>9323</v>
      </c>
      <c r="D135" s="23" t="s">
        <v>9049</v>
      </c>
      <c r="E135" s="23">
        <v>1</v>
      </c>
      <c r="F135" s="919" t="s">
        <v>10137</v>
      </c>
      <c r="G135" s="23" t="s">
        <v>233</v>
      </c>
      <c r="H135" s="633" t="str">
        <f>IF($G135="","",VLOOKUP($G135,所属・種目コード!$F$2:$H$161,3,FALSE))</f>
        <v>031034</v>
      </c>
      <c r="I135" s="633">
        <f>IF($G135="","",VLOOKUP($G135,所属・種目コード!$F$2:$H$165,2,FALSE))</f>
        <v>1034</v>
      </c>
    </row>
    <row r="136" spans="2:17" ht="19.8">
      <c r="B136" s="23">
        <v>134</v>
      </c>
      <c r="C136" s="23" t="s">
        <v>9324</v>
      </c>
      <c r="D136" s="23" t="s">
        <v>988</v>
      </c>
      <c r="E136" s="23">
        <v>1</v>
      </c>
      <c r="F136" s="919" t="s">
        <v>10137</v>
      </c>
      <c r="G136" s="23" t="s">
        <v>8997</v>
      </c>
      <c r="H136" s="633" t="str">
        <f>IF($G136="","",VLOOKUP($G136,所属・種目コード!$F$2:$H$161,3,FALSE))</f>
        <v>031311</v>
      </c>
      <c r="I136" s="633">
        <f>IF($G136="","",VLOOKUP($G136,所属・種目コード!$F$2:$H$165,2,FALSE))</f>
        <v>1311</v>
      </c>
    </row>
    <row r="137" spans="2:17" ht="19.8">
      <c r="B137" s="23">
        <v>135</v>
      </c>
      <c r="C137" s="23" t="s">
        <v>969</v>
      </c>
      <c r="D137" s="23" t="s">
        <v>970</v>
      </c>
      <c r="E137" s="23">
        <v>1</v>
      </c>
      <c r="F137" s="919" t="s">
        <v>10137</v>
      </c>
      <c r="G137" s="23" t="s">
        <v>8997</v>
      </c>
      <c r="H137" s="633" t="str">
        <f>IF($G137="","",VLOOKUP($G137,所属・種目コード!$F$2:$H$161,3,FALSE))</f>
        <v>031311</v>
      </c>
      <c r="I137" s="633">
        <f>IF($G137="","",VLOOKUP($G137,所属・種目コード!$F$2:$H$165,2,FALSE))</f>
        <v>1311</v>
      </c>
    </row>
    <row r="138" spans="2:17" ht="19.8">
      <c r="B138" s="23">
        <v>136</v>
      </c>
      <c r="C138" s="23" t="s">
        <v>1143</v>
      </c>
      <c r="D138" s="23" t="s">
        <v>1144</v>
      </c>
      <c r="E138" s="23">
        <v>1</v>
      </c>
      <c r="F138" s="919" t="s">
        <v>10137</v>
      </c>
      <c r="G138" s="23" t="s">
        <v>8997</v>
      </c>
      <c r="H138" s="633" t="str">
        <f>IF($G138="","",VLOOKUP($G138,所属・種目コード!$F$2:$H$161,3,FALSE))</f>
        <v>031311</v>
      </c>
      <c r="I138" s="633">
        <f>IF($G138="","",VLOOKUP($G138,所属・種目コード!$F$2:$H$165,2,FALSE))</f>
        <v>1311</v>
      </c>
    </row>
    <row r="139" spans="2:17" ht="19.8">
      <c r="B139" s="23">
        <v>137</v>
      </c>
      <c r="C139" s="23" t="s">
        <v>9325</v>
      </c>
      <c r="D139" s="23" t="s">
        <v>9104</v>
      </c>
      <c r="E139" s="23">
        <v>1</v>
      </c>
      <c r="F139" s="919" t="s">
        <v>10137</v>
      </c>
      <c r="G139" s="23" t="s">
        <v>8997</v>
      </c>
      <c r="H139" s="633" t="str">
        <f>IF($G139="","",VLOOKUP($G139,所属・種目コード!$F$2:$H$161,3,FALSE))</f>
        <v>031311</v>
      </c>
      <c r="I139" s="633">
        <f>IF($G139="","",VLOOKUP($G139,所属・種目コード!$F$2:$H$165,2,FALSE))</f>
        <v>1311</v>
      </c>
    </row>
    <row r="140" spans="2:17" ht="19.8">
      <c r="B140" s="23">
        <v>138</v>
      </c>
      <c r="C140" s="23" t="s">
        <v>1658</v>
      </c>
      <c r="D140" s="23" t="s">
        <v>1659</v>
      </c>
      <c r="E140" s="23">
        <v>1</v>
      </c>
      <c r="F140" s="919" t="s">
        <v>10137</v>
      </c>
      <c r="G140" s="23" t="s">
        <v>194</v>
      </c>
      <c r="H140" s="633" t="str">
        <f>IF($G140="","",VLOOKUP($G140,所属・種目コード!$F$2:$H$161,3,FALSE))</f>
        <v>031024</v>
      </c>
      <c r="I140" s="633">
        <f>IF($G140="","",VLOOKUP($G140,所属・種目コード!$F$2:$H$165,2,FALSE))</f>
        <v>1024</v>
      </c>
    </row>
    <row r="141" spans="2:17" ht="19.8">
      <c r="B141" s="23">
        <v>139</v>
      </c>
      <c r="C141" s="23" t="s">
        <v>975</v>
      </c>
      <c r="D141" s="23" t="s">
        <v>976</v>
      </c>
      <c r="E141" s="23">
        <v>1</v>
      </c>
      <c r="F141" s="919" t="s">
        <v>10137</v>
      </c>
      <c r="G141" s="23" t="s">
        <v>10200</v>
      </c>
      <c r="H141" s="633" t="str">
        <f>IF($G141="","",VLOOKUP($G141,所属・種目コード!$F$2:$H$161,3,FALSE))</f>
        <v>031016</v>
      </c>
      <c r="I141" s="633">
        <f>IF($G141="","",VLOOKUP($G141,所属・種目コード!$F$2:$H$165,2,FALSE))</f>
        <v>1016</v>
      </c>
    </row>
    <row r="142" spans="2:17" ht="19.8">
      <c r="B142" s="23">
        <v>140</v>
      </c>
      <c r="C142" s="23" t="s">
        <v>1541</v>
      </c>
      <c r="D142" s="23" t="s">
        <v>1542</v>
      </c>
      <c r="E142" s="23">
        <v>1</v>
      </c>
      <c r="F142" s="919" t="s">
        <v>10137</v>
      </c>
      <c r="G142" s="23" t="s">
        <v>10200</v>
      </c>
      <c r="H142" s="633" t="str">
        <f>IF($G142="","",VLOOKUP($G142,所属・種目コード!$F$2:$H$161,3,FALSE))</f>
        <v>031016</v>
      </c>
      <c r="I142" s="633">
        <f>IF($G142="","",VLOOKUP($G142,所属・種目コード!$F$2:$H$165,2,FALSE))</f>
        <v>1016</v>
      </c>
    </row>
    <row r="143" spans="2:17" ht="19.8">
      <c r="B143" s="23">
        <v>141</v>
      </c>
      <c r="C143" s="23" t="s">
        <v>1803</v>
      </c>
      <c r="D143" s="23" t="s">
        <v>1804</v>
      </c>
      <c r="E143" s="23">
        <v>1</v>
      </c>
      <c r="F143" s="919" t="s">
        <v>10137</v>
      </c>
      <c r="G143" s="23" t="s">
        <v>10200</v>
      </c>
      <c r="H143" s="633" t="str">
        <f>IF($G143="","",VLOOKUP($G143,所属・種目コード!$F$2:$H$161,3,FALSE))</f>
        <v>031016</v>
      </c>
      <c r="I143" s="633">
        <f>IF($G143="","",VLOOKUP($G143,所属・種目コード!$F$2:$H$165,2,FALSE))</f>
        <v>1016</v>
      </c>
    </row>
    <row r="144" spans="2:17" ht="19.8">
      <c r="B144" s="23">
        <v>142</v>
      </c>
      <c r="C144" s="23" t="s">
        <v>1833</v>
      </c>
      <c r="D144" s="23" t="s">
        <v>1834</v>
      </c>
      <c r="E144" s="23">
        <v>1</v>
      </c>
      <c r="F144" s="919" t="s">
        <v>10137</v>
      </c>
      <c r="G144" s="23" t="s">
        <v>10200</v>
      </c>
      <c r="H144" s="633" t="str">
        <f>IF($G144="","",VLOOKUP($G144,所属・種目コード!$F$2:$H$161,3,FALSE))</f>
        <v>031016</v>
      </c>
      <c r="I144" s="633">
        <f>IF($G144="","",VLOOKUP($G144,所属・種目コード!$F$2:$H$165,2,FALSE))</f>
        <v>1016</v>
      </c>
    </row>
    <row r="145" spans="2:9" ht="19.8">
      <c r="B145" s="23">
        <v>143</v>
      </c>
      <c r="C145" s="23" t="s">
        <v>635</v>
      </c>
      <c r="D145" s="23" t="s">
        <v>636</v>
      </c>
      <c r="E145" s="23">
        <v>1</v>
      </c>
      <c r="F145" s="919" t="s">
        <v>10137</v>
      </c>
      <c r="G145" s="23" t="s">
        <v>9674</v>
      </c>
      <c r="H145" s="633" t="str">
        <f>IF($G145="","",VLOOKUP($G145,所属・種目コード!$F$2:$H$161,3,FALSE))</f>
        <v>031343</v>
      </c>
      <c r="I145" s="633">
        <f>IF($G145="","",VLOOKUP($G145,所属・種目コード!$F$2:$H$165,2,FALSE))</f>
        <v>1343</v>
      </c>
    </row>
    <row r="146" spans="2:9" ht="19.8">
      <c r="B146" s="23">
        <v>144</v>
      </c>
      <c r="C146" s="23" t="s">
        <v>9326</v>
      </c>
      <c r="D146" s="23" t="s">
        <v>9203</v>
      </c>
      <c r="E146" s="23">
        <v>1</v>
      </c>
      <c r="F146" s="919" t="s">
        <v>10137</v>
      </c>
      <c r="G146" s="23" t="s">
        <v>9674</v>
      </c>
      <c r="H146" s="633" t="str">
        <f>IF($G146="","",VLOOKUP($G146,所属・種目コード!$F$2:$H$161,3,FALSE))</f>
        <v>031343</v>
      </c>
      <c r="I146" s="633">
        <f>IF($G146="","",VLOOKUP($G146,所属・種目コード!$F$2:$H$165,2,FALSE))</f>
        <v>1343</v>
      </c>
    </row>
    <row r="147" spans="2:9" ht="19.8">
      <c r="B147" s="23">
        <v>145</v>
      </c>
      <c r="C147" s="23" t="s">
        <v>9205</v>
      </c>
      <c r="D147" s="23" t="s">
        <v>9206</v>
      </c>
      <c r="E147" s="23">
        <v>1</v>
      </c>
      <c r="F147" s="919" t="s">
        <v>10137</v>
      </c>
      <c r="G147" s="23" t="s">
        <v>9674</v>
      </c>
      <c r="H147" s="633" t="str">
        <f>IF($G147="","",VLOOKUP($G147,所属・種目コード!$F$2:$H$161,3,FALSE))</f>
        <v>031343</v>
      </c>
      <c r="I147" s="633">
        <f>IF($G147="","",VLOOKUP($G147,所属・種目コード!$F$2:$H$165,2,FALSE))</f>
        <v>1343</v>
      </c>
    </row>
    <row r="148" spans="2:9" ht="19.8">
      <c r="B148" s="23">
        <v>146</v>
      </c>
      <c r="C148" s="23" t="s">
        <v>9327</v>
      </c>
      <c r="D148" s="23" t="s">
        <v>9207</v>
      </c>
      <c r="E148" s="23">
        <v>1</v>
      </c>
      <c r="F148" s="919" t="s">
        <v>10137</v>
      </c>
      <c r="G148" s="23" t="s">
        <v>9674</v>
      </c>
      <c r="H148" s="633" t="str">
        <f>IF($G148="","",VLOOKUP($G148,所属・種目コード!$F$2:$H$161,3,FALSE))</f>
        <v>031343</v>
      </c>
      <c r="I148" s="633">
        <f>IF($G148="","",VLOOKUP($G148,所属・種目コード!$F$2:$H$165,2,FALSE))</f>
        <v>1343</v>
      </c>
    </row>
    <row r="149" spans="2:9" ht="19.8">
      <c r="B149" s="23">
        <v>147</v>
      </c>
      <c r="C149" s="23" t="s">
        <v>9328</v>
      </c>
      <c r="D149" s="23" t="s">
        <v>9208</v>
      </c>
      <c r="E149" s="23">
        <v>1</v>
      </c>
      <c r="F149" s="919" t="s">
        <v>10137</v>
      </c>
      <c r="G149" s="23" t="s">
        <v>9674</v>
      </c>
      <c r="H149" s="633" t="str">
        <f>IF($G149="","",VLOOKUP($G149,所属・種目コード!$F$2:$H$161,3,FALSE))</f>
        <v>031343</v>
      </c>
      <c r="I149" s="633">
        <f>IF($G149="","",VLOOKUP($G149,所属・種目コード!$F$2:$H$165,2,FALSE))</f>
        <v>1343</v>
      </c>
    </row>
    <row r="150" spans="2:9" ht="19.8">
      <c r="B150" s="23">
        <v>148</v>
      </c>
      <c r="C150" s="23" t="s">
        <v>1105</v>
      </c>
      <c r="D150" s="23" t="s">
        <v>1106</v>
      </c>
      <c r="E150" s="23">
        <v>1</v>
      </c>
      <c r="F150" s="919" t="s">
        <v>10137</v>
      </c>
      <c r="G150" s="23" t="s">
        <v>109</v>
      </c>
      <c r="H150" s="633" t="str">
        <f>IF($G150="","",VLOOKUP($G150,所属・種目コード!$F$2:$H$161,3,FALSE))</f>
        <v>031006</v>
      </c>
      <c r="I150" s="633">
        <f>IF($G150="","",VLOOKUP($G150,所属・種目コード!$F$2:$H$165,2,FALSE))</f>
        <v>1006</v>
      </c>
    </row>
    <row r="151" spans="2:9" ht="19.8">
      <c r="B151" s="23">
        <v>149</v>
      </c>
      <c r="C151" s="23" t="s">
        <v>9329</v>
      </c>
      <c r="D151" s="23" t="s">
        <v>9048</v>
      </c>
      <c r="E151" s="23">
        <v>1</v>
      </c>
      <c r="F151" s="919" t="s">
        <v>10137</v>
      </c>
      <c r="G151" s="23" t="s">
        <v>109</v>
      </c>
      <c r="H151" s="633" t="str">
        <f>IF($G151="","",VLOOKUP($G151,所属・種目コード!$F$2:$H$161,3,FALSE))</f>
        <v>031006</v>
      </c>
      <c r="I151" s="633">
        <f>IF($G151="","",VLOOKUP($G151,所属・種目コード!$F$2:$H$165,2,FALSE))</f>
        <v>1006</v>
      </c>
    </row>
    <row r="152" spans="2:9" ht="19.8">
      <c r="B152" s="23">
        <v>150</v>
      </c>
      <c r="C152" s="23" t="s">
        <v>1109</v>
      </c>
      <c r="D152" s="23" t="s">
        <v>1110</v>
      </c>
      <c r="E152" s="23">
        <v>1</v>
      </c>
      <c r="F152" s="919" t="s">
        <v>10137</v>
      </c>
      <c r="G152" s="23" t="s">
        <v>109</v>
      </c>
      <c r="H152" s="633" t="str">
        <f>IF($G152="","",VLOOKUP($G152,所属・種目コード!$F$2:$H$161,3,FALSE))</f>
        <v>031006</v>
      </c>
      <c r="I152" s="633">
        <f>IF($G152="","",VLOOKUP($G152,所属・種目コード!$F$2:$H$165,2,FALSE))</f>
        <v>1006</v>
      </c>
    </row>
    <row r="153" spans="2:9" ht="19.8">
      <c r="B153" s="23">
        <v>151</v>
      </c>
      <c r="C153" s="23" t="s">
        <v>1111</v>
      </c>
      <c r="D153" s="23" t="s">
        <v>1112</v>
      </c>
      <c r="E153" s="23">
        <v>1</v>
      </c>
      <c r="F153" s="919" t="s">
        <v>10137</v>
      </c>
      <c r="G153" s="23" t="s">
        <v>109</v>
      </c>
      <c r="H153" s="633" t="str">
        <f>IF($G153="","",VLOOKUP($G153,所属・種目コード!$F$2:$H$161,3,FALSE))</f>
        <v>031006</v>
      </c>
      <c r="I153" s="633">
        <f>IF($G153="","",VLOOKUP($G153,所属・種目コード!$F$2:$H$165,2,FALSE))</f>
        <v>1006</v>
      </c>
    </row>
    <row r="154" spans="2:9" ht="19.8">
      <c r="B154" s="23">
        <v>152</v>
      </c>
      <c r="C154" s="23" t="s">
        <v>1113</v>
      </c>
      <c r="D154" s="23" t="s">
        <v>1114</v>
      </c>
      <c r="E154" s="23">
        <v>1</v>
      </c>
      <c r="F154" s="919" t="s">
        <v>10137</v>
      </c>
      <c r="G154" s="23" t="s">
        <v>109</v>
      </c>
      <c r="H154" s="633" t="str">
        <f>IF($G154="","",VLOOKUP($G154,所属・種目コード!$F$2:$H$161,3,FALSE))</f>
        <v>031006</v>
      </c>
      <c r="I154" s="633">
        <f>IF($G154="","",VLOOKUP($G154,所属・種目コード!$F$2:$H$165,2,FALSE))</f>
        <v>1006</v>
      </c>
    </row>
    <row r="155" spans="2:9" ht="19.8">
      <c r="B155" s="23">
        <v>153</v>
      </c>
      <c r="C155" s="23" t="s">
        <v>9330</v>
      </c>
      <c r="D155" s="23" t="s">
        <v>9047</v>
      </c>
      <c r="E155" s="23">
        <v>1</v>
      </c>
      <c r="F155" s="919" t="s">
        <v>10137</v>
      </c>
      <c r="G155" s="23" t="s">
        <v>109</v>
      </c>
      <c r="H155" s="633" t="str">
        <f>IF($G155="","",VLOOKUP($G155,所属・種目コード!$F$2:$H$161,3,FALSE))</f>
        <v>031006</v>
      </c>
      <c r="I155" s="633">
        <f>IF($G155="","",VLOOKUP($G155,所属・種目コード!$F$2:$H$165,2,FALSE))</f>
        <v>1006</v>
      </c>
    </row>
    <row r="156" spans="2:9" ht="19.8">
      <c r="B156" s="23">
        <v>154</v>
      </c>
      <c r="C156" s="23" t="s">
        <v>1115</v>
      </c>
      <c r="D156" s="23" t="s">
        <v>1116</v>
      </c>
      <c r="E156" s="23">
        <v>1</v>
      </c>
      <c r="F156" s="919" t="s">
        <v>10137</v>
      </c>
      <c r="G156" s="23" t="s">
        <v>109</v>
      </c>
      <c r="H156" s="633" t="str">
        <f>IF($G156="","",VLOOKUP($G156,所属・種目コード!$F$2:$H$161,3,FALSE))</f>
        <v>031006</v>
      </c>
      <c r="I156" s="633">
        <f>IF($G156="","",VLOOKUP($G156,所属・種目コード!$F$2:$H$165,2,FALSE))</f>
        <v>1006</v>
      </c>
    </row>
    <row r="157" spans="2:9" ht="19.8">
      <c r="B157" s="23">
        <v>155</v>
      </c>
      <c r="C157" s="23" t="s">
        <v>1117</v>
      </c>
      <c r="D157" s="23" t="s">
        <v>1118</v>
      </c>
      <c r="E157" s="23">
        <v>1</v>
      </c>
      <c r="F157" s="919" t="s">
        <v>10137</v>
      </c>
      <c r="G157" s="23" t="s">
        <v>109</v>
      </c>
      <c r="H157" s="633" t="str">
        <f>IF($G157="","",VLOOKUP($G157,所属・種目コード!$F$2:$H$161,3,FALSE))</f>
        <v>031006</v>
      </c>
      <c r="I157" s="633">
        <f>IF($G157="","",VLOOKUP($G157,所属・種目コード!$F$2:$H$165,2,FALSE))</f>
        <v>1006</v>
      </c>
    </row>
    <row r="158" spans="2:9" ht="19.8">
      <c r="B158" s="23">
        <v>156</v>
      </c>
      <c r="C158" s="23" t="s">
        <v>1119</v>
      </c>
      <c r="D158" s="23" t="s">
        <v>1120</v>
      </c>
      <c r="E158" s="23">
        <v>1</v>
      </c>
      <c r="F158" s="919" t="s">
        <v>10137</v>
      </c>
      <c r="G158" s="23" t="s">
        <v>109</v>
      </c>
      <c r="H158" s="633" t="str">
        <f>IF($G158="","",VLOOKUP($G158,所属・種目コード!$F$2:$H$161,3,FALSE))</f>
        <v>031006</v>
      </c>
      <c r="I158" s="633">
        <f>IF($G158="","",VLOOKUP($G158,所属・種目コード!$F$2:$H$165,2,FALSE))</f>
        <v>1006</v>
      </c>
    </row>
    <row r="159" spans="2:9" ht="19.8">
      <c r="B159" s="23">
        <v>157</v>
      </c>
      <c r="C159" s="23" t="s">
        <v>9331</v>
      </c>
      <c r="D159" s="23" t="s">
        <v>9332</v>
      </c>
      <c r="E159" s="23">
        <v>1</v>
      </c>
      <c r="F159" s="919" t="s">
        <v>10137</v>
      </c>
      <c r="G159" s="23" t="s">
        <v>85</v>
      </c>
      <c r="H159" s="633" t="str">
        <f>IF($G159="","",VLOOKUP($G159,所属・種目コード!$F$2:$H$161,3,FALSE))</f>
        <v>031001</v>
      </c>
      <c r="I159" s="633">
        <f>IF($G159="","",VLOOKUP($G159,所属・種目コード!$F$2:$H$165,2,FALSE))</f>
        <v>1001</v>
      </c>
    </row>
    <row r="160" spans="2:9" ht="19.8">
      <c r="B160" s="23">
        <v>158</v>
      </c>
      <c r="C160" s="23" t="s">
        <v>581</v>
      </c>
      <c r="D160" s="23" t="s">
        <v>582</v>
      </c>
      <c r="E160" s="23">
        <v>1</v>
      </c>
      <c r="F160" s="919" t="s">
        <v>10137</v>
      </c>
      <c r="G160" s="23" t="s">
        <v>85</v>
      </c>
      <c r="H160" s="633" t="str">
        <f>IF($G160="","",VLOOKUP($G160,所属・種目コード!$F$2:$H$161,3,FALSE))</f>
        <v>031001</v>
      </c>
      <c r="I160" s="633">
        <f>IF($G160="","",VLOOKUP($G160,所属・種目コード!$F$2:$H$165,2,FALSE))</f>
        <v>1001</v>
      </c>
    </row>
    <row r="161" spans="2:9" ht="19.8">
      <c r="B161" s="23">
        <v>159</v>
      </c>
      <c r="C161" s="23" t="s">
        <v>589</v>
      </c>
      <c r="D161" s="23" t="s">
        <v>590</v>
      </c>
      <c r="E161" s="23">
        <v>1</v>
      </c>
      <c r="F161" s="919" t="s">
        <v>10137</v>
      </c>
      <c r="G161" s="23" t="s">
        <v>85</v>
      </c>
      <c r="H161" s="633" t="str">
        <f>IF($G161="","",VLOOKUP($G161,所属・種目コード!$F$2:$H$161,3,FALSE))</f>
        <v>031001</v>
      </c>
      <c r="I161" s="633">
        <f>IF($G161="","",VLOOKUP($G161,所属・種目コード!$F$2:$H$165,2,FALSE))</f>
        <v>1001</v>
      </c>
    </row>
    <row r="162" spans="2:9" ht="19.8">
      <c r="B162" s="23">
        <v>160</v>
      </c>
      <c r="C162" s="23" t="s">
        <v>593</v>
      </c>
      <c r="D162" s="23" t="s">
        <v>594</v>
      </c>
      <c r="E162" s="23">
        <v>1</v>
      </c>
      <c r="F162" s="919" t="s">
        <v>10137</v>
      </c>
      <c r="G162" s="23" t="s">
        <v>85</v>
      </c>
      <c r="H162" s="633" t="str">
        <f>IF($G162="","",VLOOKUP($G162,所属・種目コード!$F$2:$H$161,3,FALSE))</f>
        <v>031001</v>
      </c>
      <c r="I162" s="633">
        <f>IF($G162="","",VLOOKUP($G162,所属・種目コード!$F$2:$H$165,2,FALSE))</f>
        <v>1001</v>
      </c>
    </row>
    <row r="163" spans="2:9" ht="19.8">
      <c r="B163" s="23">
        <v>161</v>
      </c>
      <c r="C163" s="23" t="s">
        <v>1823</v>
      </c>
      <c r="D163" s="23" t="s">
        <v>1824</v>
      </c>
      <c r="E163" s="23">
        <v>1</v>
      </c>
      <c r="F163" s="919" t="s">
        <v>10137</v>
      </c>
      <c r="G163" s="23" t="s">
        <v>85</v>
      </c>
      <c r="H163" s="633" t="str">
        <f>IF($G163="","",VLOOKUP($G163,所属・種目コード!$F$2:$H$161,3,FALSE))</f>
        <v>031001</v>
      </c>
      <c r="I163" s="633">
        <f>IF($G163="","",VLOOKUP($G163,所属・種目コード!$F$2:$H$165,2,FALSE))</f>
        <v>1001</v>
      </c>
    </row>
    <row r="164" spans="2:9" ht="19.8">
      <c r="B164" s="23">
        <v>162</v>
      </c>
      <c r="C164" s="23" t="s">
        <v>597</v>
      </c>
      <c r="D164" s="23" t="s">
        <v>598</v>
      </c>
      <c r="E164" s="23">
        <v>1</v>
      </c>
      <c r="F164" s="919" t="s">
        <v>10137</v>
      </c>
      <c r="G164" s="23" t="s">
        <v>85</v>
      </c>
      <c r="H164" s="633" t="str">
        <f>IF($G164="","",VLOOKUP($G164,所属・種目コード!$F$2:$H$161,3,FALSE))</f>
        <v>031001</v>
      </c>
      <c r="I164" s="633">
        <f>IF($G164="","",VLOOKUP($G164,所属・種目コード!$F$2:$H$165,2,FALSE))</f>
        <v>1001</v>
      </c>
    </row>
    <row r="165" spans="2:9" ht="19.8">
      <c r="B165" s="23">
        <v>163</v>
      </c>
      <c r="C165" s="23" t="s">
        <v>9333</v>
      </c>
      <c r="D165" s="23" t="s">
        <v>9334</v>
      </c>
      <c r="E165" s="23">
        <v>1</v>
      </c>
      <c r="F165" s="919" t="s">
        <v>10137</v>
      </c>
      <c r="G165" s="23" t="s">
        <v>85</v>
      </c>
      <c r="H165" s="633" t="str">
        <f>IF($G165="","",VLOOKUP($G165,所属・種目コード!$F$2:$H$161,3,FALSE))</f>
        <v>031001</v>
      </c>
      <c r="I165" s="633">
        <f>IF($G165="","",VLOOKUP($G165,所属・種目コード!$F$2:$H$165,2,FALSE))</f>
        <v>1001</v>
      </c>
    </row>
    <row r="166" spans="2:9" ht="19.8">
      <c r="B166" s="23">
        <v>164</v>
      </c>
      <c r="C166" s="23" t="s">
        <v>601</v>
      </c>
      <c r="D166" s="23" t="s">
        <v>602</v>
      </c>
      <c r="E166" s="23">
        <v>1</v>
      </c>
      <c r="F166" s="919" t="s">
        <v>10137</v>
      </c>
      <c r="G166" s="23" t="s">
        <v>85</v>
      </c>
      <c r="H166" s="633" t="str">
        <f>IF($G166="","",VLOOKUP($G166,所属・種目コード!$F$2:$H$161,3,FALSE))</f>
        <v>031001</v>
      </c>
      <c r="I166" s="633">
        <f>IF($G166="","",VLOOKUP($G166,所属・種目コード!$F$2:$H$165,2,FALSE))</f>
        <v>1001</v>
      </c>
    </row>
    <row r="167" spans="2:9" ht="19.8">
      <c r="B167" s="23">
        <v>165</v>
      </c>
      <c r="C167" s="23" t="s">
        <v>784</v>
      </c>
      <c r="D167" s="23" t="s">
        <v>785</v>
      </c>
      <c r="E167" s="23">
        <v>1</v>
      </c>
      <c r="F167" s="919" t="s">
        <v>10137</v>
      </c>
      <c r="G167" s="23" t="s">
        <v>85</v>
      </c>
      <c r="H167" s="633" t="str">
        <f>IF($G167="","",VLOOKUP($G167,所属・種目コード!$F$2:$H$161,3,FALSE))</f>
        <v>031001</v>
      </c>
      <c r="I167" s="633">
        <f>IF($G167="","",VLOOKUP($G167,所属・種目コード!$F$2:$H$165,2,FALSE))</f>
        <v>1001</v>
      </c>
    </row>
    <row r="168" spans="2:9" ht="19.8">
      <c r="B168" s="23">
        <v>166</v>
      </c>
      <c r="C168" s="23" t="s">
        <v>774</v>
      </c>
      <c r="D168" s="23" t="s">
        <v>775</v>
      </c>
      <c r="E168" s="23">
        <v>1</v>
      </c>
      <c r="F168" s="919" t="s">
        <v>10137</v>
      </c>
      <c r="G168" s="23" t="s">
        <v>85</v>
      </c>
      <c r="H168" s="633" t="str">
        <f>IF($G168="","",VLOOKUP($G168,所属・種目コード!$F$2:$H$161,3,FALSE))</f>
        <v>031001</v>
      </c>
      <c r="I168" s="633">
        <f>IF($G168="","",VLOOKUP($G168,所属・種目コード!$F$2:$H$165,2,FALSE))</f>
        <v>1001</v>
      </c>
    </row>
    <row r="169" spans="2:9" ht="19.8">
      <c r="B169" s="23">
        <v>167</v>
      </c>
      <c r="C169" s="23" t="s">
        <v>609</v>
      </c>
      <c r="D169" s="23" t="s">
        <v>610</v>
      </c>
      <c r="E169" s="23">
        <v>1</v>
      </c>
      <c r="F169" s="919" t="s">
        <v>10137</v>
      </c>
      <c r="G169" s="23" t="s">
        <v>85</v>
      </c>
      <c r="H169" s="633" t="str">
        <f>IF($G169="","",VLOOKUP($G169,所属・種目コード!$F$2:$H$161,3,FALSE))</f>
        <v>031001</v>
      </c>
      <c r="I169" s="633">
        <f>IF($G169="","",VLOOKUP($G169,所属・種目コード!$F$2:$H$165,2,FALSE))</f>
        <v>1001</v>
      </c>
    </row>
    <row r="170" spans="2:9" ht="19.8">
      <c r="B170" s="23">
        <v>168</v>
      </c>
      <c r="C170" s="23" t="s">
        <v>615</v>
      </c>
      <c r="D170" s="23" t="s">
        <v>616</v>
      </c>
      <c r="E170" s="23">
        <v>1</v>
      </c>
      <c r="F170" s="919" t="s">
        <v>10137</v>
      </c>
      <c r="G170" s="23" t="s">
        <v>85</v>
      </c>
      <c r="H170" s="633" t="str">
        <f>IF($G170="","",VLOOKUP($G170,所属・種目コード!$F$2:$H$161,3,FALSE))</f>
        <v>031001</v>
      </c>
      <c r="I170" s="633">
        <f>IF($G170="","",VLOOKUP($G170,所属・種目コード!$F$2:$H$165,2,FALSE))</f>
        <v>1001</v>
      </c>
    </row>
    <row r="171" spans="2:9" ht="19.8">
      <c r="B171" s="23">
        <v>169</v>
      </c>
      <c r="C171" s="23" t="s">
        <v>617</v>
      </c>
      <c r="D171" s="23" t="s">
        <v>618</v>
      </c>
      <c r="E171" s="23">
        <v>1</v>
      </c>
      <c r="F171" s="919" t="s">
        <v>10137</v>
      </c>
      <c r="G171" s="23" t="s">
        <v>85</v>
      </c>
      <c r="H171" s="633" t="str">
        <f>IF($G171="","",VLOOKUP($G171,所属・種目コード!$F$2:$H$161,3,FALSE))</f>
        <v>031001</v>
      </c>
      <c r="I171" s="633">
        <f>IF($G171="","",VLOOKUP($G171,所属・種目コード!$F$2:$H$165,2,FALSE))</f>
        <v>1001</v>
      </c>
    </row>
    <row r="172" spans="2:9" ht="19.8">
      <c r="B172" s="23">
        <v>170</v>
      </c>
      <c r="C172" s="23" t="s">
        <v>623</v>
      </c>
      <c r="D172" s="23" t="s">
        <v>624</v>
      </c>
      <c r="E172" s="23">
        <v>1</v>
      </c>
      <c r="F172" s="919" t="s">
        <v>10137</v>
      </c>
      <c r="G172" s="23" t="s">
        <v>85</v>
      </c>
      <c r="H172" s="633" t="str">
        <f>IF($G172="","",VLOOKUP($G172,所属・種目コード!$F$2:$H$161,3,FALSE))</f>
        <v>031001</v>
      </c>
      <c r="I172" s="633">
        <f>IF($G172="","",VLOOKUP($G172,所属・種目コード!$F$2:$H$165,2,FALSE))</f>
        <v>1001</v>
      </c>
    </row>
    <row r="173" spans="2:9" ht="19.8">
      <c r="B173" s="23">
        <v>171</v>
      </c>
      <c r="C173" s="23" t="s">
        <v>9335</v>
      </c>
      <c r="D173" s="23" t="s">
        <v>9030</v>
      </c>
      <c r="E173" s="23">
        <v>1</v>
      </c>
      <c r="F173" s="919" t="s">
        <v>10137</v>
      </c>
      <c r="G173" s="23" t="s">
        <v>85</v>
      </c>
      <c r="H173" s="633" t="str">
        <f>IF($G173="","",VLOOKUP($G173,所属・種目コード!$F$2:$H$161,3,FALSE))</f>
        <v>031001</v>
      </c>
      <c r="I173" s="633">
        <f>IF($G173="","",VLOOKUP($G173,所属・種目コード!$F$2:$H$165,2,FALSE))</f>
        <v>1001</v>
      </c>
    </row>
    <row r="174" spans="2:9" ht="19.8">
      <c r="B174" s="23">
        <v>172</v>
      </c>
      <c r="C174" s="23" t="s">
        <v>9336</v>
      </c>
      <c r="D174" s="23" t="s">
        <v>9160</v>
      </c>
      <c r="E174" s="23">
        <v>1</v>
      </c>
      <c r="F174" s="919" t="s">
        <v>10137</v>
      </c>
      <c r="G174" s="23" t="s">
        <v>85</v>
      </c>
      <c r="H174" s="633" t="str">
        <f>IF($G174="","",VLOOKUP($G174,所属・種目コード!$F$2:$H$161,3,FALSE))</f>
        <v>031001</v>
      </c>
      <c r="I174" s="633">
        <f>IF($G174="","",VLOOKUP($G174,所属・種目コード!$F$2:$H$165,2,FALSE))</f>
        <v>1001</v>
      </c>
    </row>
    <row r="175" spans="2:9" ht="19.8">
      <c r="B175" s="23">
        <v>173</v>
      </c>
      <c r="C175" s="23" t="s">
        <v>629</v>
      </c>
      <c r="D175" s="23" t="s">
        <v>630</v>
      </c>
      <c r="E175" s="23">
        <v>1</v>
      </c>
      <c r="F175" s="919" t="s">
        <v>10137</v>
      </c>
      <c r="G175" s="23" t="s">
        <v>85</v>
      </c>
      <c r="H175" s="633" t="str">
        <f>IF($G175="","",VLOOKUP($G175,所属・種目コード!$F$2:$H$161,3,FALSE))</f>
        <v>031001</v>
      </c>
      <c r="I175" s="633">
        <f>IF($G175="","",VLOOKUP($G175,所属・種目コード!$F$2:$H$165,2,FALSE))</f>
        <v>1001</v>
      </c>
    </row>
    <row r="176" spans="2:9" ht="19.8">
      <c r="B176" s="23">
        <v>174</v>
      </c>
      <c r="C176" s="23" t="s">
        <v>9337</v>
      </c>
      <c r="D176" s="23" t="s">
        <v>9338</v>
      </c>
      <c r="E176" s="23">
        <v>1</v>
      </c>
      <c r="F176" s="919" t="s">
        <v>10137</v>
      </c>
      <c r="G176" s="23" t="s">
        <v>85</v>
      </c>
      <c r="H176" s="633" t="str">
        <f>IF($G176="","",VLOOKUP($G176,所属・種目コード!$F$2:$H$161,3,FALSE))</f>
        <v>031001</v>
      </c>
      <c r="I176" s="633">
        <f>IF($G176="","",VLOOKUP($G176,所属・種目コード!$F$2:$H$165,2,FALSE))</f>
        <v>1001</v>
      </c>
    </row>
    <row r="177" spans="2:9" ht="19.8">
      <c r="B177" s="23">
        <v>175</v>
      </c>
      <c r="C177" s="23" t="s">
        <v>9339</v>
      </c>
      <c r="D177" s="23" t="s">
        <v>9340</v>
      </c>
      <c r="E177" s="23">
        <v>1</v>
      </c>
      <c r="F177" s="919" t="s">
        <v>10137</v>
      </c>
      <c r="G177" s="23" t="s">
        <v>97</v>
      </c>
      <c r="H177" s="633" t="str">
        <f>IF($G177="","",VLOOKUP($G177,所属・種目コード!$F$2:$H$161,3,FALSE))</f>
        <v>031003</v>
      </c>
      <c r="I177" s="633">
        <f>IF($G177="","",VLOOKUP($G177,所属・種目コード!$F$2:$H$165,2,FALSE))</f>
        <v>1003</v>
      </c>
    </row>
    <row r="178" spans="2:9" ht="19.8">
      <c r="B178" s="23">
        <v>176</v>
      </c>
      <c r="C178" s="23" t="s">
        <v>9341</v>
      </c>
      <c r="D178" s="23" t="s">
        <v>9342</v>
      </c>
      <c r="E178" s="23">
        <v>1</v>
      </c>
      <c r="F178" s="919" t="s">
        <v>10137</v>
      </c>
      <c r="G178" s="23" t="s">
        <v>97</v>
      </c>
      <c r="H178" s="633" t="str">
        <f>IF($G178="","",VLOOKUP($G178,所属・種目コード!$F$2:$H$161,3,FALSE))</f>
        <v>031003</v>
      </c>
      <c r="I178" s="633">
        <f>IF($G178="","",VLOOKUP($G178,所属・種目コード!$F$2:$H$165,2,FALSE))</f>
        <v>1003</v>
      </c>
    </row>
    <row r="179" spans="2:9" ht="19.8">
      <c r="B179" s="23">
        <v>177</v>
      </c>
      <c r="C179" s="23" t="s">
        <v>1609</v>
      </c>
      <c r="D179" s="23" t="s">
        <v>1610</v>
      </c>
      <c r="E179" s="23">
        <v>1</v>
      </c>
      <c r="F179" s="919" t="s">
        <v>10137</v>
      </c>
      <c r="G179" s="23" t="s">
        <v>97</v>
      </c>
      <c r="H179" s="633" t="str">
        <f>IF($G179="","",VLOOKUP($G179,所属・種目コード!$F$2:$H$161,3,FALSE))</f>
        <v>031003</v>
      </c>
      <c r="I179" s="633">
        <f>IF($G179="","",VLOOKUP($G179,所属・種目コード!$F$2:$H$165,2,FALSE))</f>
        <v>1003</v>
      </c>
    </row>
    <row r="180" spans="2:9" ht="19.8">
      <c r="B180" s="23">
        <v>178</v>
      </c>
      <c r="C180" s="23" t="s">
        <v>9343</v>
      </c>
      <c r="D180" s="23" t="s">
        <v>9088</v>
      </c>
      <c r="E180" s="23">
        <v>1</v>
      </c>
      <c r="F180" s="919" t="s">
        <v>10137</v>
      </c>
      <c r="G180" s="23" t="s">
        <v>97</v>
      </c>
      <c r="H180" s="633" t="str">
        <f>IF($G180="","",VLOOKUP($G180,所属・種目コード!$F$2:$H$161,3,FALSE))</f>
        <v>031003</v>
      </c>
      <c r="I180" s="633">
        <f>IF($G180="","",VLOOKUP($G180,所属・種目コード!$F$2:$H$165,2,FALSE))</f>
        <v>1003</v>
      </c>
    </row>
    <row r="181" spans="2:9" ht="19.8">
      <c r="B181" s="23">
        <v>179</v>
      </c>
      <c r="C181" s="23" t="s">
        <v>9344</v>
      </c>
      <c r="D181" s="23" t="s">
        <v>9345</v>
      </c>
      <c r="E181" s="23">
        <v>1</v>
      </c>
      <c r="F181" s="919" t="s">
        <v>10137</v>
      </c>
      <c r="G181" s="23" t="s">
        <v>97</v>
      </c>
      <c r="H181" s="633" t="str">
        <f>IF($G181="","",VLOOKUP($G181,所属・種目コード!$F$2:$H$161,3,FALSE))</f>
        <v>031003</v>
      </c>
      <c r="I181" s="633">
        <f>IF($G181="","",VLOOKUP($G181,所属・種目コード!$F$2:$H$165,2,FALSE))</f>
        <v>1003</v>
      </c>
    </row>
    <row r="182" spans="2:9" ht="19.8">
      <c r="B182" s="23">
        <v>180</v>
      </c>
      <c r="C182" s="23" t="s">
        <v>9346</v>
      </c>
      <c r="D182" s="23" t="s">
        <v>9092</v>
      </c>
      <c r="E182" s="23">
        <v>1</v>
      </c>
      <c r="F182" s="919" t="s">
        <v>10137</v>
      </c>
      <c r="G182" s="23" t="s">
        <v>97</v>
      </c>
      <c r="H182" s="633" t="str">
        <f>IF($G182="","",VLOOKUP($G182,所属・種目コード!$F$2:$H$161,3,FALSE))</f>
        <v>031003</v>
      </c>
      <c r="I182" s="633">
        <f>IF($G182="","",VLOOKUP($G182,所属・種目コード!$F$2:$H$165,2,FALSE))</f>
        <v>1003</v>
      </c>
    </row>
    <row r="183" spans="2:9" ht="19.8">
      <c r="B183" s="23">
        <v>181</v>
      </c>
      <c r="C183" s="23" t="s">
        <v>9347</v>
      </c>
      <c r="D183" s="23" t="s">
        <v>9087</v>
      </c>
      <c r="E183" s="23">
        <v>1</v>
      </c>
      <c r="F183" s="919" t="s">
        <v>10137</v>
      </c>
      <c r="G183" s="23" t="s">
        <v>97</v>
      </c>
      <c r="H183" s="633" t="str">
        <f>IF($G183="","",VLOOKUP($G183,所属・種目コード!$F$2:$H$161,3,FALSE))</f>
        <v>031003</v>
      </c>
      <c r="I183" s="633">
        <f>IF($G183="","",VLOOKUP($G183,所属・種目コード!$F$2:$H$165,2,FALSE))</f>
        <v>1003</v>
      </c>
    </row>
    <row r="184" spans="2:9" ht="19.8">
      <c r="B184" s="23">
        <v>182</v>
      </c>
      <c r="C184" s="23" t="s">
        <v>9348</v>
      </c>
      <c r="D184" s="23" t="s">
        <v>9349</v>
      </c>
      <c r="E184" s="23">
        <v>1</v>
      </c>
      <c r="F184" s="919" t="s">
        <v>10137</v>
      </c>
      <c r="G184" s="23" t="s">
        <v>97</v>
      </c>
      <c r="H184" s="633" t="str">
        <f>IF($G184="","",VLOOKUP($G184,所属・種目コード!$F$2:$H$161,3,FALSE))</f>
        <v>031003</v>
      </c>
      <c r="I184" s="633">
        <f>IF($G184="","",VLOOKUP($G184,所属・種目コード!$F$2:$H$165,2,FALSE))</f>
        <v>1003</v>
      </c>
    </row>
    <row r="185" spans="2:9" ht="19.8">
      <c r="B185" s="23">
        <v>183</v>
      </c>
      <c r="C185" s="23" t="s">
        <v>9350</v>
      </c>
      <c r="D185" s="23" t="s">
        <v>5341</v>
      </c>
      <c r="E185" s="23">
        <v>1</v>
      </c>
      <c r="F185" s="919" t="s">
        <v>10137</v>
      </c>
      <c r="G185" s="23" t="s">
        <v>97</v>
      </c>
      <c r="H185" s="633" t="str">
        <f>IF($G185="","",VLOOKUP($G185,所属・種目コード!$F$2:$H$161,3,FALSE))</f>
        <v>031003</v>
      </c>
      <c r="I185" s="633">
        <f>IF($G185="","",VLOOKUP($G185,所属・種目コード!$F$2:$H$165,2,FALSE))</f>
        <v>1003</v>
      </c>
    </row>
    <row r="186" spans="2:9" ht="19.8">
      <c r="B186" s="23">
        <v>184</v>
      </c>
      <c r="C186" s="23" t="s">
        <v>9351</v>
      </c>
      <c r="D186" s="23" t="s">
        <v>1794</v>
      </c>
      <c r="E186" s="23">
        <v>1</v>
      </c>
      <c r="F186" s="919" t="s">
        <v>10137</v>
      </c>
      <c r="G186" s="23" t="s">
        <v>97</v>
      </c>
      <c r="H186" s="633" t="str">
        <f>IF($G186="","",VLOOKUP($G186,所属・種目コード!$F$2:$H$161,3,FALSE))</f>
        <v>031003</v>
      </c>
      <c r="I186" s="633">
        <f>IF($G186="","",VLOOKUP($G186,所属・種目コード!$F$2:$H$165,2,FALSE))</f>
        <v>1003</v>
      </c>
    </row>
    <row r="187" spans="2:9" ht="19.8">
      <c r="B187" s="23">
        <v>185</v>
      </c>
      <c r="C187" s="23" t="s">
        <v>9352</v>
      </c>
      <c r="D187" s="23" t="s">
        <v>3401</v>
      </c>
      <c r="E187" s="23">
        <v>1</v>
      </c>
      <c r="F187" s="919" t="s">
        <v>10137</v>
      </c>
      <c r="G187" s="23" t="s">
        <v>97</v>
      </c>
      <c r="H187" s="633" t="str">
        <f>IF($G187="","",VLOOKUP($G187,所属・種目コード!$F$2:$H$161,3,FALSE))</f>
        <v>031003</v>
      </c>
      <c r="I187" s="633">
        <f>IF($G187="","",VLOOKUP($G187,所属・種目コード!$F$2:$H$165,2,FALSE))</f>
        <v>1003</v>
      </c>
    </row>
    <row r="188" spans="2:9" ht="19.8">
      <c r="B188" s="23">
        <v>186</v>
      </c>
      <c r="C188" s="23" t="s">
        <v>9353</v>
      </c>
      <c r="D188" s="23" t="s">
        <v>9091</v>
      </c>
      <c r="E188" s="23">
        <v>1</v>
      </c>
      <c r="F188" s="919" t="s">
        <v>10137</v>
      </c>
      <c r="G188" s="23" t="s">
        <v>97</v>
      </c>
      <c r="H188" s="633" t="str">
        <f>IF($G188="","",VLOOKUP($G188,所属・種目コード!$F$2:$H$161,3,FALSE))</f>
        <v>031003</v>
      </c>
      <c r="I188" s="633">
        <f>IF($G188="","",VLOOKUP($G188,所属・種目コード!$F$2:$H$165,2,FALSE))</f>
        <v>1003</v>
      </c>
    </row>
    <row r="189" spans="2:9" ht="19.8">
      <c r="B189" s="23">
        <v>187</v>
      </c>
      <c r="C189" s="23" t="s">
        <v>1477</v>
      </c>
      <c r="D189" s="23" t="s">
        <v>1478</v>
      </c>
      <c r="E189" s="23">
        <v>1</v>
      </c>
      <c r="F189" s="919" t="s">
        <v>10137</v>
      </c>
      <c r="G189" s="23" t="s">
        <v>265</v>
      </c>
      <c r="H189" s="633" t="str">
        <f>IF($G189="","",VLOOKUP($G189,所属・種目コード!$F$2:$H$161,3,FALSE))</f>
        <v>031042</v>
      </c>
      <c r="I189" s="633">
        <f>IF($G189="","",VLOOKUP($G189,所属・種目コード!$F$2:$H$165,2,FALSE))</f>
        <v>1042</v>
      </c>
    </row>
    <row r="190" spans="2:9" ht="19.8">
      <c r="B190" s="23">
        <v>188</v>
      </c>
      <c r="C190" s="23" t="s">
        <v>9354</v>
      </c>
      <c r="D190" s="23" t="s">
        <v>9355</v>
      </c>
      <c r="E190" s="23">
        <v>1</v>
      </c>
      <c r="F190" s="919" t="s">
        <v>10137</v>
      </c>
      <c r="G190" s="23" t="s">
        <v>265</v>
      </c>
      <c r="H190" s="633" t="str">
        <f>IF($G190="","",VLOOKUP($G190,所属・種目コード!$F$2:$H$161,3,FALSE))</f>
        <v>031042</v>
      </c>
      <c r="I190" s="633">
        <f>IF($G190="","",VLOOKUP($G190,所属・種目コード!$F$2:$H$165,2,FALSE))</f>
        <v>1042</v>
      </c>
    </row>
    <row r="191" spans="2:9" ht="19.8">
      <c r="B191" s="23">
        <v>213</v>
      </c>
      <c r="C191" s="23" t="s">
        <v>639</v>
      </c>
      <c r="D191" s="23" t="s">
        <v>640</v>
      </c>
      <c r="E191" s="23">
        <v>1</v>
      </c>
      <c r="F191" s="919" t="s">
        <v>10137</v>
      </c>
      <c r="G191" s="23" t="s">
        <v>9019</v>
      </c>
      <c r="H191" s="633" t="str">
        <f>IF($G191="","",VLOOKUP($G191,所属・種目コード!$F$2:$H$161,3,FALSE))</f>
        <v>031005</v>
      </c>
      <c r="I191" s="633">
        <f>IF($G191="","",VLOOKUP($G191,所属・種目コード!$F$2:$H$165,2,FALSE))</f>
        <v>1005</v>
      </c>
    </row>
    <row r="192" spans="2:9" ht="19.8">
      <c r="B192" s="23">
        <v>214</v>
      </c>
      <c r="C192" s="23" t="s">
        <v>643</v>
      </c>
      <c r="D192" s="23" t="s">
        <v>644</v>
      </c>
      <c r="E192" s="23">
        <v>1</v>
      </c>
      <c r="F192" s="919" t="s">
        <v>10137</v>
      </c>
      <c r="G192" s="23" t="s">
        <v>9019</v>
      </c>
      <c r="H192" s="633" t="str">
        <f>IF($G192="","",VLOOKUP($G192,所属・種目コード!$F$2:$H$161,3,FALSE))</f>
        <v>031005</v>
      </c>
      <c r="I192" s="633">
        <f>IF($G192="","",VLOOKUP($G192,所属・種目コード!$F$2:$H$165,2,FALSE))</f>
        <v>1005</v>
      </c>
    </row>
    <row r="193" spans="2:9" ht="19.8">
      <c r="B193" s="23">
        <v>215</v>
      </c>
      <c r="C193" s="23" t="s">
        <v>647</v>
      </c>
      <c r="D193" s="23" t="s">
        <v>648</v>
      </c>
      <c r="E193" s="23">
        <v>1</v>
      </c>
      <c r="F193" s="919" t="s">
        <v>10137</v>
      </c>
      <c r="G193" s="23" t="s">
        <v>9019</v>
      </c>
      <c r="H193" s="633" t="str">
        <f>IF($G193="","",VLOOKUP($G193,所属・種目コード!$F$2:$H$161,3,FALSE))</f>
        <v>031005</v>
      </c>
      <c r="I193" s="633">
        <f>IF($G193="","",VLOOKUP($G193,所属・種目コード!$F$2:$H$165,2,FALSE))</f>
        <v>1005</v>
      </c>
    </row>
    <row r="194" spans="2:9" ht="19.8">
      <c r="B194" s="23">
        <v>216</v>
      </c>
      <c r="C194" s="23" t="s">
        <v>649</v>
      </c>
      <c r="D194" s="23" t="s">
        <v>650</v>
      </c>
      <c r="E194" s="23">
        <v>1</v>
      </c>
      <c r="F194" s="919" t="s">
        <v>10137</v>
      </c>
      <c r="G194" s="23" t="s">
        <v>9019</v>
      </c>
      <c r="H194" s="633" t="str">
        <f>IF($G194="","",VLOOKUP($G194,所属・種目コード!$F$2:$H$161,3,FALSE))</f>
        <v>031005</v>
      </c>
      <c r="I194" s="633">
        <f>IF($G194="","",VLOOKUP($G194,所属・種目コード!$F$2:$H$165,2,FALSE))</f>
        <v>1005</v>
      </c>
    </row>
    <row r="195" spans="2:9" ht="19.8">
      <c r="B195" s="23">
        <v>217</v>
      </c>
      <c r="C195" s="23" t="s">
        <v>653</v>
      </c>
      <c r="D195" s="23" t="s">
        <v>654</v>
      </c>
      <c r="E195" s="23">
        <v>1</v>
      </c>
      <c r="F195" s="919" t="s">
        <v>10137</v>
      </c>
      <c r="G195" s="23" t="s">
        <v>9019</v>
      </c>
      <c r="H195" s="633" t="str">
        <f>IF($G195="","",VLOOKUP($G195,所属・種目コード!$F$2:$H$161,3,FALSE))</f>
        <v>031005</v>
      </c>
      <c r="I195" s="633">
        <f>IF($G195="","",VLOOKUP($G195,所属・種目コード!$F$2:$H$165,2,FALSE))</f>
        <v>1005</v>
      </c>
    </row>
    <row r="196" spans="2:9" ht="19.8">
      <c r="B196" s="23">
        <v>218</v>
      </c>
      <c r="C196" s="23" t="s">
        <v>659</v>
      </c>
      <c r="D196" s="23" t="s">
        <v>660</v>
      </c>
      <c r="E196" s="23">
        <v>1</v>
      </c>
      <c r="F196" s="919" t="s">
        <v>10137</v>
      </c>
      <c r="G196" s="23" t="s">
        <v>9019</v>
      </c>
      <c r="H196" s="633" t="str">
        <f>IF($G196="","",VLOOKUP($G196,所属・種目コード!$F$2:$H$161,3,FALSE))</f>
        <v>031005</v>
      </c>
      <c r="I196" s="633">
        <f>IF($G196="","",VLOOKUP($G196,所属・種目コード!$F$2:$H$165,2,FALSE))</f>
        <v>1005</v>
      </c>
    </row>
    <row r="197" spans="2:9" ht="19.8">
      <c r="B197" s="23">
        <v>219</v>
      </c>
      <c r="C197" s="23" t="s">
        <v>663</v>
      </c>
      <c r="D197" s="23" t="s">
        <v>664</v>
      </c>
      <c r="E197" s="23">
        <v>1</v>
      </c>
      <c r="F197" s="919" t="s">
        <v>10137</v>
      </c>
      <c r="G197" s="23" t="s">
        <v>9019</v>
      </c>
      <c r="H197" s="633" t="str">
        <f>IF($G197="","",VLOOKUP($G197,所属・種目コード!$F$2:$H$161,3,FALSE))</f>
        <v>031005</v>
      </c>
      <c r="I197" s="633">
        <f>IF($G197="","",VLOOKUP($G197,所属・種目コード!$F$2:$H$165,2,FALSE))</f>
        <v>1005</v>
      </c>
    </row>
    <row r="198" spans="2:9" ht="19.8">
      <c r="B198" s="23">
        <v>220</v>
      </c>
      <c r="C198" s="23" t="s">
        <v>665</v>
      </c>
      <c r="D198" s="23" t="s">
        <v>666</v>
      </c>
      <c r="E198" s="23">
        <v>1</v>
      </c>
      <c r="F198" s="919" t="s">
        <v>10137</v>
      </c>
      <c r="G198" s="23" t="s">
        <v>9019</v>
      </c>
      <c r="H198" s="633" t="str">
        <f>IF($G198="","",VLOOKUP($G198,所属・種目コード!$F$2:$H$161,3,FALSE))</f>
        <v>031005</v>
      </c>
      <c r="I198" s="633">
        <f>IF($G198="","",VLOOKUP($G198,所属・種目コード!$F$2:$H$165,2,FALSE))</f>
        <v>1005</v>
      </c>
    </row>
    <row r="199" spans="2:9" ht="19.8">
      <c r="B199" s="23">
        <v>221</v>
      </c>
      <c r="C199" s="23" t="s">
        <v>671</v>
      </c>
      <c r="D199" s="23" t="s">
        <v>672</v>
      </c>
      <c r="E199" s="23">
        <v>1</v>
      </c>
      <c r="F199" s="919" t="s">
        <v>10137</v>
      </c>
      <c r="G199" s="23" t="s">
        <v>9019</v>
      </c>
      <c r="H199" s="633" t="str">
        <f>IF($G199="","",VLOOKUP($G199,所属・種目コード!$F$2:$H$161,3,FALSE))</f>
        <v>031005</v>
      </c>
      <c r="I199" s="633">
        <f>IF($G199="","",VLOOKUP($G199,所属・種目コード!$F$2:$H$165,2,FALSE))</f>
        <v>1005</v>
      </c>
    </row>
    <row r="200" spans="2:9" ht="19.8">
      <c r="B200" s="23">
        <v>222</v>
      </c>
      <c r="C200" s="23" t="s">
        <v>675</v>
      </c>
      <c r="D200" s="23" t="s">
        <v>676</v>
      </c>
      <c r="E200" s="23">
        <v>1</v>
      </c>
      <c r="F200" s="919" t="s">
        <v>10137</v>
      </c>
      <c r="G200" s="23" t="s">
        <v>9019</v>
      </c>
      <c r="H200" s="633" t="str">
        <f>IF($G200="","",VLOOKUP($G200,所属・種目コード!$F$2:$H$161,3,FALSE))</f>
        <v>031005</v>
      </c>
      <c r="I200" s="633">
        <f>IF($G200="","",VLOOKUP($G200,所属・種目コード!$F$2:$H$165,2,FALSE))</f>
        <v>1005</v>
      </c>
    </row>
    <row r="201" spans="2:9" ht="19.8">
      <c r="B201" s="23">
        <v>223</v>
      </c>
      <c r="C201" s="23" t="s">
        <v>677</v>
      </c>
      <c r="D201" s="23" t="s">
        <v>678</v>
      </c>
      <c r="E201" s="23">
        <v>1</v>
      </c>
      <c r="F201" s="919" t="s">
        <v>10137</v>
      </c>
      <c r="G201" s="23" t="s">
        <v>9019</v>
      </c>
      <c r="H201" s="633" t="str">
        <f>IF($G201="","",VLOOKUP($G201,所属・種目コード!$F$2:$H$161,3,FALSE))</f>
        <v>031005</v>
      </c>
      <c r="I201" s="633">
        <f>IF($G201="","",VLOOKUP($G201,所属・種目コード!$F$2:$H$165,2,FALSE))</f>
        <v>1005</v>
      </c>
    </row>
    <row r="202" spans="2:9" ht="19.8">
      <c r="B202" s="23">
        <v>224</v>
      </c>
      <c r="C202" s="23" t="s">
        <v>681</v>
      </c>
      <c r="D202" s="23" t="s">
        <v>682</v>
      </c>
      <c r="E202" s="23">
        <v>1</v>
      </c>
      <c r="F202" s="919" t="s">
        <v>10137</v>
      </c>
      <c r="G202" s="23" t="s">
        <v>9019</v>
      </c>
      <c r="H202" s="633" t="str">
        <f>IF($G202="","",VLOOKUP($G202,所属・種目コード!$F$2:$H$161,3,FALSE))</f>
        <v>031005</v>
      </c>
      <c r="I202" s="633">
        <f>IF($G202="","",VLOOKUP($G202,所属・種目コード!$F$2:$H$165,2,FALSE))</f>
        <v>1005</v>
      </c>
    </row>
    <row r="203" spans="2:9" ht="19.8">
      <c r="B203" s="23">
        <v>225</v>
      </c>
      <c r="C203" s="23" t="s">
        <v>683</v>
      </c>
      <c r="D203" s="23" t="s">
        <v>684</v>
      </c>
      <c r="E203" s="23">
        <v>1</v>
      </c>
      <c r="F203" s="919" t="s">
        <v>10137</v>
      </c>
      <c r="G203" s="23" t="s">
        <v>9019</v>
      </c>
      <c r="H203" s="633" t="str">
        <f>IF($G203="","",VLOOKUP($G203,所属・種目コード!$F$2:$H$161,3,FALSE))</f>
        <v>031005</v>
      </c>
      <c r="I203" s="633">
        <f>IF($G203="","",VLOOKUP($G203,所属・種目コード!$F$2:$H$165,2,FALSE))</f>
        <v>1005</v>
      </c>
    </row>
    <row r="204" spans="2:9" ht="19.8">
      <c r="B204" s="23">
        <v>226</v>
      </c>
      <c r="C204" s="23" t="s">
        <v>685</v>
      </c>
      <c r="D204" s="23" t="s">
        <v>686</v>
      </c>
      <c r="E204" s="23">
        <v>1</v>
      </c>
      <c r="F204" s="919" t="s">
        <v>10137</v>
      </c>
      <c r="G204" s="23" t="s">
        <v>9019</v>
      </c>
      <c r="H204" s="633" t="str">
        <f>IF($G204="","",VLOOKUP($G204,所属・種目コード!$F$2:$H$161,3,FALSE))</f>
        <v>031005</v>
      </c>
      <c r="I204" s="633">
        <f>IF($G204="","",VLOOKUP($G204,所属・種目コード!$F$2:$H$165,2,FALSE))</f>
        <v>1005</v>
      </c>
    </row>
    <row r="205" spans="2:9" ht="19.8">
      <c r="B205" s="23">
        <v>227</v>
      </c>
      <c r="C205" s="23" t="s">
        <v>687</v>
      </c>
      <c r="D205" s="23" t="s">
        <v>688</v>
      </c>
      <c r="E205" s="23">
        <v>1</v>
      </c>
      <c r="F205" s="919" t="s">
        <v>10137</v>
      </c>
      <c r="G205" s="23" t="s">
        <v>9019</v>
      </c>
      <c r="H205" s="633" t="str">
        <f>IF($G205="","",VLOOKUP($G205,所属・種目コード!$F$2:$H$161,3,FALSE))</f>
        <v>031005</v>
      </c>
      <c r="I205" s="633">
        <f>IF($G205="","",VLOOKUP($G205,所属・種目コード!$F$2:$H$165,2,FALSE))</f>
        <v>1005</v>
      </c>
    </row>
    <row r="206" spans="2:9" ht="19.8">
      <c r="B206" s="23">
        <v>228</v>
      </c>
      <c r="C206" s="23" t="s">
        <v>689</v>
      </c>
      <c r="D206" s="23" t="s">
        <v>690</v>
      </c>
      <c r="E206" s="23">
        <v>1</v>
      </c>
      <c r="F206" s="919" t="s">
        <v>10137</v>
      </c>
      <c r="G206" s="23" t="s">
        <v>9019</v>
      </c>
      <c r="H206" s="633" t="str">
        <f>IF($G206="","",VLOOKUP($G206,所属・種目コード!$F$2:$H$161,3,FALSE))</f>
        <v>031005</v>
      </c>
      <c r="I206" s="633">
        <f>IF($G206="","",VLOOKUP($G206,所属・種目コード!$F$2:$H$165,2,FALSE))</f>
        <v>1005</v>
      </c>
    </row>
    <row r="207" spans="2:9" ht="19.8">
      <c r="B207" s="23">
        <v>230</v>
      </c>
      <c r="C207" s="23" t="s">
        <v>1662</v>
      </c>
      <c r="D207" s="23" t="s">
        <v>1663</v>
      </c>
      <c r="E207" s="23">
        <v>1</v>
      </c>
      <c r="F207" s="919" t="s">
        <v>10137</v>
      </c>
      <c r="G207" s="23" t="s">
        <v>284</v>
      </c>
      <c r="H207" s="633" t="str">
        <f>IF($G207="","",VLOOKUP($G207,所属・種目コード!$F$2:$H$161,3,FALSE))</f>
        <v>031047</v>
      </c>
      <c r="I207" s="633">
        <f>IF($G207="","",VLOOKUP($G207,所属・種目コード!$F$2:$H$165,2,FALSE))</f>
        <v>1047</v>
      </c>
    </row>
    <row r="208" spans="2:9" ht="19.8">
      <c r="B208" s="23">
        <v>231</v>
      </c>
      <c r="C208" s="23" t="s">
        <v>1660</v>
      </c>
      <c r="D208" s="23" t="s">
        <v>1661</v>
      </c>
      <c r="E208" s="23">
        <v>1</v>
      </c>
      <c r="F208" s="919" t="s">
        <v>10137</v>
      </c>
      <c r="G208" s="23" t="s">
        <v>284</v>
      </c>
      <c r="H208" s="633" t="str">
        <f>IF($G208="","",VLOOKUP($G208,所属・種目コード!$F$2:$H$161,3,FALSE))</f>
        <v>031047</v>
      </c>
      <c r="I208" s="633">
        <f>IF($G208="","",VLOOKUP($G208,所属・種目コード!$F$2:$H$165,2,FALSE))</f>
        <v>1047</v>
      </c>
    </row>
    <row r="209" spans="2:9" ht="19.8">
      <c r="B209" s="23">
        <v>232</v>
      </c>
      <c r="C209" s="23" t="s">
        <v>1672</v>
      </c>
      <c r="D209" s="23" t="s">
        <v>1673</v>
      </c>
      <c r="E209" s="23">
        <v>1</v>
      </c>
      <c r="F209" s="919" t="s">
        <v>10137</v>
      </c>
      <c r="G209" s="23" t="s">
        <v>284</v>
      </c>
      <c r="H209" s="633" t="str">
        <f>IF($G209="","",VLOOKUP($G209,所属・種目コード!$F$2:$H$161,3,FALSE))</f>
        <v>031047</v>
      </c>
      <c r="I209" s="633">
        <f>IF($G209="","",VLOOKUP($G209,所属・種目コード!$F$2:$H$165,2,FALSE))</f>
        <v>1047</v>
      </c>
    </row>
    <row r="210" spans="2:9" ht="19.8">
      <c r="B210" s="23">
        <v>233</v>
      </c>
      <c r="C210" s="23" t="s">
        <v>1670</v>
      </c>
      <c r="D210" s="23" t="s">
        <v>1671</v>
      </c>
      <c r="E210" s="23">
        <v>1</v>
      </c>
      <c r="F210" s="919" t="s">
        <v>10137</v>
      </c>
      <c r="G210" s="23" t="s">
        <v>284</v>
      </c>
      <c r="H210" s="633" t="str">
        <f>IF($G210="","",VLOOKUP($G210,所属・種目コード!$F$2:$H$161,3,FALSE))</f>
        <v>031047</v>
      </c>
      <c r="I210" s="633">
        <f>IF($G210="","",VLOOKUP($G210,所属・種目コード!$F$2:$H$165,2,FALSE))</f>
        <v>1047</v>
      </c>
    </row>
    <row r="211" spans="2:9" ht="19.8">
      <c r="B211" s="23">
        <v>234</v>
      </c>
      <c r="C211" s="23" t="s">
        <v>9356</v>
      </c>
      <c r="D211" s="23" t="s">
        <v>1669</v>
      </c>
      <c r="E211" s="23">
        <v>1</v>
      </c>
      <c r="F211" s="919" t="s">
        <v>10137</v>
      </c>
      <c r="G211" s="23" t="s">
        <v>284</v>
      </c>
      <c r="H211" s="633" t="str">
        <f>IF($G211="","",VLOOKUP($G211,所属・種目コード!$F$2:$H$161,3,FALSE))</f>
        <v>031047</v>
      </c>
      <c r="I211" s="633">
        <f>IF($G211="","",VLOOKUP($G211,所属・種目コード!$F$2:$H$165,2,FALSE))</f>
        <v>1047</v>
      </c>
    </row>
    <row r="212" spans="2:9" ht="19.8">
      <c r="B212" s="23">
        <v>235</v>
      </c>
      <c r="C212" s="23" t="s">
        <v>9357</v>
      </c>
      <c r="D212" s="23" t="s">
        <v>9358</v>
      </c>
      <c r="E212" s="23">
        <v>1</v>
      </c>
      <c r="F212" s="919" t="s">
        <v>10137</v>
      </c>
      <c r="G212" s="23" t="s">
        <v>284</v>
      </c>
      <c r="H212" s="633" t="str">
        <f>IF($G212="","",VLOOKUP($G212,所属・種目コード!$F$2:$H$161,3,FALSE))</f>
        <v>031047</v>
      </c>
      <c r="I212" s="633">
        <f>IF($G212="","",VLOOKUP($G212,所属・種目コード!$F$2:$H$165,2,FALSE))</f>
        <v>1047</v>
      </c>
    </row>
    <row r="213" spans="2:9" ht="19.8">
      <c r="B213" s="23">
        <v>236</v>
      </c>
      <c r="C213" s="23" t="s">
        <v>1686</v>
      </c>
      <c r="D213" s="23" t="s">
        <v>1687</v>
      </c>
      <c r="E213" s="23">
        <v>1</v>
      </c>
      <c r="F213" s="919" t="s">
        <v>10137</v>
      </c>
      <c r="G213" s="23" t="s">
        <v>284</v>
      </c>
      <c r="H213" s="633" t="str">
        <f>IF($G213="","",VLOOKUP($G213,所属・種目コード!$F$2:$H$161,3,FALSE))</f>
        <v>031047</v>
      </c>
      <c r="I213" s="633">
        <f>IF($G213="","",VLOOKUP($G213,所属・種目コード!$F$2:$H$165,2,FALSE))</f>
        <v>1047</v>
      </c>
    </row>
    <row r="214" spans="2:9" ht="19.8">
      <c r="B214" s="23">
        <v>237</v>
      </c>
      <c r="C214" s="23" t="s">
        <v>9359</v>
      </c>
      <c r="D214" s="23" t="s">
        <v>9360</v>
      </c>
      <c r="E214" s="23">
        <v>1</v>
      </c>
      <c r="F214" s="919" t="s">
        <v>10137</v>
      </c>
      <c r="G214" s="23" t="s">
        <v>284</v>
      </c>
      <c r="H214" s="633" t="str">
        <f>IF($G214="","",VLOOKUP($G214,所属・種目コード!$F$2:$H$161,3,FALSE))</f>
        <v>031047</v>
      </c>
      <c r="I214" s="633">
        <f>IF($G214="","",VLOOKUP($G214,所属・種目コード!$F$2:$H$165,2,FALSE))</f>
        <v>1047</v>
      </c>
    </row>
    <row r="215" spans="2:9" ht="19.8">
      <c r="B215" s="23">
        <v>238</v>
      </c>
      <c r="C215" s="23" t="s">
        <v>1674</v>
      </c>
      <c r="D215" s="23" t="s">
        <v>1675</v>
      </c>
      <c r="E215" s="23">
        <v>1</v>
      </c>
      <c r="F215" s="919" t="s">
        <v>10137</v>
      </c>
      <c r="G215" s="23" t="s">
        <v>284</v>
      </c>
      <c r="H215" s="633" t="str">
        <f>IF($G215="","",VLOOKUP($G215,所属・種目コード!$F$2:$H$161,3,FALSE))</f>
        <v>031047</v>
      </c>
      <c r="I215" s="633">
        <f>IF($G215="","",VLOOKUP($G215,所属・種目コード!$F$2:$H$165,2,FALSE))</f>
        <v>1047</v>
      </c>
    </row>
    <row r="216" spans="2:9" ht="19.8">
      <c r="B216" s="23">
        <v>239</v>
      </c>
      <c r="C216" s="23" t="s">
        <v>1688</v>
      </c>
      <c r="D216" s="23" t="s">
        <v>1689</v>
      </c>
      <c r="E216" s="23">
        <v>1</v>
      </c>
      <c r="F216" s="919" t="s">
        <v>10137</v>
      </c>
      <c r="G216" s="23" t="s">
        <v>284</v>
      </c>
      <c r="H216" s="633" t="str">
        <f>IF($G216="","",VLOOKUP($G216,所属・種目コード!$F$2:$H$161,3,FALSE))</f>
        <v>031047</v>
      </c>
      <c r="I216" s="633">
        <f>IF($G216="","",VLOOKUP($G216,所属・種目コード!$F$2:$H$165,2,FALSE))</f>
        <v>1047</v>
      </c>
    </row>
    <row r="217" spans="2:9" ht="19.8">
      <c r="B217" s="23">
        <v>240</v>
      </c>
      <c r="C217" s="23" t="s">
        <v>1680</v>
      </c>
      <c r="D217" s="23" t="s">
        <v>1681</v>
      </c>
      <c r="E217" s="23">
        <v>1</v>
      </c>
      <c r="F217" s="919" t="s">
        <v>10137</v>
      </c>
      <c r="G217" s="23" t="s">
        <v>284</v>
      </c>
      <c r="H217" s="633" t="str">
        <f>IF($G217="","",VLOOKUP($G217,所属・種目コード!$F$2:$H$161,3,FALSE))</f>
        <v>031047</v>
      </c>
      <c r="I217" s="633">
        <f>IF($G217="","",VLOOKUP($G217,所属・種目コード!$F$2:$H$165,2,FALSE))</f>
        <v>1047</v>
      </c>
    </row>
    <row r="218" spans="2:9" ht="19.8">
      <c r="B218" s="23">
        <v>241</v>
      </c>
      <c r="C218" s="23" t="s">
        <v>9361</v>
      </c>
      <c r="D218" s="23" t="s">
        <v>9362</v>
      </c>
      <c r="E218" s="23">
        <v>1</v>
      </c>
      <c r="F218" s="919" t="s">
        <v>10137</v>
      </c>
      <c r="G218" s="23" t="s">
        <v>284</v>
      </c>
      <c r="H218" s="633" t="str">
        <f>IF($G218="","",VLOOKUP($G218,所属・種目コード!$F$2:$H$161,3,FALSE))</f>
        <v>031047</v>
      </c>
      <c r="I218" s="633">
        <f>IF($G218="","",VLOOKUP($G218,所属・種目コード!$F$2:$H$165,2,FALSE))</f>
        <v>1047</v>
      </c>
    </row>
    <row r="219" spans="2:9" ht="19.8">
      <c r="B219" s="630">
        <v>242</v>
      </c>
      <c r="C219" s="630" t="s">
        <v>1692</v>
      </c>
      <c r="D219" s="630" t="s">
        <v>1693</v>
      </c>
      <c r="E219" s="630">
        <v>1</v>
      </c>
      <c r="F219" s="919" t="s">
        <v>10137</v>
      </c>
      <c r="G219" s="630" t="s">
        <v>284</v>
      </c>
      <c r="H219" s="633" t="str">
        <f>IF($G219="","",VLOOKUP($G219,所属・種目コード!$F$2:$H$161,3,FALSE))</f>
        <v>031047</v>
      </c>
      <c r="I219" s="633">
        <f>IF($G219="","",VLOOKUP($G219,所属・種目コード!$F$2:$H$165,2,FALSE))</f>
        <v>1047</v>
      </c>
    </row>
    <row r="220" spans="2:9" ht="19.8">
      <c r="B220" s="23">
        <v>243</v>
      </c>
      <c r="C220" s="23" t="s">
        <v>9363</v>
      </c>
      <c r="D220" s="23" t="s">
        <v>9070</v>
      </c>
      <c r="E220" s="23">
        <v>1</v>
      </c>
      <c r="F220" s="919" t="s">
        <v>10137</v>
      </c>
      <c r="G220" s="23" t="s">
        <v>284</v>
      </c>
      <c r="H220" s="633" t="str">
        <f>IF($G220="","",VLOOKUP($G220,所属・種目コード!$F$2:$H$161,3,FALSE))</f>
        <v>031047</v>
      </c>
      <c r="I220" s="633">
        <f>IF($G220="","",VLOOKUP($G220,所属・種目コード!$F$2:$H$165,2,FALSE))</f>
        <v>1047</v>
      </c>
    </row>
    <row r="221" spans="2:9" ht="19.8">
      <c r="B221" s="23">
        <v>244</v>
      </c>
      <c r="C221" s="23" t="s">
        <v>1666</v>
      </c>
      <c r="D221" s="23" t="s">
        <v>1667</v>
      </c>
      <c r="E221" s="23">
        <v>1</v>
      </c>
      <c r="F221" s="919" t="s">
        <v>10137</v>
      </c>
      <c r="G221" s="23" t="s">
        <v>284</v>
      </c>
      <c r="H221" s="633" t="str">
        <f>IF($G221="","",VLOOKUP($G221,所属・種目コード!$F$2:$H$161,3,FALSE))</f>
        <v>031047</v>
      </c>
      <c r="I221" s="633">
        <f>IF($G221="","",VLOOKUP($G221,所属・種目コード!$F$2:$H$165,2,FALSE))</f>
        <v>1047</v>
      </c>
    </row>
    <row r="222" spans="2:9" ht="19.8">
      <c r="B222" s="23">
        <v>245</v>
      </c>
      <c r="C222" s="23" t="s">
        <v>9364</v>
      </c>
      <c r="D222" s="23" t="s">
        <v>9069</v>
      </c>
      <c r="E222" s="23">
        <v>1</v>
      </c>
      <c r="F222" s="919" t="s">
        <v>10137</v>
      </c>
      <c r="G222" s="23" t="s">
        <v>284</v>
      </c>
      <c r="H222" s="633" t="str">
        <f>IF($G222="","",VLOOKUP($G222,所属・種目コード!$F$2:$H$161,3,FALSE))</f>
        <v>031047</v>
      </c>
      <c r="I222" s="633">
        <f>IF($G222="","",VLOOKUP($G222,所属・種目コード!$F$2:$H$165,2,FALSE))</f>
        <v>1047</v>
      </c>
    </row>
    <row r="223" spans="2:9" ht="19.8">
      <c r="B223" s="23">
        <v>246</v>
      </c>
      <c r="C223" s="23" t="s">
        <v>1678</v>
      </c>
      <c r="D223" s="23" t="s">
        <v>1679</v>
      </c>
      <c r="E223" s="23">
        <v>1</v>
      </c>
      <c r="F223" s="919" t="s">
        <v>10137</v>
      </c>
      <c r="G223" s="23" t="s">
        <v>284</v>
      </c>
      <c r="H223" s="633" t="str">
        <f>IF($G223="","",VLOOKUP($G223,所属・種目コード!$F$2:$H$161,3,FALSE))</f>
        <v>031047</v>
      </c>
      <c r="I223" s="633">
        <f>IF($G223="","",VLOOKUP($G223,所属・種目コード!$F$2:$H$165,2,FALSE))</f>
        <v>1047</v>
      </c>
    </row>
    <row r="224" spans="2:9" ht="19.8">
      <c r="B224" s="23">
        <v>247</v>
      </c>
      <c r="C224" s="23" t="s">
        <v>943</v>
      </c>
      <c r="D224" s="23" t="s">
        <v>944</v>
      </c>
      <c r="E224" s="23">
        <v>1</v>
      </c>
      <c r="F224" s="919" t="s">
        <v>10137</v>
      </c>
      <c r="G224" s="23" t="s">
        <v>202</v>
      </c>
      <c r="H224" s="633" t="str">
        <f>IF($G224="","",VLOOKUP($G224,所属・種目コード!$F$2:$H$161,3,FALSE))</f>
        <v>031026</v>
      </c>
      <c r="I224" s="633">
        <f>IF($G224="","",VLOOKUP($G224,所属・種目コード!$F$2:$H$165,2,FALSE))</f>
        <v>1026</v>
      </c>
    </row>
    <row r="225" spans="2:9" ht="19.8">
      <c r="B225" s="23">
        <v>248</v>
      </c>
      <c r="C225" s="23" t="s">
        <v>941</v>
      </c>
      <c r="D225" s="23" t="s">
        <v>942</v>
      </c>
      <c r="E225" s="23">
        <v>1</v>
      </c>
      <c r="F225" s="919" t="s">
        <v>10137</v>
      </c>
      <c r="G225" s="23" t="s">
        <v>202</v>
      </c>
      <c r="H225" s="633" t="str">
        <f>IF($G225="","",VLOOKUP($G225,所属・種目コード!$F$2:$H$161,3,FALSE))</f>
        <v>031026</v>
      </c>
      <c r="I225" s="633">
        <f>IF($G225="","",VLOOKUP($G225,所属・種目コード!$F$2:$H$165,2,FALSE))</f>
        <v>1026</v>
      </c>
    </row>
    <row r="226" spans="2:9" ht="19.8">
      <c r="B226" s="23">
        <v>249</v>
      </c>
      <c r="C226" s="23" t="s">
        <v>937</v>
      </c>
      <c r="D226" s="23" t="s">
        <v>938</v>
      </c>
      <c r="E226" s="23">
        <v>1</v>
      </c>
      <c r="F226" s="919" t="s">
        <v>10137</v>
      </c>
      <c r="G226" s="23" t="s">
        <v>202</v>
      </c>
      <c r="H226" s="633" t="str">
        <f>IF($G226="","",VLOOKUP($G226,所属・種目コード!$F$2:$H$161,3,FALSE))</f>
        <v>031026</v>
      </c>
      <c r="I226" s="633">
        <f>IF($G226="","",VLOOKUP($G226,所属・種目コード!$F$2:$H$165,2,FALSE))</f>
        <v>1026</v>
      </c>
    </row>
    <row r="227" spans="2:9" ht="19.8">
      <c r="B227" s="23">
        <v>250</v>
      </c>
      <c r="C227" s="23" t="s">
        <v>949</v>
      </c>
      <c r="D227" s="23" t="s">
        <v>950</v>
      </c>
      <c r="E227" s="23">
        <v>1</v>
      </c>
      <c r="F227" s="919" t="s">
        <v>10137</v>
      </c>
      <c r="G227" s="23" t="s">
        <v>202</v>
      </c>
      <c r="H227" s="633" t="str">
        <f>IF($G227="","",VLOOKUP($G227,所属・種目コード!$F$2:$H$161,3,FALSE))</f>
        <v>031026</v>
      </c>
      <c r="I227" s="633">
        <f>IF($G227="","",VLOOKUP($G227,所属・種目コード!$F$2:$H$165,2,FALSE))</f>
        <v>1026</v>
      </c>
    </row>
    <row r="228" spans="2:9" ht="19.8">
      <c r="B228" s="23">
        <v>251</v>
      </c>
      <c r="C228" s="23" t="s">
        <v>9365</v>
      </c>
      <c r="D228" s="23" t="s">
        <v>9085</v>
      </c>
      <c r="E228" s="23">
        <v>1</v>
      </c>
      <c r="F228" s="919" t="s">
        <v>10137</v>
      </c>
      <c r="G228" s="23" t="s">
        <v>202</v>
      </c>
      <c r="H228" s="633" t="str">
        <f>IF($G228="","",VLOOKUP($G228,所属・種目コード!$F$2:$H$161,3,FALSE))</f>
        <v>031026</v>
      </c>
      <c r="I228" s="633">
        <f>IF($G228="","",VLOOKUP($G228,所属・種目コード!$F$2:$H$165,2,FALSE))</f>
        <v>1026</v>
      </c>
    </row>
    <row r="229" spans="2:9" ht="19.8">
      <c r="B229" s="23">
        <v>252</v>
      </c>
      <c r="C229" s="23" t="s">
        <v>945</v>
      </c>
      <c r="D229" s="23" t="s">
        <v>946</v>
      </c>
      <c r="E229" s="23">
        <v>1</v>
      </c>
      <c r="F229" s="919" t="s">
        <v>10137</v>
      </c>
      <c r="G229" s="23" t="s">
        <v>202</v>
      </c>
      <c r="H229" s="633" t="str">
        <f>IF($G229="","",VLOOKUP($G229,所属・種目コード!$F$2:$H$161,3,FALSE))</f>
        <v>031026</v>
      </c>
      <c r="I229" s="633">
        <f>IF($G229="","",VLOOKUP($G229,所属・種目コード!$F$2:$H$165,2,FALSE))</f>
        <v>1026</v>
      </c>
    </row>
    <row r="230" spans="2:9" ht="19.8">
      <c r="B230" s="23">
        <v>253</v>
      </c>
      <c r="C230" s="23" t="s">
        <v>953</v>
      </c>
      <c r="D230" s="23" t="s">
        <v>954</v>
      </c>
      <c r="E230" s="23">
        <v>1</v>
      </c>
      <c r="F230" s="919" t="s">
        <v>10137</v>
      </c>
      <c r="G230" s="23" t="s">
        <v>202</v>
      </c>
      <c r="H230" s="633" t="str">
        <f>IF($G230="","",VLOOKUP($G230,所属・種目コード!$F$2:$H$161,3,FALSE))</f>
        <v>031026</v>
      </c>
      <c r="I230" s="633">
        <f>IF($G230="","",VLOOKUP($G230,所属・種目コード!$F$2:$H$165,2,FALSE))</f>
        <v>1026</v>
      </c>
    </row>
    <row r="231" spans="2:9" ht="19.8">
      <c r="B231" s="23">
        <v>254</v>
      </c>
      <c r="C231" s="23" t="s">
        <v>9366</v>
      </c>
      <c r="D231" s="23" t="s">
        <v>9367</v>
      </c>
      <c r="E231" s="23">
        <v>1</v>
      </c>
      <c r="F231" s="919" t="s">
        <v>10137</v>
      </c>
      <c r="G231" s="23" t="s">
        <v>202</v>
      </c>
      <c r="H231" s="633" t="str">
        <f>IF($G231="","",VLOOKUP($G231,所属・種目コード!$F$2:$H$161,3,FALSE))</f>
        <v>031026</v>
      </c>
      <c r="I231" s="633">
        <f>IF($G231="","",VLOOKUP($G231,所属・種目コード!$F$2:$H$165,2,FALSE))</f>
        <v>1026</v>
      </c>
    </row>
    <row r="232" spans="2:9" ht="19.8">
      <c r="B232" s="23">
        <v>255</v>
      </c>
      <c r="C232" s="23" t="s">
        <v>9368</v>
      </c>
      <c r="D232" s="23" t="s">
        <v>1412</v>
      </c>
      <c r="E232" s="23">
        <v>1</v>
      </c>
      <c r="F232" s="919" t="s">
        <v>10137</v>
      </c>
      <c r="G232" s="23" t="s">
        <v>253</v>
      </c>
      <c r="H232" s="633" t="str">
        <f>IF($G232="","",VLOOKUP($G232,所属・種目コード!$F$2:$H$161,3,FALSE))</f>
        <v>031039</v>
      </c>
      <c r="I232" s="633">
        <f>IF($G232="","",VLOOKUP($G232,所属・種目コード!$F$2:$H$165,2,FALSE))</f>
        <v>1039</v>
      </c>
    </row>
    <row r="233" spans="2:9" ht="19.8">
      <c r="B233" s="23">
        <v>256</v>
      </c>
      <c r="C233" s="23" t="s">
        <v>1389</v>
      </c>
      <c r="D233" s="23" t="s">
        <v>1390</v>
      </c>
      <c r="E233" s="23">
        <v>1</v>
      </c>
      <c r="F233" s="919" t="s">
        <v>10137</v>
      </c>
      <c r="G233" s="23" t="s">
        <v>253</v>
      </c>
      <c r="H233" s="633" t="str">
        <f>IF($G233="","",VLOOKUP($G233,所属・種目コード!$F$2:$H$161,3,FALSE))</f>
        <v>031039</v>
      </c>
      <c r="I233" s="633">
        <f>IF($G233="","",VLOOKUP($G233,所属・種目コード!$F$2:$H$165,2,FALSE))</f>
        <v>1039</v>
      </c>
    </row>
    <row r="234" spans="2:9" ht="19.8">
      <c r="B234" s="23">
        <v>258</v>
      </c>
      <c r="C234" s="23" t="s">
        <v>1405</v>
      </c>
      <c r="D234" s="23" t="s">
        <v>1406</v>
      </c>
      <c r="E234" s="23">
        <v>1</v>
      </c>
      <c r="F234" s="919" t="s">
        <v>10137</v>
      </c>
      <c r="G234" s="23" t="s">
        <v>253</v>
      </c>
      <c r="H234" s="633" t="str">
        <f>IF($G234="","",VLOOKUP($G234,所属・種目コード!$F$2:$H$161,3,FALSE))</f>
        <v>031039</v>
      </c>
      <c r="I234" s="633">
        <f>IF($G234="","",VLOOKUP($G234,所属・種目コード!$F$2:$H$165,2,FALSE))</f>
        <v>1039</v>
      </c>
    </row>
    <row r="235" spans="2:9" ht="19.8">
      <c r="B235" s="23">
        <v>259</v>
      </c>
      <c r="C235" s="23" t="s">
        <v>1397</v>
      </c>
      <c r="D235" s="23" t="s">
        <v>1398</v>
      </c>
      <c r="E235" s="23">
        <v>1</v>
      </c>
      <c r="F235" s="919" t="s">
        <v>10137</v>
      </c>
      <c r="G235" s="23" t="s">
        <v>253</v>
      </c>
      <c r="H235" s="633" t="str">
        <f>IF($G235="","",VLOOKUP($G235,所属・種目コード!$F$2:$H$161,3,FALSE))</f>
        <v>031039</v>
      </c>
      <c r="I235" s="633">
        <f>IF($G235="","",VLOOKUP($G235,所属・種目コード!$F$2:$H$165,2,FALSE))</f>
        <v>1039</v>
      </c>
    </row>
    <row r="236" spans="2:9" ht="19.8">
      <c r="B236" s="23">
        <v>260</v>
      </c>
      <c r="C236" s="23" t="s">
        <v>9369</v>
      </c>
      <c r="D236" s="23" t="s">
        <v>1410</v>
      </c>
      <c r="E236" s="23">
        <v>1</v>
      </c>
      <c r="F236" s="919" t="s">
        <v>10137</v>
      </c>
      <c r="G236" s="23" t="s">
        <v>253</v>
      </c>
      <c r="H236" s="633" t="str">
        <f>IF($G236="","",VLOOKUP($G236,所属・種目コード!$F$2:$H$161,3,FALSE))</f>
        <v>031039</v>
      </c>
      <c r="I236" s="633">
        <f>IF($G236="","",VLOOKUP($G236,所属・種目コード!$F$2:$H$165,2,FALSE))</f>
        <v>1039</v>
      </c>
    </row>
    <row r="237" spans="2:9" ht="19.8">
      <c r="B237" s="23">
        <v>261</v>
      </c>
      <c r="C237" s="23" t="s">
        <v>1395</v>
      </c>
      <c r="D237" s="23" t="s">
        <v>1396</v>
      </c>
      <c r="E237" s="23">
        <v>1</v>
      </c>
      <c r="F237" s="919" t="s">
        <v>10137</v>
      </c>
      <c r="G237" s="23" t="s">
        <v>253</v>
      </c>
      <c r="H237" s="633" t="str">
        <f>IF($G237="","",VLOOKUP($G237,所属・種目コード!$F$2:$H$161,3,FALSE))</f>
        <v>031039</v>
      </c>
      <c r="I237" s="633">
        <f>IF($G237="","",VLOOKUP($G237,所属・種目コード!$F$2:$H$165,2,FALSE))</f>
        <v>1039</v>
      </c>
    </row>
    <row r="238" spans="2:9" ht="19.8">
      <c r="B238" s="23">
        <v>262</v>
      </c>
      <c r="C238" s="23" t="s">
        <v>1399</v>
      </c>
      <c r="D238" s="23" t="s">
        <v>1400</v>
      </c>
      <c r="E238" s="23">
        <v>1</v>
      </c>
      <c r="F238" s="919" t="s">
        <v>10137</v>
      </c>
      <c r="G238" s="23" t="s">
        <v>253</v>
      </c>
      <c r="H238" s="633" t="str">
        <f>IF($G238="","",VLOOKUP($G238,所属・種目コード!$F$2:$H$161,3,FALSE))</f>
        <v>031039</v>
      </c>
      <c r="I238" s="633">
        <f>IF($G238="","",VLOOKUP($G238,所属・種目コード!$F$2:$H$165,2,FALSE))</f>
        <v>1039</v>
      </c>
    </row>
    <row r="239" spans="2:9" ht="19.8">
      <c r="B239" s="23">
        <v>263</v>
      </c>
      <c r="C239" s="23" t="s">
        <v>1407</v>
      </c>
      <c r="D239" s="23" t="s">
        <v>1408</v>
      </c>
      <c r="E239" s="23">
        <v>1</v>
      </c>
      <c r="F239" s="919" t="s">
        <v>10137</v>
      </c>
      <c r="G239" s="23" t="s">
        <v>253</v>
      </c>
      <c r="H239" s="633" t="str">
        <f>IF($G239="","",VLOOKUP($G239,所属・種目コード!$F$2:$H$161,3,FALSE))</f>
        <v>031039</v>
      </c>
      <c r="I239" s="633">
        <f>IF($G239="","",VLOOKUP($G239,所属・種目コード!$F$2:$H$165,2,FALSE))</f>
        <v>1039</v>
      </c>
    </row>
    <row r="240" spans="2:9" ht="19.8">
      <c r="B240" s="23">
        <v>264</v>
      </c>
      <c r="C240" s="23" t="s">
        <v>1393</v>
      </c>
      <c r="D240" s="23" t="s">
        <v>1394</v>
      </c>
      <c r="E240" s="23">
        <v>1</v>
      </c>
      <c r="F240" s="919" t="s">
        <v>10137</v>
      </c>
      <c r="G240" s="23" t="s">
        <v>253</v>
      </c>
      <c r="H240" s="633" t="str">
        <f>IF($G240="","",VLOOKUP($G240,所属・種目コード!$F$2:$H$161,3,FALSE))</f>
        <v>031039</v>
      </c>
      <c r="I240" s="633">
        <f>IF($G240="","",VLOOKUP($G240,所属・種目コード!$F$2:$H$165,2,FALSE))</f>
        <v>1039</v>
      </c>
    </row>
    <row r="241" spans="2:9" ht="19.8">
      <c r="B241" s="23">
        <v>265</v>
      </c>
      <c r="C241" s="23" t="s">
        <v>1403</v>
      </c>
      <c r="D241" s="23" t="s">
        <v>1404</v>
      </c>
      <c r="E241" s="23">
        <v>1</v>
      </c>
      <c r="F241" s="919" t="s">
        <v>10137</v>
      </c>
      <c r="G241" s="23" t="s">
        <v>253</v>
      </c>
      <c r="H241" s="633" t="str">
        <f>IF($G241="","",VLOOKUP($G241,所属・種目コード!$F$2:$H$161,3,FALSE))</f>
        <v>031039</v>
      </c>
      <c r="I241" s="633">
        <f>IF($G241="","",VLOOKUP($G241,所属・種目コード!$F$2:$H$165,2,FALSE))</f>
        <v>1039</v>
      </c>
    </row>
    <row r="242" spans="2:9" ht="19.8">
      <c r="B242" s="23">
        <v>266</v>
      </c>
      <c r="C242" s="23" t="s">
        <v>1268</v>
      </c>
      <c r="D242" s="23" t="s">
        <v>1269</v>
      </c>
      <c r="E242" s="23">
        <v>1</v>
      </c>
      <c r="F242" s="919" t="s">
        <v>10137</v>
      </c>
      <c r="G242" s="23" t="s">
        <v>241</v>
      </c>
      <c r="H242" s="633" t="str">
        <f>IF($G242="","",VLOOKUP($G242,所属・種目コード!$F$2:$H$161,3,FALSE))</f>
        <v>031036</v>
      </c>
      <c r="I242" s="633">
        <f>IF($G242="","",VLOOKUP($G242,所属・種目コード!$F$2:$H$165,2,FALSE))</f>
        <v>1036</v>
      </c>
    </row>
    <row r="243" spans="2:9" ht="19.8">
      <c r="B243" s="23">
        <v>267</v>
      </c>
      <c r="C243" s="23" t="s">
        <v>1278</v>
      </c>
      <c r="D243" s="23" t="s">
        <v>1279</v>
      </c>
      <c r="E243" s="23">
        <v>1</v>
      </c>
      <c r="F243" s="919" t="s">
        <v>10137</v>
      </c>
      <c r="G243" s="23" t="s">
        <v>241</v>
      </c>
      <c r="H243" s="633" t="str">
        <f>IF($G243="","",VLOOKUP($G243,所属・種目コード!$F$2:$H$161,3,FALSE))</f>
        <v>031036</v>
      </c>
      <c r="I243" s="633">
        <f>IF($G243="","",VLOOKUP($G243,所属・種目コード!$F$2:$H$165,2,FALSE))</f>
        <v>1036</v>
      </c>
    </row>
    <row r="244" spans="2:9" ht="19.8">
      <c r="B244" s="23">
        <v>268</v>
      </c>
      <c r="C244" s="23" t="s">
        <v>1262</v>
      </c>
      <c r="D244" s="23" t="s">
        <v>1263</v>
      </c>
      <c r="E244" s="23">
        <v>1</v>
      </c>
      <c r="F244" s="919" t="s">
        <v>10137</v>
      </c>
      <c r="G244" s="23" t="s">
        <v>241</v>
      </c>
      <c r="H244" s="633" t="str">
        <f>IF($G244="","",VLOOKUP($G244,所属・種目コード!$F$2:$H$161,3,FALSE))</f>
        <v>031036</v>
      </c>
      <c r="I244" s="633">
        <f>IF($G244="","",VLOOKUP($G244,所属・種目コード!$F$2:$H$165,2,FALSE))</f>
        <v>1036</v>
      </c>
    </row>
    <row r="245" spans="2:9" ht="19.8">
      <c r="B245" s="23">
        <v>269</v>
      </c>
      <c r="C245" s="23" t="s">
        <v>1264</v>
      </c>
      <c r="D245" s="23" t="s">
        <v>1265</v>
      </c>
      <c r="E245" s="23">
        <v>1</v>
      </c>
      <c r="F245" s="919" t="s">
        <v>10137</v>
      </c>
      <c r="G245" s="23" t="s">
        <v>241</v>
      </c>
      <c r="H245" s="633" t="str">
        <f>IF($G245="","",VLOOKUP($G245,所属・種目コード!$F$2:$H$161,3,FALSE))</f>
        <v>031036</v>
      </c>
      <c r="I245" s="633">
        <f>IF($G245="","",VLOOKUP($G245,所属・種目コード!$F$2:$H$165,2,FALSE))</f>
        <v>1036</v>
      </c>
    </row>
    <row r="246" spans="2:9" ht="19.8">
      <c r="B246" s="23">
        <v>270</v>
      </c>
      <c r="C246" s="23" t="s">
        <v>1266</v>
      </c>
      <c r="D246" s="23" t="s">
        <v>9370</v>
      </c>
      <c r="E246" s="23">
        <v>1</v>
      </c>
      <c r="F246" s="919" t="s">
        <v>10137</v>
      </c>
      <c r="G246" s="23" t="s">
        <v>241</v>
      </c>
      <c r="H246" s="633" t="str">
        <f>IF($G246="","",VLOOKUP($G246,所属・種目コード!$F$2:$H$161,3,FALSE))</f>
        <v>031036</v>
      </c>
      <c r="I246" s="633">
        <f>IF($G246="","",VLOOKUP($G246,所属・種目コード!$F$2:$H$165,2,FALSE))</f>
        <v>1036</v>
      </c>
    </row>
    <row r="247" spans="2:9" ht="19.8">
      <c r="B247" s="23">
        <v>271</v>
      </c>
      <c r="C247" s="23" t="s">
        <v>1274</v>
      </c>
      <c r="D247" s="23" t="s">
        <v>1275</v>
      </c>
      <c r="E247" s="23">
        <v>1</v>
      </c>
      <c r="F247" s="919" t="s">
        <v>10137</v>
      </c>
      <c r="G247" s="23" t="s">
        <v>241</v>
      </c>
      <c r="H247" s="633" t="str">
        <f>IF($G247="","",VLOOKUP($G247,所属・種目コード!$F$2:$H$161,3,FALSE))</f>
        <v>031036</v>
      </c>
      <c r="I247" s="633">
        <f>IF($G247="","",VLOOKUP($G247,所属・種目コード!$F$2:$H$165,2,FALSE))</f>
        <v>1036</v>
      </c>
    </row>
    <row r="248" spans="2:9" ht="19.8">
      <c r="B248" s="23">
        <v>272</v>
      </c>
      <c r="C248" s="23" t="s">
        <v>1276</v>
      </c>
      <c r="D248" s="23" t="s">
        <v>1277</v>
      </c>
      <c r="E248" s="23">
        <v>1</v>
      </c>
      <c r="F248" s="919" t="s">
        <v>10137</v>
      </c>
      <c r="G248" s="23" t="s">
        <v>241</v>
      </c>
      <c r="H248" s="633" t="str">
        <f>IF($G248="","",VLOOKUP($G248,所属・種目コード!$F$2:$H$161,3,FALSE))</f>
        <v>031036</v>
      </c>
      <c r="I248" s="633">
        <f>IF($G248="","",VLOOKUP($G248,所属・種目コード!$F$2:$H$165,2,FALSE))</f>
        <v>1036</v>
      </c>
    </row>
    <row r="249" spans="2:9" ht="19.8">
      <c r="B249" s="23">
        <v>273</v>
      </c>
      <c r="C249" s="23" t="s">
        <v>9371</v>
      </c>
      <c r="D249" s="23" t="s">
        <v>9072</v>
      </c>
      <c r="E249" s="23">
        <v>1</v>
      </c>
      <c r="F249" s="919" t="s">
        <v>10137</v>
      </c>
      <c r="G249" s="23" t="s">
        <v>241</v>
      </c>
      <c r="H249" s="633" t="str">
        <f>IF($G249="","",VLOOKUP($G249,所属・種目コード!$F$2:$H$161,3,FALSE))</f>
        <v>031036</v>
      </c>
      <c r="I249" s="633">
        <f>IF($G249="","",VLOOKUP($G249,所属・種目コード!$F$2:$H$165,2,FALSE))</f>
        <v>1036</v>
      </c>
    </row>
    <row r="250" spans="2:9" ht="19.8">
      <c r="B250" s="23">
        <v>274</v>
      </c>
      <c r="C250" s="23" t="s">
        <v>9372</v>
      </c>
      <c r="D250" s="23" t="s">
        <v>9373</v>
      </c>
      <c r="E250" s="23">
        <v>1</v>
      </c>
      <c r="F250" s="919" t="s">
        <v>10137</v>
      </c>
      <c r="G250" s="23" t="s">
        <v>9042</v>
      </c>
      <c r="H250" s="633" t="str">
        <f>IF($G250="","",VLOOKUP($G250,所属・種目コード!$F$2:$H$161,3,FALSE))</f>
        <v>031316</v>
      </c>
      <c r="I250" s="633">
        <f>IF($G250="","",VLOOKUP($G250,所属・種目コード!$F$2:$H$165,2,FALSE))</f>
        <v>1316</v>
      </c>
    </row>
    <row r="251" spans="2:9" ht="19.8">
      <c r="B251" s="23">
        <v>275</v>
      </c>
      <c r="C251" s="23" t="s">
        <v>1210</v>
      </c>
      <c r="D251" s="23" t="s">
        <v>1211</v>
      </c>
      <c r="E251" s="23">
        <v>1</v>
      </c>
      <c r="F251" s="919" t="s">
        <v>10137</v>
      </c>
      <c r="G251" s="23" t="s">
        <v>9042</v>
      </c>
      <c r="H251" s="633" t="str">
        <f>IF($G251="","",VLOOKUP($G251,所属・種目コード!$F$2:$H$161,3,FALSE))</f>
        <v>031316</v>
      </c>
      <c r="I251" s="633">
        <f>IF($G251="","",VLOOKUP($G251,所属・種目コード!$F$2:$H$165,2,FALSE))</f>
        <v>1316</v>
      </c>
    </row>
    <row r="252" spans="2:9" ht="19.8">
      <c r="B252" s="23">
        <v>276</v>
      </c>
      <c r="C252" s="23" t="s">
        <v>1604</v>
      </c>
      <c r="D252" s="23" t="s">
        <v>1605</v>
      </c>
      <c r="E252" s="23">
        <v>1</v>
      </c>
      <c r="F252" s="919" t="s">
        <v>10137</v>
      </c>
      <c r="G252" s="23" t="s">
        <v>9042</v>
      </c>
      <c r="H252" s="633" t="str">
        <f>IF($G252="","",VLOOKUP($G252,所属・種目コード!$F$2:$H$161,3,FALSE))</f>
        <v>031316</v>
      </c>
      <c r="I252" s="633">
        <f>IF($G252="","",VLOOKUP($G252,所属・種目コード!$F$2:$H$165,2,FALSE))</f>
        <v>1316</v>
      </c>
    </row>
    <row r="253" spans="2:9" ht="19.8">
      <c r="B253" s="23">
        <v>277</v>
      </c>
      <c r="C253" s="23" t="s">
        <v>9374</v>
      </c>
      <c r="D253" s="23" t="s">
        <v>9044</v>
      </c>
      <c r="E253" s="23">
        <v>1</v>
      </c>
      <c r="F253" s="919" t="s">
        <v>10137</v>
      </c>
      <c r="G253" s="23" t="s">
        <v>9042</v>
      </c>
      <c r="H253" s="633" t="str">
        <f>IF($G253="","",VLOOKUP($G253,所属・種目コード!$F$2:$H$161,3,FALSE))</f>
        <v>031316</v>
      </c>
      <c r="I253" s="633">
        <f>IF($G253="","",VLOOKUP($G253,所属・種目コード!$F$2:$H$165,2,FALSE))</f>
        <v>1316</v>
      </c>
    </row>
    <row r="254" spans="2:9" ht="19.8">
      <c r="B254" s="23">
        <v>278</v>
      </c>
      <c r="C254" s="23" t="s">
        <v>9375</v>
      </c>
      <c r="D254" s="23" t="s">
        <v>9041</v>
      </c>
      <c r="E254" s="23">
        <v>1</v>
      </c>
      <c r="F254" s="919" t="s">
        <v>10137</v>
      </c>
      <c r="G254" s="23" t="s">
        <v>9042</v>
      </c>
      <c r="H254" s="633" t="str">
        <f>IF($G254="","",VLOOKUP($G254,所属・種目コード!$F$2:$H$161,3,FALSE))</f>
        <v>031316</v>
      </c>
      <c r="I254" s="633">
        <f>IF($G254="","",VLOOKUP($G254,所属・種目コード!$F$2:$H$165,2,FALSE))</f>
        <v>1316</v>
      </c>
    </row>
    <row r="255" spans="2:9" ht="19.8">
      <c r="B255" s="23">
        <v>279</v>
      </c>
      <c r="C255" s="23" t="s">
        <v>9376</v>
      </c>
      <c r="D255" s="23" t="s">
        <v>9043</v>
      </c>
      <c r="E255" s="23">
        <v>1</v>
      </c>
      <c r="F255" s="919" t="s">
        <v>10137</v>
      </c>
      <c r="G255" s="23" t="s">
        <v>9042</v>
      </c>
      <c r="H255" s="633" t="str">
        <f>IF($G255="","",VLOOKUP($G255,所属・種目コード!$F$2:$H$161,3,FALSE))</f>
        <v>031316</v>
      </c>
      <c r="I255" s="633">
        <f>IF($G255="","",VLOOKUP($G255,所属・種目コード!$F$2:$H$165,2,FALSE))</f>
        <v>1316</v>
      </c>
    </row>
    <row r="256" spans="2:9" ht="19.8">
      <c r="B256" s="23">
        <v>280</v>
      </c>
      <c r="C256" s="23" t="s">
        <v>1302</v>
      </c>
      <c r="D256" s="23" t="s">
        <v>1303</v>
      </c>
      <c r="E256" s="23">
        <v>1</v>
      </c>
      <c r="F256" s="919" t="s">
        <v>10137</v>
      </c>
      <c r="G256" s="23" t="s">
        <v>9042</v>
      </c>
      <c r="H256" s="633" t="str">
        <f>IF($G256="","",VLOOKUP($G256,所属・種目コード!$F$2:$H$161,3,FALSE))</f>
        <v>031316</v>
      </c>
      <c r="I256" s="633">
        <f>IF($G256="","",VLOOKUP($G256,所属・種目コード!$F$2:$H$165,2,FALSE))</f>
        <v>1316</v>
      </c>
    </row>
    <row r="257" spans="2:9" ht="19.8">
      <c r="B257" s="23">
        <v>281</v>
      </c>
      <c r="C257" s="23" t="s">
        <v>9377</v>
      </c>
      <c r="D257" s="23" t="s">
        <v>9378</v>
      </c>
      <c r="E257" s="23">
        <v>1</v>
      </c>
      <c r="F257" s="919" t="s">
        <v>10137</v>
      </c>
      <c r="G257" s="23" t="s">
        <v>9042</v>
      </c>
      <c r="H257" s="633" t="str">
        <f>IF($G257="","",VLOOKUP($G257,所属・種目コード!$F$2:$H$161,3,FALSE))</f>
        <v>031316</v>
      </c>
      <c r="I257" s="633">
        <f>IF($G257="","",VLOOKUP($G257,所属・種目コード!$F$2:$H$165,2,FALSE))</f>
        <v>1316</v>
      </c>
    </row>
    <row r="258" spans="2:9" ht="19.8">
      <c r="B258" s="23">
        <v>282</v>
      </c>
      <c r="C258" s="23" t="s">
        <v>1419</v>
      </c>
      <c r="D258" s="23" t="s">
        <v>1420</v>
      </c>
      <c r="E258" s="23">
        <v>1</v>
      </c>
      <c r="F258" s="919" t="s">
        <v>10137</v>
      </c>
      <c r="G258" s="23" t="s">
        <v>9042</v>
      </c>
      <c r="H258" s="633" t="str">
        <f>IF($G258="","",VLOOKUP($G258,所属・種目コード!$F$2:$H$161,3,FALSE))</f>
        <v>031316</v>
      </c>
      <c r="I258" s="633">
        <f>IF($G258="","",VLOOKUP($G258,所属・種目コード!$F$2:$H$165,2,FALSE))</f>
        <v>1316</v>
      </c>
    </row>
    <row r="259" spans="2:9" ht="19.8">
      <c r="B259" s="23">
        <v>283</v>
      </c>
      <c r="C259" s="23" t="s">
        <v>1431</v>
      </c>
      <c r="D259" s="23" t="s">
        <v>1432</v>
      </c>
      <c r="E259" s="23">
        <v>1</v>
      </c>
      <c r="F259" s="919" t="s">
        <v>10137</v>
      </c>
      <c r="G259" s="23" t="s">
        <v>9042</v>
      </c>
      <c r="H259" s="633" t="str">
        <f>IF($G259="","",VLOOKUP($G259,所属・種目コード!$F$2:$H$161,3,FALSE))</f>
        <v>031316</v>
      </c>
      <c r="I259" s="633">
        <f>IF($G259="","",VLOOKUP($G259,所属・種目コード!$F$2:$H$165,2,FALSE))</f>
        <v>1316</v>
      </c>
    </row>
    <row r="260" spans="2:9" ht="19.8">
      <c r="B260" s="23">
        <v>284</v>
      </c>
      <c r="C260" s="23" t="s">
        <v>9379</v>
      </c>
      <c r="D260" s="23" t="s">
        <v>9045</v>
      </c>
      <c r="E260" s="23">
        <v>1</v>
      </c>
      <c r="F260" s="919" t="s">
        <v>10137</v>
      </c>
      <c r="G260" s="23" t="s">
        <v>9042</v>
      </c>
      <c r="H260" s="633" t="str">
        <f>IF($G260="","",VLOOKUP($G260,所属・種目コード!$F$2:$H$161,3,FALSE))</f>
        <v>031316</v>
      </c>
      <c r="I260" s="633">
        <f>IF($G260="","",VLOOKUP($G260,所属・種目コード!$F$2:$H$165,2,FALSE))</f>
        <v>1316</v>
      </c>
    </row>
    <row r="261" spans="2:9" ht="19.8">
      <c r="B261" s="23">
        <v>285</v>
      </c>
      <c r="C261" s="23" t="s">
        <v>1425</v>
      </c>
      <c r="D261" s="23" t="s">
        <v>1426</v>
      </c>
      <c r="E261" s="23">
        <v>1</v>
      </c>
      <c r="F261" s="919" t="s">
        <v>10137</v>
      </c>
      <c r="G261" s="23" t="s">
        <v>9042</v>
      </c>
      <c r="H261" s="633" t="str">
        <f>IF($G261="","",VLOOKUP($G261,所属・種目コード!$F$2:$H$161,3,FALSE))</f>
        <v>031316</v>
      </c>
      <c r="I261" s="633">
        <f>IF($G261="","",VLOOKUP($G261,所属・種目コード!$F$2:$H$165,2,FALSE))</f>
        <v>1316</v>
      </c>
    </row>
    <row r="262" spans="2:9" ht="19.8">
      <c r="B262" s="23">
        <v>286</v>
      </c>
      <c r="C262" s="23" t="s">
        <v>1435</v>
      </c>
      <c r="D262" s="23" t="s">
        <v>1436</v>
      </c>
      <c r="E262" s="23">
        <v>1</v>
      </c>
      <c r="F262" s="919" t="s">
        <v>10137</v>
      </c>
      <c r="G262" s="23" t="s">
        <v>9042</v>
      </c>
      <c r="H262" s="633" t="str">
        <f>IF($G262="","",VLOOKUP($G262,所属・種目コード!$F$2:$H$161,3,FALSE))</f>
        <v>031316</v>
      </c>
      <c r="I262" s="633">
        <f>IF($G262="","",VLOOKUP($G262,所属・種目コード!$F$2:$H$165,2,FALSE))</f>
        <v>1316</v>
      </c>
    </row>
    <row r="263" spans="2:9" ht="19.8">
      <c r="B263" s="23">
        <v>287</v>
      </c>
      <c r="C263" s="23" t="s">
        <v>1387</v>
      </c>
      <c r="D263" s="23" t="s">
        <v>9380</v>
      </c>
      <c r="E263" s="23">
        <v>1</v>
      </c>
      <c r="F263" s="919" t="s">
        <v>10137</v>
      </c>
      <c r="G263" s="23" t="s">
        <v>249</v>
      </c>
      <c r="H263" s="633" t="str">
        <f>IF($G263="","",VLOOKUP($G263,所属・種目コード!$F$2:$H$161,3,FALSE))</f>
        <v>031038</v>
      </c>
      <c r="I263" s="633">
        <f>IF($G263="","",VLOOKUP($G263,所属・種目コード!$F$2:$H$165,2,FALSE))</f>
        <v>1038</v>
      </c>
    </row>
    <row r="264" spans="2:9" ht="19.8">
      <c r="B264" s="23">
        <v>288</v>
      </c>
      <c r="C264" s="23" t="s">
        <v>985</v>
      </c>
      <c r="D264" s="23" t="s">
        <v>986</v>
      </c>
      <c r="E264" s="23">
        <v>1</v>
      </c>
      <c r="F264" s="919" t="s">
        <v>10137</v>
      </c>
      <c r="G264" s="23" t="s">
        <v>249</v>
      </c>
      <c r="H264" s="633" t="str">
        <f>IF($G264="","",VLOOKUP($G264,所属・種目コード!$F$2:$H$161,3,FALSE))</f>
        <v>031038</v>
      </c>
      <c r="I264" s="633">
        <f>IF($G264="","",VLOOKUP($G264,所属・種目コード!$F$2:$H$165,2,FALSE))</f>
        <v>1038</v>
      </c>
    </row>
    <row r="265" spans="2:9" ht="19.8">
      <c r="B265" s="23">
        <v>289</v>
      </c>
      <c r="C265" s="23" t="s">
        <v>1147</v>
      </c>
      <c r="D265" s="23" t="s">
        <v>1148</v>
      </c>
      <c r="E265" s="23">
        <v>1</v>
      </c>
      <c r="F265" s="919" t="s">
        <v>10137</v>
      </c>
      <c r="G265" s="23" t="s">
        <v>249</v>
      </c>
      <c r="H265" s="633" t="str">
        <f>IF($G265="","",VLOOKUP($G265,所属・種目コード!$F$2:$H$161,3,FALSE))</f>
        <v>031038</v>
      </c>
      <c r="I265" s="633">
        <f>IF($G265="","",VLOOKUP($G265,所属・種目コード!$F$2:$H$165,2,FALSE))</f>
        <v>1038</v>
      </c>
    </row>
    <row r="266" spans="2:9" ht="19.8">
      <c r="B266" s="23">
        <v>290</v>
      </c>
      <c r="C266" s="23" t="s">
        <v>1216</v>
      </c>
      <c r="D266" s="23" t="s">
        <v>1217</v>
      </c>
      <c r="E266" s="23">
        <v>1</v>
      </c>
      <c r="F266" s="919" t="s">
        <v>10137</v>
      </c>
      <c r="G266" s="23" t="s">
        <v>249</v>
      </c>
      <c r="H266" s="633" t="str">
        <f>IF($G266="","",VLOOKUP($G266,所属・種目コード!$F$2:$H$161,3,FALSE))</f>
        <v>031038</v>
      </c>
      <c r="I266" s="633">
        <f>IF($G266="","",VLOOKUP($G266,所属・種目コード!$F$2:$H$165,2,FALSE))</f>
        <v>1038</v>
      </c>
    </row>
    <row r="267" spans="2:9" ht="19.8">
      <c r="B267" s="23">
        <v>291</v>
      </c>
      <c r="C267" s="23" t="s">
        <v>1103</v>
      </c>
      <c r="D267" s="23" t="s">
        <v>1104</v>
      </c>
      <c r="E267" s="23">
        <v>1</v>
      </c>
      <c r="F267" s="919" t="s">
        <v>10137</v>
      </c>
      <c r="G267" s="23" t="s">
        <v>249</v>
      </c>
      <c r="H267" s="633" t="str">
        <f>IF($G267="","",VLOOKUP($G267,所属・種目コード!$F$2:$H$161,3,FALSE))</f>
        <v>031038</v>
      </c>
      <c r="I267" s="633">
        <f>IF($G267="","",VLOOKUP($G267,所属・種目コード!$F$2:$H$165,2,FALSE))</f>
        <v>1038</v>
      </c>
    </row>
    <row r="268" spans="2:9" ht="19.8">
      <c r="B268" s="23">
        <v>292</v>
      </c>
      <c r="C268" s="23" t="s">
        <v>9381</v>
      </c>
      <c r="D268" s="23" t="s">
        <v>9382</v>
      </c>
      <c r="E268" s="23">
        <v>1</v>
      </c>
      <c r="F268" s="919" t="s">
        <v>10137</v>
      </c>
      <c r="G268" s="23" t="s">
        <v>249</v>
      </c>
      <c r="H268" s="633" t="str">
        <f>IF($G268="","",VLOOKUP($G268,所属・種目コード!$F$2:$H$161,3,FALSE))</f>
        <v>031038</v>
      </c>
      <c r="I268" s="633">
        <f>IF($G268="","",VLOOKUP($G268,所属・種目コード!$F$2:$H$165,2,FALSE))</f>
        <v>1038</v>
      </c>
    </row>
    <row r="269" spans="2:9" ht="19.8">
      <c r="B269" s="23">
        <v>293</v>
      </c>
      <c r="C269" s="23" t="s">
        <v>9383</v>
      </c>
      <c r="D269" s="23" t="s">
        <v>9020</v>
      </c>
      <c r="E269" s="23">
        <v>1</v>
      </c>
      <c r="F269" s="919" t="s">
        <v>10137</v>
      </c>
      <c r="G269" s="23" t="s">
        <v>151</v>
      </c>
      <c r="H269" s="633" t="str">
        <f>IF($G269="","",VLOOKUP($G269,所属・種目コード!$F$2:$H$161,3,FALSE))</f>
        <v>031015</v>
      </c>
      <c r="I269" s="633">
        <f>IF($G269="","",VLOOKUP($G269,所属・種目コード!$F$2:$H$165,2,FALSE))</f>
        <v>1015</v>
      </c>
    </row>
    <row r="270" spans="2:9" ht="19.8">
      <c r="B270" s="23">
        <v>294</v>
      </c>
      <c r="C270" s="23" t="s">
        <v>1519</v>
      </c>
      <c r="D270" s="23" t="s">
        <v>1520</v>
      </c>
      <c r="E270" s="23">
        <v>1</v>
      </c>
      <c r="F270" s="919" t="s">
        <v>10137</v>
      </c>
      <c r="G270" s="23" t="s">
        <v>151</v>
      </c>
      <c r="H270" s="633" t="str">
        <f>IF($G270="","",VLOOKUP($G270,所属・種目コード!$F$2:$H$161,3,FALSE))</f>
        <v>031015</v>
      </c>
      <c r="I270" s="633">
        <f>IF($G270="","",VLOOKUP($G270,所属・種目コード!$F$2:$H$165,2,FALSE))</f>
        <v>1015</v>
      </c>
    </row>
    <row r="271" spans="2:9" ht="19.8">
      <c r="B271" s="23">
        <v>295</v>
      </c>
      <c r="C271" s="23" t="s">
        <v>1491</v>
      </c>
      <c r="D271" s="23" t="s">
        <v>1492</v>
      </c>
      <c r="E271" s="23">
        <v>1</v>
      </c>
      <c r="F271" s="919" t="s">
        <v>10137</v>
      </c>
      <c r="G271" s="23" t="s">
        <v>151</v>
      </c>
      <c r="H271" s="633" t="str">
        <f>IF($G271="","",VLOOKUP($G271,所属・種目コード!$F$2:$H$161,3,FALSE))</f>
        <v>031015</v>
      </c>
      <c r="I271" s="633">
        <f>IF($G271="","",VLOOKUP($G271,所属・種目コード!$F$2:$H$165,2,FALSE))</f>
        <v>1015</v>
      </c>
    </row>
    <row r="272" spans="2:9" ht="19.8">
      <c r="B272" s="23">
        <v>296</v>
      </c>
      <c r="C272" s="23" t="s">
        <v>1497</v>
      </c>
      <c r="D272" s="23" t="s">
        <v>1498</v>
      </c>
      <c r="E272" s="23">
        <v>1</v>
      </c>
      <c r="F272" s="919" t="s">
        <v>10137</v>
      </c>
      <c r="G272" s="23" t="s">
        <v>151</v>
      </c>
      <c r="H272" s="633" t="str">
        <f>IF($G272="","",VLOOKUP($G272,所属・種目コード!$F$2:$H$161,3,FALSE))</f>
        <v>031015</v>
      </c>
      <c r="I272" s="633">
        <f>IF($G272="","",VLOOKUP($G272,所属・種目コード!$F$2:$H$165,2,FALSE))</f>
        <v>1015</v>
      </c>
    </row>
    <row r="273" spans="2:9" ht="19.8">
      <c r="B273" s="23">
        <v>297</v>
      </c>
      <c r="C273" s="23" t="s">
        <v>1499</v>
      </c>
      <c r="D273" s="23" t="s">
        <v>1500</v>
      </c>
      <c r="E273" s="23">
        <v>1</v>
      </c>
      <c r="F273" s="919" t="s">
        <v>10137</v>
      </c>
      <c r="G273" s="23" t="s">
        <v>151</v>
      </c>
      <c r="H273" s="633" t="str">
        <f>IF($G273="","",VLOOKUP($G273,所属・種目コード!$F$2:$H$161,3,FALSE))</f>
        <v>031015</v>
      </c>
      <c r="I273" s="633">
        <f>IF($G273="","",VLOOKUP($G273,所属・種目コード!$F$2:$H$165,2,FALSE))</f>
        <v>1015</v>
      </c>
    </row>
    <row r="274" spans="2:9" ht="19.8">
      <c r="B274" s="23">
        <v>298</v>
      </c>
      <c r="C274" s="23" t="s">
        <v>1507</v>
      </c>
      <c r="D274" s="23" t="s">
        <v>1508</v>
      </c>
      <c r="E274" s="23">
        <v>1</v>
      </c>
      <c r="F274" s="919" t="s">
        <v>10137</v>
      </c>
      <c r="G274" s="23" t="s">
        <v>151</v>
      </c>
      <c r="H274" s="633" t="str">
        <f>IF($G274="","",VLOOKUP($G274,所属・種目コード!$F$2:$H$161,3,FALSE))</f>
        <v>031015</v>
      </c>
      <c r="I274" s="633">
        <f>IF($G274="","",VLOOKUP($G274,所属・種目コード!$F$2:$H$165,2,FALSE))</f>
        <v>1015</v>
      </c>
    </row>
    <row r="275" spans="2:9" ht="19.8">
      <c r="B275" s="23">
        <v>299</v>
      </c>
      <c r="C275" s="23" t="s">
        <v>1517</v>
      </c>
      <c r="D275" s="23" t="s">
        <v>1518</v>
      </c>
      <c r="E275" s="23">
        <v>1</v>
      </c>
      <c r="F275" s="919" t="s">
        <v>10137</v>
      </c>
      <c r="G275" s="23" t="s">
        <v>151</v>
      </c>
      <c r="H275" s="633" t="str">
        <f>IF($G275="","",VLOOKUP($G275,所属・種目コード!$F$2:$H$161,3,FALSE))</f>
        <v>031015</v>
      </c>
      <c r="I275" s="633">
        <f>IF($G275="","",VLOOKUP($G275,所属・種目コード!$F$2:$H$165,2,FALSE))</f>
        <v>1015</v>
      </c>
    </row>
    <row r="276" spans="2:9" ht="19.8">
      <c r="B276" s="23">
        <v>300</v>
      </c>
      <c r="C276" s="23" t="s">
        <v>1521</v>
      </c>
      <c r="D276" s="23" t="s">
        <v>1522</v>
      </c>
      <c r="E276" s="23">
        <v>1</v>
      </c>
      <c r="F276" s="919" t="s">
        <v>10137</v>
      </c>
      <c r="G276" s="23" t="s">
        <v>151</v>
      </c>
      <c r="H276" s="633" t="str">
        <f>IF($G276="","",VLOOKUP($G276,所属・種目コード!$F$2:$H$161,3,FALSE))</f>
        <v>031015</v>
      </c>
      <c r="I276" s="633">
        <f>IF($G276="","",VLOOKUP($G276,所属・種目コード!$F$2:$H$165,2,FALSE))</f>
        <v>1015</v>
      </c>
    </row>
    <row r="277" spans="2:9" ht="19.8">
      <c r="B277" s="23">
        <v>301</v>
      </c>
      <c r="C277" s="23" t="s">
        <v>1523</v>
      </c>
      <c r="D277" s="23" t="s">
        <v>1524</v>
      </c>
      <c r="E277" s="23">
        <v>1</v>
      </c>
      <c r="F277" s="919" t="s">
        <v>10137</v>
      </c>
      <c r="G277" s="23" t="s">
        <v>151</v>
      </c>
      <c r="H277" s="633" t="str">
        <f>IF($G277="","",VLOOKUP($G277,所属・種目コード!$F$2:$H$161,3,FALSE))</f>
        <v>031015</v>
      </c>
      <c r="I277" s="633">
        <f>IF($G277="","",VLOOKUP($G277,所属・種目コード!$F$2:$H$165,2,FALSE))</f>
        <v>1015</v>
      </c>
    </row>
    <row r="278" spans="2:9" ht="19.8">
      <c r="B278" s="23">
        <v>302</v>
      </c>
      <c r="C278" s="23" t="s">
        <v>1525</v>
      </c>
      <c r="D278" s="23" t="s">
        <v>1526</v>
      </c>
      <c r="E278" s="23">
        <v>1</v>
      </c>
      <c r="F278" s="919" t="s">
        <v>10137</v>
      </c>
      <c r="G278" s="23" t="s">
        <v>151</v>
      </c>
      <c r="H278" s="633" t="str">
        <f>IF($G278="","",VLOOKUP($G278,所属・種目コード!$F$2:$H$161,3,FALSE))</f>
        <v>031015</v>
      </c>
      <c r="I278" s="633">
        <f>IF($G278="","",VLOOKUP($G278,所属・種目コード!$F$2:$H$165,2,FALSE))</f>
        <v>1015</v>
      </c>
    </row>
    <row r="279" spans="2:9" ht="19.8">
      <c r="B279" s="23">
        <v>303</v>
      </c>
      <c r="C279" s="23" t="s">
        <v>1527</v>
      </c>
      <c r="D279" s="23" t="s">
        <v>1528</v>
      </c>
      <c r="E279" s="23">
        <v>1</v>
      </c>
      <c r="F279" s="919" t="s">
        <v>10137</v>
      </c>
      <c r="G279" s="23" t="s">
        <v>151</v>
      </c>
      <c r="H279" s="633" t="str">
        <f>IF($G279="","",VLOOKUP($G279,所属・種目コード!$F$2:$H$161,3,FALSE))</f>
        <v>031015</v>
      </c>
      <c r="I279" s="633">
        <f>IF($G279="","",VLOOKUP($G279,所属・種目コード!$F$2:$H$165,2,FALSE))</f>
        <v>1015</v>
      </c>
    </row>
    <row r="280" spans="2:9" ht="19.8">
      <c r="B280" s="23">
        <v>304</v>
      </c>
      <c r="C280" s="23" t="s">
        <v>1841</v>
      </c>
      <c r="D280" s="23" t="s">
        <v>1842</v>
      </c>
      <c r="E280" s="23">
        <v>1</v>
      </c>
      <c r="F280" s="919" t="s">
        <v>10137</v>
      </c>
      <c r="G280" s="23" t="s">
        <v>151</v>
      </c>
      <c r="H280" s="633" t="str">
        <f>IF($G280="","",VLOOKUP($G280,所属・種目コード!$F$2:$H$161,3,FALSE))</f>
        <v>031015</v>
      </c>
      <c r="I280" s="633">
        <f>IF($G280="","",VLOOKUP($G280,所属・種目コード!$F$2:$H$165,2,FALSE))</f>
        <v>1015</v>
      </c>
    </row>
    <row r="281" spans="2:9" ht="19.8">
      <c r="B281" s="23">
        <v>307</v>
      </c>
      <c r="C281" s="23" t="s">
        <v>8304</v>
      </c>
      <c r="D281" s="23" t="s">
        <v>8305</v>
      </c>
      <c r="E281" s="23">
        <v>1</v>
      </c>
      <c r="F281" s="919" t="s">
        <v>10137</v>
      </c>
      <c r="G281" s="23" t="s">
        <v>249</v>
      </c>
      <c r="H281" s="633" t="str">
        <f>IF($G281="","",VLOOKUP($G281,所属・種目コード!$F$2:$H$161,3,FALSE))</f>
        <v>031038</v>
      </c>
      <c r="I281" s="633">
        <f>IF($G281="","",VLOOKUP($G281,所属・種目コード!$F$2:$H$165,2,FALSE))</f>
        <v>1038</v>
      </c>
    </row>
    <row r="282" spans="2:9" ht="19.8">
      <c r="B282" s="23">
        <v>308</v>
      </c>
      <c r="C282" s="23" t="s">
        <v>9384</v>
      </c>
      <c r="D282" s="23" t="s">
        <v>9385</v>
      </c>
      <c r="E282" s="23">
        <v>1</v>
      </c>
      <c r="F282" s="919" t="s">
        <v>10137</v>
      </c>
      <c r="G282" s="23" t="s">
        <v>9105</v>
      </c>
      <c r="H282" s="633" t="str">
        <f>IF($G282="","",VLOOKUP($G282,所属・種目コード!$F$2:$H$161,3,FALSE))</f>
        <v>031327</v>
      </c>
      <c r="I282" s="633">
        <f>IF($G282="","",VLOOKUP($G282,所属・種目コード!$F$2:$H$165,2,FALSE))</f>
        <v>1327</v>
      </c>
    </row>
    <row r="283" spans="2:9" ht="19.8">
      <c r="B283" s="23">
        <v>309</v>
      </c>
      <c r="C283" s="23" t="s">
        <v>9386</v>
      </c>
      <c r="D283" s="23" t="s">
        <v>8596</v>
      </c>
      <c r="E283" s="23">
        <v>1</v>
      </c>
      <c r="F283" s="919" t="s">
        <v>10137</v>
      </c>
      <c r="G283" s="23" t="s">
        <v>9105</v>
      </c>
      <c r="H283" s="633" t="str">
        <f>IF($G283="","",VLOOKUP($G283,所属・種目コード!$F$2:$H$161,3,FALSE))</f>
        <v>031327</v>
      </c>
      <c r="I283" s="633">
        <f>IF($G283="","",VLOOKUP($G283,所属・種目コード!$F$2:$H$165,2,FALSE))</f>
        <v>1327</v>
      </c>
    </row>
    <row r="284" spans="2:9" ht="19.8">
      <c r="B284" s="23">
        <v>310</v>
      </c>
      <c r="C284" s="23" t="s">
        <v>9387</v>
      </c>
      <c r="D284" s="23" t="s">
        <v>9106</v>
      </c>
      <c r="E284" s="23">
        <v>1</v>
      </c>
      <c r="F284" s="919" t="s">
        <v>10137</v>
      </c>
      <c r="G284" s="23" t="s">
        <v>9105</v>
      </c>
      <c r="H284" s="633" t="str">
        <f>IF($G284="","",VLOOKUP($G284,所属・種目コード!$F$2:$H$161,3,FALSE))</f>
        <v>031327</v>
      </c>
      <c r="I284" s="633">
        <f>IF($G284="","",VLOOKUP($G284,所属・種目コード!$F$2:$H$165,2,FALSE))</f>
        <v>1327</v>
      </c>
    </row>
    <row r="285" spans="2:9" ht="19.8">
      <c r="B285" s="23">
        <v>311</v>
      </c>
      <c r="C285" s="23" t="s">
        <v>9388</v>
      </c>
      <c r="D285" s="23" t="s">
        <v>9389</v>
      </c>
      <c r="E285" s="23">
        <v>1</v>
      </c>
      <c r="F285" s="919" t="s">
        <v>10137</v>
      </c>
      <c r="G285" s="23" t="s">
        <v>9105</v>
      </c>
      <c r="H285" s="633" t="str">
        <f>IF($G285="","",VLOOKUP($G285,所属・種目コード!$F$2:$H$161,3,FALSE))</f>
        <v>031327</v>
      </c>
      <c r="I285" s="633">
        <f>IF($G285="","",VLOOKUP($G285,所属・種目コード!$F$2:$H$165,2,FALSE))</f>
        <v>1327</v>
      </c>
    </row>
    <row r="286" spans="2:9" ht="19.8">
      <c r="B286" s="23">
        <v>312</v>
      </c>
      <c r="C286" s="23" t="s">
        <v>9390</v>
      </c>
      <c r="D286" s="23" t="s">
        <v>1227</v>
      </c>
      <c r="E286" s="23">
        <v>1</v>
      </c>
      <c r="F286" s="919" t="s">
        <v>10137</v>
      </c>
      <c r="G286" s="23" t="s">
        <v>9105</v>
      </c>
      <c r="H286" s="633" t="str">
        <f>IF($G286="","",VLOOKUP($G286,所属・種目コード!$F$2:$H$161,3,FALSE))</f>
        <v>031327</v>
      </c>
      <c r="I286" s="633">
        <f>IF($G286="","",VLOOKUP($G286,所属・種目コード!$F$2:$H$165,2,FALSE))</f>
        <v>1327</v>
      </c>
    </row>
    <row r="287" spans="2:9" ht="19.8">
      <c r="B287" s="23">
        <v>313</v>
      </c>
      <c r="C287" s="23" t="s">
        <v>9391</v>
      </c>
      <c r="D287" s="23" t="s">
        <v>9107</v>
      </c>
      <c r="E287" s="23">
        <v>1</v>
      </c>
      <c r="F287" s="919" t="s">
        <v>10137</v>
      </c>
      <c r="G287" s="23" t="s">
        <v>9105</v>
      </c>
      <c r="H287" s="633" t="str">
        <f>IF($G287="","",VLOOKUP($G287,所属・種目コード!$F$2:$H$161,3,FALSE))</f>
        <v>031327</v>
      </c>
      <c r="I287" s="633">
        <f>IF($G287="","",VLOOKUP($G287,所属・種目コード!$F$2:$H$165,2,FALSE))</f>
        <v>1327</v>
      </c>
    </row>
    <row r="288" spans="2:9" ht="19.8">
      <c r="B288" s="23">
        <v>314</v>
      </c>
      <c r="C288" s="23" t="s">
        <v>9392</v>
      </c>
      <c r="D288" s="23" t="s">
        <v>9393</v>
      </c>
      <c r="E288" s="23">
        <v>1</v>
      </c>
      <c r="F288" s="919" t="s">
        <v>10137</v>
      </c>
      <c r="G288" s="23" t="s">
        <v>128</v>
      </c>
      <c r="H288" s="633" t="str">
        <f>IF($G288="","",VLOOKUP($G288,所属・種目コード!$F$2:$H$161,3,FALSE))</f>
        <v>031010</v>
      </c>
      <c r="I288" s="633">
        <f>IF($G288="","",VLOOKUP($G288,所属・種目コード!$F$2:$H$165,2,FALSE))</f>
        <v>1010</v>
      </c>
    </row>
    <row r="289" spans="2:9" ht="19.8">
      <c r="B289" s="23">
        <v>315</v>
      </c>
      <c r="C289" s="23" t="s">
        <v>1280</v>
      </c>
      <c r="D289" s="23" t="s">
        <v>1281</v>
      </c>
      <c r="E289" s="23">
        <v>1</v>
      </c>
      <c r="F289" s="919" t="s">
        <v>10137</v>
      </c>
      <c r="G289" s="23" t="s">
        <v>128</v>
      </c>
      <c r="H289" s="633" t="str">
        <f>IF($G289="","",VLOOKUP($G289,所属・種目コード!$F$2:$H$161,3,FALSE))</f>
        <v>031010</v>
      </c>
      <c r="I289" s="633">
        <f>IF($G289="","",VLOOKUP($G289,所属・種目コード!$F$2:$H$165,2,FALSE))</f>
        <v>1010</v>
      </c>
    </row>
    <row r="290" spans="2:9" ht="19.8">
      <c r="B290" s="23">
        <v>316</v>
      </c>
      <c r="C290" s="23" t="s">
        <v>9394</v>
      </c>
      <c r="D290" s="23" t="s">
        <v>9395</v>
      </c>
      <c r="E290" s="23">
        <v>1</v>
      </c>
      <c r="F290" s="919" t="s">
        <v>10137</v>
      </c>
      <c r="G290" s="23" t="s">
        <v>128</v>
      </c>
      <c r="H290" s="633" t="str">
        <f>IF($G290="","",VLOOKUP($G290,所属・種目コード!$F$2:$H$161,3,FALSE))</f>
        <v>031010</v>
      </c>
      <c r="I290" s="633">
        <f>IF($G290="","",VLOOKUP($G290,所属・種目コード!$F$2:$H$165,2,FALSE))</f>
        <v>1010</v>
      </c>
    </row>
    <row r="291" spans="2:9" ht="19.8">
      <c r="B291" s="23">
        <v>317</v>
      </c>
      <c r="C291" s="23" t="s">
        <v>1286</v>
      </c>
      <c r="D291" s="23" t="s">
        <v>1287</v>
      </c>
      <c r="E291" s="23">
        <v>1</v>
      </c>
      <c r="F291" s="919" t="s">
        <v>10137</v>
      </c>
      <c r="G291" s="23" t="s">
        <v>128</v>
      </c>
      <c r="H291" s="633" t="str">
        <f>IF($G291="","",VLOOKUP($G291,所属・種目コード!$F$2:$H$161,3,FALSE))</f>
        <v>031010</v>
      </c>
      <c r="I291" s="633">
        <f>IF($G291="","",VLOOKUP($G291,所属・種目コード!$F$2:$H$165,2,FALSE))</f>
        <v>1010</v>
      </c>
    </row>
    <row r="292" spans="2:9" ht="19.8">
      <c r="B292" s="23">
        <v>318</v>
      </c>
      <c r="C292" s="23" t="s">
        <v>9396</v>
      </c>
      <c r="D292" s="23" t="s">
        <v>1047</v>
      </c>
      <c r="E292" s="23">
        <v>1</v>
      </c>
      <c r="F292" s="919" t="s">
        <v>10137</v>
      </c>
      <c r="G292" s="23" t="s">
        <v>128</v>
      </c>
      <c r="H292" s="633" t="str">
        <f>IF($G292="","",VLOOKUP($G292,所属・種目コード!$F$2:$H$161,3,FALSE))</f>
        <v>031010</v>
      </c>
      <c r="I292" s="633">
        <f>IF($G292="","",VLOOKUP($G292,所属・種目コード!$F$2:$H$165,2,FALSE))</f>
        <v>1010</v>
      </c>
    </row>
    <row r="293" spans="2:9" ht="19.8">
      <c r="B293" s="23">
        <v>319</v>
      </c>
      <c r="C293" s="23" t="s">
        <v>1288</v>
      </c>
      <c r="D293" s="23" t="s">
        <v>1289</v>
      </c>
      <c r="E293" s="23">
        <v>1</v>
      </c>
      <c r="F293" s="919" t="s">
        <v>10137</v>
      </c>
      <c r="G293" s="23" t="s">
        <v>128</v>
      </c>
      <c r="H293" s="633" t="str">
        <f>IF($G293="","",VLOOKUP($G293,所属・種目コード!$F$2:$H$161,3,FALSE))</f>
        <v>031010</v>
      </c>
      <c r="I293" s="633">
        <f>IF($G293="","",VLOOKUP($G293,所属・種目コード!$F$2:$H$165,2,FALSE))</f>
        <v>1010</v>
      </c>
    </row>
    <row r="294" spans="2:9" ht="19.8">
      <c r="B294" s="23">
        <v>320</v>
      </c>
      <c r="C294" s="23" t="s">
        <v>9397</v>
      </c>
      <c r="D294" s="23" t="s">
        <v>9071</v>
      </c>
      <c r="E294" s="23">
        <v>1</v>
      </c>
      <c r="F294" s="919" t="s">
        <v>10137</v>
      </c>
      <c r="G294" s="23" t="s">
        <v>128</v>
      </c>
      <c r="H294" s="633" t="str">
        <f>IF($G294="","",VLOOKUP($G294,所属・種目コード!$F$2:$H$161,3,FALSE))</f>
        <v>031010</v>
      </c>
      <c r="I294" s="633">
        <f>IF($G294="","",VLOOKUP($G294,所属・種目コード!$F$2:$H$165,2,FALSE))</f>
        <v>1010</v>
      </c>
    </row>
    <row r="295" spans="2:9" ht="19.8">
      <c r="B295" s="23">
        <v>321</v>
      </c>
      <c r="C295" s="23" t="s">
        <v>1290</v>
      </c>
      <c r="D295" s="23" t="s">
        <v>1291</v>
      </c>
      <c r="E295" s="23">
        <v>1</v>
      </c>
      <c r="F295" s="919" t="s">
        <v>10137</v>
      </c>
      <c r="G295" s="23" t="s">
        <v>128</v>
      </c>
      <c r="H295" s="633" t="str">
        <f>IF($G295="","",VLOOKUP($G295,所属・種目コード!$F$2:$H$161,3,FALSE))</f>
        <v>031010</v>
      </c>
      <c r="I295" s="633">
        <f>IF($G295="","",VLOOKUP($G295,所属・種目コード!$F$2:$H$165,2,FALSE))</f>
        <v>1010</v>
      </c>
    </row>
    <row r="296" spans="2:9" ht="19.8">
      <c r="B296" s="23">
        <v>322</v>
      </c>
      <c r="C296" s="23" t="s">
        <v>1721</v>
      </c>
      <c r="D296" s="23" t="s">
        <v>1722</v>
      </c>
      <c r="E296" s="23">
        <v>1</v>
      </c>
      <c r="F296" s="919" t="s">
        <v>10137</v>
      </c>
      <c r="G296" s="23" t="s">
        <v>128</v>
      </c>
      <c r="H296" s="633" t="str">
        <f>IF($G296="","",VLOOKUP($G296,所属・種目コード!$F$2:$H$161,3,FALSE))</f>
        <v>031010</v>
      </c>
      <c r="I296" s="633">
        <f>IF($G296="","",VLOOKUP($G296,所属・種目コード!$F$2:$H$165,2,FALSE))</f>
        <v>1010</v>
      </c>
    </row>
    <row r="297" spans="2:9" ht="19.8">
      <c r="B297" s="23">
        <v>323</v>
      </c>
      <c r="C297" s="23" t="s">
        <v>927</v>
      </c>
      <c r="D297" s="23" t="s">
        <v>928</v>
      </c>
      <c r="E297" s="23">
        <v>1</v>
      </c>
      <c r="F297" s="919" t="s">
        <v>10137</v>
      </c>
      <c r="G297" s="23" t="s">
        <v>128</v>
      </c>
      <c r="H297" s="633" t="str">
        <f>IF($G297="","",VLOOKUP($G297,所属・種目コード!$F$2:$H$161,3,FALSE))</f>
        <v>031010</v>
      </c>
      <c r="I297" s="633">
        <f>IF($G297="","",VLOOKUP($G297,所属・種目コード!$F$2:$H$165,2,FALSE))</f>
        <v>1010</v>
      </c>
    </row>
    <row r="298" spans="2:9" ht="19.8">
      <c r="B298" s="23">
        <v>324</v>
      </c>
      <c r="C298" s="23" t="s">
        <v>9398</v>
      </c>
      <c r="D298" s="23" t="s">
        <v>1295</v>
      </c>
      <c r="E298" s="23">
        <v>1</v>
      </c>
      <c r="F298" s="919" t="s">
        <v>10137</v>
      </c>
      <c r="G298" s="23" t="s">
        <v>128</v>
      </c>
      <c r="H298" s="633" t="str">
        <f>IF($G298="","",VLOOKUP($G298,所属・種目コード!$F$2:$H$161,3,FALSE))</f>
        <v>031010</v>
      </c>
      <c r="I298" s="633">
        <f>IF($G298="","",VLOOKUP($G298,所属・種目コード!$F$2:$H$165,2,FALSE))</f>
        <v>1010</v>
      </c>
    </row>
    <row r="299" spans="2:9" ht="19.8">
      <c r="B299" s="23">
        <v>325</v>
      </c>
      <c r="C299" s="23" t="s">
        <v>1296</v>
      </c>
      <c r="D299" s="23" t="s">
        <v>1297</v>
      </c>
      <c r="E299" s="23">
        <v>1</v>
      </c>
      <c r="F299" s="919" t="s">
        <v>10137</v>
      </c>
      <c r="G299" s="23" t="s">
        <v>128</v>
      </c>
      <c r="H299" s="633" t="str">
        <f>IF($G299="","",VLOOKUP($G299,所属・種目コード!$F$2:$H$161,3,FALSE))</f>
        <v>031010</v>
      </c>
      <c r="I299" s="633">
        <f>IF($G299="","",VLOOKUP($G299,所属・種目コード!$F$2:$H$165,2,FALSE))</f>
        <v>1010</v>
      </c>
    </row>
    <row r="300" spans="2:9" ht="19.8">
      <c r="B300" s="23">
        <v>326</v>
      </c>
      <c r="C300" s="23" t="s">
        <v>9399</v>
      </c>
      <c r="D300" s="23" t="s">
        <v>1122</v>
      </c>
      <c r="E300" s="23">
        <v>1</v>
      </c>
      <c r="F300" s="919" t="s">
        <v>10137</v>
      </c>
      <c r="G300" s="23" t="s">
        <v>221</v>
      </c>
      <c r="H300" s="633" t="str">
        <f>IF($G300="","",VLOOKUP($G300,所属・種目コード!$F$2:$H$161,3,FALSE))</f>
        <v>031031</v>
      </c>
      <c r="I300" s="633">
        <f>IF($G300="","",VLOOKUP($G300,所属・種目コード!$F$2:$H$165,2,FALSE))</f>
        <v>1031</v>
      </c>
    </row>
    <row r="301" spans="2:9" ht="19.8">
      <c r="B301" s="23">
        <v>327</v>
      </c>
      <c r="C301" s="23" t="s">
        <v>8180</v>
      </c>
      <c r="D301" s="23" t="s">
        <v>8181</v>
      </c>
      <c r="E301" s="23">
        <v>1</v>
      </c>
      <c r="F301" s="919" t="s">
        <v>10137</v>
      </c>
      <c r="G301" s="23" t="s">
        <v>221</v>
      </c>
      <c r="H301" s="633" t="str">
        <f>IF($G301="","",VLOOKUP($G301,所属・種目コード!$F$2:$H$161,3,FALSE))</f>
        <v>031031</v>
      </c>
      <c r="I301" s="633">
        <f>IF($G301="","",VLOOKUP($G301,所属・種目コード!$F$2:$H$165,2,FALSE))</f>
        <v>1031</v>
      </c>
    </row>
    <row r="302" spans="2:9" ht="19.8">
      <c r="B302" s="23">
        <v>328</v>
      </c>
      <c r="C302" s="23" t="s">
        <v>9400</v>
      </c>
      <c r="D302" s="23" t="s">
        <v>9056</v>
      </c>
      <c r="E302" s="23">
        <v>1</v>
      </c>
      <c r="F302" s="919" t="s">
        <v>10137</v>
      </c>
      <c r="G302" s="23" t="s">
        <v>221</v>
      </c>
      <c r="H302" s="633" t="str">
        <f>IF($G302="","",VLOOKUP($G302,所属・種目コード!$F$2:$H$161,3,FALSE))</f>
        <v>031031</v>
      </c>
      <c r="I302" s="633">
        <f>IF($G302="","",VLOOKUP($G302,所属・種目コード!$F$2:$H$165,2,FALSE))</f>
        <v>1031</v>
      </c>
    </row>
    <row r="303" spans="2:9" ht="19.8">
      <c r="B303" s="23">
        <v>329</v>
      </c>
      <c r="C303" s="23" t="s">
        <v>1153</v>
      </c>
      <c r="D303" s="23" t="s">
        <v>1154</v>
      </c>
      <c r="E303" s="23">
        <v>1</v>
      </c>
      <c r="F303" s="919" t="s">
        <v>10137</v>
      </c>
      <c r="G303" s="23" t="s">
        <v>221</v>
      </c>
      <c r="H303" s="633" t="str">
        <f>IF($G303="","",VLOOKUP($G303,所属・種目コード!$F$2:$H$161,3,FALSE))</f>
        <v>031031</v>
      </c>
      <c r="I303" s="633">
        <f>IF($G303="","",VLOOKUP($G303,所属・種目コード!$F$2:$H$165,2,FALSE))</f>
        <v>1031</v>
      </c>
    </row>
    <row r="304" spans="2:9" ht="19.8">
      <c r="B304" s="23">
        <v>330</v>
      </c>
      <c r="C304" s="23" t="s">
        <v>1155</v>
      </c>
      <c r="D304" s="23" t="s">
        <v>1156</v>
      </c>
      <c r="E304" s="23">
        <v>1</v>
      </c>
      <c r="F304" s="919" t="s">
        <v>10137</v>
      </c>
      <c r="G304" s="23" t="s">
        <v>221</v>
      </c>
      <c r="H304" s="633" t="str">
        <f>IF($G304="","",VLOOKUP($G304,所属・種目コード!$F$2:$H$161,3,FALSE))</f>
        <v>031031</v>
      </c>
      <c r="I304" s="633">
        <f>IF($G304="","",VLOOKUP($G304,所属・種目コード!$F$2:$H$165,2,FALSE))</f>
        <v>1031</v>
      </c>
    </row>
    <row r="305" spans="2:9" ht="19.8">
      <c r="B305" s="23">
        <v>331</v>
      </c>
      <c r="C305" s="23" t="s">
        <v>1157</v>
      </c>
      <c r="D305" s="23" t="s">
        <v>1158</v>
      </c>
      <c r="E305" s="23">
        <v>1</v>
      </c>
      <c r="F305" s="919" t="s">
        <v>10137</v>
      </c>
      <c r="G305" s="23" t="s">
        <v>221</v>
      </c>
      <c r="H305" s="633" t="str">
        <f>IF($G305="","",VLOOKUP($G305,所属・種目コード!$F$2:$H$161,3,FALSE))</f>
        <v>031031</v>
      </c>
      <c r="I305" s="633">
        <f>IF($G305="","",VLOOKUP($G305,所属・種目コード!$F$2:$H$165,2,FALSE))</f>
        <v>1031</v>
      </c>
    </row>
    <row r="306" spans="2:9" ht="19.8">
      <c r="B306" s="23">
        <v>332</v>
      </c>
      <c r="C306" s="23" t="s">
        <v>1159</v>
      </c>
      <c r="D306" s="23" t="s">
        <v>1160</v>
      </c>
      <c r="E306" s="23">
        <v>1</v>
      </c>
      <c r="F306" s="919" t="s">
        <v>10137</v>
      </c>
      <c r="G306" s="23" t="s">
        <v>221</v>
      </c>
      <c r="H306" s="633" t="str">
        <f>IF($G306="","",VLOOKUP($G306,所属・種目コード!$F$2:$H$161,3,FALSE))</f>
        <v>031031</v>
      </c>
      <c r="I306" s="633">
        <f>IF($G306="","",VLOOKUP($G306,所属・種目コード!$F$2:$H$165,2,FALSE))</f>
        <v>1031</v>
      </c>
    </row>
    <row r="307" spans="2:9" ht="19.8">
      <c r="B307" s="23">
        <v>333</v>
      </c>
      <c r="C307" s="23" t="s">
        <v>1457</v>
      </c>
      <c r="D307" s="23" t="s">
        <v>1458</v>
      </c>
      <c r="E307" s="23">
        <v>1</v>
      </c>
      <c r="F307" s="919" t="s">
        <v>10137</v>
      </c>
      <c r="G307" s="23" t="s">
        <v>221</v>
      </c>
      <c r="H307" s="633" t="str">
        <f>IF($G307="","",VLOOKUP($G307,所属・種目コード!$F$2:$H$161,3,FALSE))</f>
        <v>031031</v>
      </c>
      <c r="I307" s="633">
        <f>IF($G307="","",VLOOKUP($G307,所属・種目コード!$F$2:$H$165,2,FALSE))</f>
        <v>1031</v>
      </c>
    </row>
    <row r="308" spans="2:9" ht="19.8">
      <c r="B308" s="23">
        <v>334</v>
      </c>
      <c r="C308" s="23" t="s">
        <v>1149</v>
      </c>
      <c r="D308" s="23" t="s">
        <v>1150</v>
      </c>
      <c r="E308" s="23">
        <v>1</v>
      </c>
      <c r="F308" s="919" t="s">
        <v>10137</v>
      </c>
      <c r="G308" s="23" t="s">
        <v>221</v>
      </c>
      <c r="H308" s="633" t="str">
        <f>IF($G308="","",VLOOKUP($G308,所属・種目コード!$F$2:$H$161,3,FALSE))</f>
        <v>031031</v>
      </c>
      <c r="I308" s="633">
        <f>IF($G308="","",VLOOKUP($G308,所属・種目コード!$F$2:$H$165,2,FALSE))</f>
        <v>1031</v>
      </c>
    </row>
    <row r="309" spans="2:9" ht="19.8">
      <c r="B309" s="23">
        <v>335</v>
      </c>
      <c r="C309" s="23" t="s">
        <v>9089</v>
      </c>
      <c r="D309" s="23" t="s">
        <v>9090</v>
      </c>
      <c r="E309" s="23">
        <v>1</v>
      </c>
      <c r="F309" s="919" t="s">
        <v>10137</v>
      </c>
      <c r="G309" s="23" t="s">
        <v>221</v>
      </c>
      <c r="H309" s="633" t="str">
        <f>IF($G309="","",VLOOKUP($G309,所属・種目コード!$F$2:$H$161,3,FALSE))</f>
        <v>031031</v>
      </c>
      <c r="I309" s="633">
        <f>IF($G309="","",VLOOKUP($G309,所属・種目コード!$F$2:$H$165,2,FALSE))</f>
        <v>1031</v>
      </c>
    </row>
    <row r="310" spans="2:9" ht="19.8">
      <c r="B310" s="23">
        <v>336</v>
      </c>
      <c r="C310" s="23" t="s">
        <v>1590</v>
      </c>
      <c r="D310" s="23" t="s">
        <v>1591</v>
      </c>
      <c r="E310" s="23">
        <v>1</v>
      </c>
      <c r="F310" s="919" t="s">
        <v>10137</v>
      </c>
      <c r="G310" s="23" t="s">
        <v>186</v>
      </c>
      <c r="H310" s="633" t="str">
        <f>IF($G310="","",VLOOKUP($G310,所属・種目コード!$F$2:$H$161,3,FALSE))</f>
        <v>031022</v>
      </c>
      <c r="I310" s="633">
        <f>IF($G310="","",VLOOKUP($G310,所属・種目コード!$F$2:$H$165,2,FALSE))</f>
        <v>1022</v>
      </c>
    </row>
    <row r="311" spans="2:9" ht="19.8">
      <c r="B311" s="23">
        <v>337</v>
      </c>
      <c r="C311" s="23" t="s">
        <v>1529</v>
      </c>
      <c r="D311" s="23" t="s">
        <v>1530</v>
      </c>
      <c r="E311" s="23">
        <v>1</v>
      </c>
      <c r="F311" s="919" t="s">
        <v>10137</v>
      </c>
      <c r="G311" s="23" t="s">
        <v>269</v>
      </c>
      <c r="H311" s="633" t="str">
        <f>IF($G311="","",VLOOKUP($G311,所属・種目コード!$F$2:$H$161,3,FALSE))</f>
        <v>031043</v>
      </c>
      <c r="I311" s="633">
        <f>IF($G311="","",VLOOKUP($G311,所属・種目コード!$F$2:$H$165,2,FALSE))</f>
        <v>1043</v>
      </c>
    </row>
    <row r="312" spans="2:9" ht="19.8">
      <c r="B312" s="23">
        <v>338</v>
      </c>
      <c r="C312" s="23" t="s">
        <v>9401</v>
      </c>
      <c r="D312" s="23" t="s">
        <v>9402</v>
      </c>
      <c r="E312" s="23">
        <v>1</v>
      </c>
      <c r="F312" s="919" t="s">
        <v>10137</v>
      </c>
      <c r="G312" s="23" t="s">
        <v>269</v>
      </c>
      <c r="H312" s="633" t="str">
        <f>IF($G312="","",VLOOKUP($G312,所属・種目コード!$F$2:$H$161,3,FALSE))</f>
        <v>031043</v>
      </c>
      <c r="I312" s="633">
        <f>IF($G312="","",VLOOKUP($G312,所属・種目コード!$F$2:$H$165,2,FALSE))</f>
        <v>1043</v>
      </c>
    </row>
    <row r="313" spans="2:9" ht="19.8">
      <c r="B313" s="23">
        <v>339</v>
      </c>
      <c r="C313" s="23" t="s">
        <v>9403</v>
      </c>
      <c r="D313" s="23" t="s">
        <v>9404</v>
      </c>
      <c r="E313" s="23">
        <v>1</v>
      </c>
      <c r="F313" s="919" t="s">
        <v>10137</v>
      </c>
      <c r="G313" s="23" t="s">
        <v>269</v>
      </c>
      <c r="H313" s="633" t="str">
        <f>IF($G313="","",VLOOKUP($G313,所属・種目コード!$F$2:$H$161,3,FALSE))</f>
        <v>031043</v>
      </c>
      <c r="I313" s="633">
        <f>IF($G313="","",VLOOKUP($G313,所属・種目コード!$F$2:$H$165,2,FALSE))</f>
        <v>1043</v>
      </c>
    </row>
    <row r="314" spans="2:9" ht="19.8">
      <c r="B314" s="23">
        <v>340</v>
      </c>
      <c r="C314" s="23" t="s">
        <v>780</v>
      </c>
      <c r="D314" s="23" t="s">
        <v>781</v>
      </c>
      <c r="E314" s="23">
        <v>1</v>
      </c>
      <c r="F314" s="919" t="s">
        <v>10137</v>
      </c>
      <c r="G314" s="23" t="s">
        <v>269</v>
      </c>
      <c r="H314" s="633" t="str">
        <f>IF($G314="","",VLOOKUP($G314,所属・種目コード!$F$2:$H$161,3,FALSE))</f>
        <v>031043</v>
      </c>
      <c r="I314" s="633">
        <f>IF($G314="","",VLOOKUP($G314,所属・種目コード!$F$2:$H$165,2,FALSE))</f>
        <v>1043</v>
      </c>
    </row>
    <row r="315" spans="2:9" ht="19.8">
      <c r="B315" s="23">
        <v>341</v>
      </c>
      <c r="C315" s="23" t="s">
        <v>9405</v>
      </c>
      <c r="D315" s="23" t="s">
        <v>9037</v>
      </c>
      <c r="E315" s="23">
        <v>1</v>
      </c>
      <c r="F315" s="919" t="s">
        <v>10137</v>
      </c>
      <c r="G315" s="23" t="s">
        <v>269</v>
      </c>
      <c r="H315" s="633" t="str">
        <f>IF($G315="","",VLOOKUP($G315,所属・種目コード!$F$2:$H$161,3,FALSE))</f>
        <v>031043</v>
      </c>
      <c r="I315" s="633">
        <f>IF($G315="","",VLOOKUP($G315,所属・種目コード!$F$2:$H$165,2,FALSE))</f>
        <v>1043</v>
      </c>
    </row>
    <row r="316" spans="2:9" ht="19.8">
      <c r="B316" s="23">
        <v>342</v>
      </c>
      <c r="C316" s="23" t="s">
        <v>9406</v>
      </c>
      <c r="D316" s="23" t="s">
        <v>9038</v>
      </c>
      <c r="E316" s="23">
        <v>1</v>
      </c>
      <c r="F316" s="919" t="s">
        <v>10137</v>
      </c>
      <c r="G316" s="23" t="s">
        <v>269</v>
      </c>
      <c r="H316" s="633" t="str">
        <f>IF($G316="","",VLOOKUP($G316,所属・種目コード!$F$2:$H$161,3,FALSE))</f>
        <v>031043</v>
      </c>
      <c r="I316" s="633">
        <f>IF($G316="","",VLOOKUP($G316,所属・種目コード!$F$2:$H$165,2,FALSE))</f>
        <v>1043</v>
      </c>
    </row>
    <row r="317" spans="2:9" ht="19.8">
      <c r="B317" s="23">
        <v>343</v>
      </c>
      <c r="C317" s="23" t="s">
        <v>9407</v>
      </c>
      <c r="D317" s="23" t="s">
        <v>9408</v>
      </c>
      <c r="E317" s="23">
        <v>1</v>
      </c>
      <c r="F317" s="919" t="s">
        <v>10137</v>
      </c>
      <c r="G317" s="23" t="s">
        <v>269</v>
      </c>
      <c r="H317" s="633" t="str">
        <f>IF($G317="","",VLOOKUP($G317,所属・種目コード!$F$2:$H$161,3,FALSE))</f>
        <v>031043</v>
      </c>
      <c r="I317" s="633">
        <f>IF($G317="","",VLOOKUP($G317,所属・種目コード!$F$2:$H$165,2,FALSE))</f>
        <v>1043</v>
      </c>
    </row>
    <row r="318" spans="2:9" ht="19.8">
      <c r="B318" s="23">
        <v>344</v>
      </c>
      <c r="C318" s="23" t="s">
        <v>1537</v>
      </c>
      <c r="D318" s="23" t="s">
        <v>1538</v>
      </c>
      <c r="E318" s="23">
        <v>1</v>
      </c>
      <c r="F318" s="919" t="s">
        <v>10137</v>
      </c>
      <c r="G318" s="23" t="s">
        <v>269</v>
      </c>
      <c r="H318" s="633" t="str">
        <f>IF($G318="","",VLOOKUP($G318,所属・種目コード!$F$2:$H$161,3,FALSE))</f>
        <v>031043</v>
      </c>
      <c r="I318" s="633">
        <f>IF($G318="","",VLOOKUP($G318,所属・種目コード!$F$2:$H$165,2,FALSE))</f>
        <v>1043</v>
      </c>
    </row>
    <row r="319" spans="2:9" ht="19.8">
      <c r="B319" s="23">
        <v>345</v>
      </c>
      <c r="C319" s="23" t="s">
        <v>9409</v>
      </c>
      <c r="D319" s="23" t="s">
        <v>9410</v>
      </c>
      <c r="E319" s="23">
        <v>1</v>
      </c>
      <c r="F319" s="919" t="s">
        <v>10137</v>
      </c>
      <c r="G319" s="23" t="s">
        <v>269</v>
      </c>
      <c r="H319" s="633" t="str">
        <f>IF($G319="","",VLOOKUP($G319,所属・種目コード!$F$2:$H$161,3,FALSE))</f>
        <v>031043</v>
      </c>
      <c r="I319" s="633">
        <f>IF($G319="","",VLOOKUP($G319,所属・種目コード!$F$2:$H$165,2,FALSE))</f>
        <v>1043</v>
      </c>
    </row>
    <row r="320" spans="2:9" ht="19.8">
      <c r="B320" s="23">
        <v>346</v>
      </c>
      <c r="C320" s="23" t="s">
        <v>9411</v>
      </c>
      <c r="D320" s="23" t="s">
        <v>3996</v>
      </c>
      <c r="E320" s="23">
        <v>1</v>
      </c>
      <c r="F320" s="919" t="s">
        <v>10137</v>
      </c>
      <c r="G320" s="23" t="s">
        <v>194</v>
      </c>
      <c r="H320" s="633" t="str">
        <f>IF($G320="","",VLOOKUP($G320,所属・種目コード!$F$2:$H$161,3,FALSE))</f>
        <v>031024</v>
      </c>
      <c r="I320" s="633">
        <f>IF($G320="","",VLOOKUP($G320,所属・種目コード!$F$2:$H$165,2,FALSE))</f>
        <v>1024</v>
      </c>
    </row>
    <row r="321" spans="2:9" ht="19.8">
      <c r="B321" s="23">
        <v>347</v>
      </c>
      <c r="C321" s="23" t="s">
        <v>1769</v>
      </c>
      <c r="D321" s="23" t="s">
        <v>1770</v>
      </c>
      <c r="E321" s="23">
        <v>1</v>
      </c>
      <c r="F321" s="919" t="s">
        <v>10137</v>
      </c>
      <c r="G321" s="23" t="s">
        <v>194</v>
      </c>
      <c r="H321" s="633" t="str">
        <f>IF($G321="","",VLOOKUP($G321,所属・種目コード!$F$2:$H$161,3,FALSE))</f>
        <v>031024</v>
      </c>
      <c r="I321" s="633">
        <f>IF($G321="","",VLOOKUP($G321,所属・種目コード!$F$2:$H$165,2,FALSE))</f>
        <v>1024</v>
      </c>
    </row>
    <row r="322" spans="2:9" ht="19.8">
      <c r="B322" s="23">
        <v>348</v>
      </c>
      <c r="C322" s="23" t="s">
        <v>9412</v>
      </c>
      <c r="D322" s="23" t="s">
        <v>9413</v>
      </c>
      <c r="E322" s="23">
        <v>1</v>
      </c>
      <c r="F322" s="919" t="s">
        <v>10137</v>
      </c>
      <c r="G322" s="23" t="s">
        <v>194</v>
      </c>
      <c r="H322" s="633" t="str">
        <f>IF($G322="","",VLOOKUP($G322,所属・種目コード!$F$2:$H$161,3,FALSE))</f>
        <v>031024</v>
      </c>
      <c r="I322" s="633">
        <f>IF($G322="","",VLOOKUP($G322,所属・種目コード!$F$2:$H$165,2,FALSE))</f>
        <v>1024</v>
      </c>
    </row>
    <row r="323" spans="2:9" ht="19.8">
      <c r="B323" s="23">
        <v>349</v>
      </c>
      <c r="C323" s="23" t="s">
        <v>1771</v>
      </c>
      <c r="D323" s="23" t="s">
        <v>1772</v>
      </c>
      <c r="E323" s="23">
        <v>1</v>
      </c>
      <c r="F323" s="919" t="s">
        <v>10137</v>
      </c>
      <c r="G323" s="23" t="s">
        <v>194</v>
      </c>
      <c r="H323" s="633" t="str">
        <f>IF($G323="","",VLOOKUP($G323,所属・種目コード!$F$2:$H$161,3,FALSE))</f>
        <v>031024</v>
      </c>
      <c r="I323" s="633">
        <f>IF($G323="","",VLOOKUP($G323,所属・種目コード!$F$2:$H$165,2,FALSE))</f>
        <v>1024</v>
      </c>
    </row>
    <row r="324" spans="2:9" ht="19.8">
      <c r="B324" s="23">
        <v>350</v>
      </c>
      <c r="C324" s="23" t="s">
        <v>1481</v>
      </c>
      <c r="D324" s="23" t="s">
        <v>1482</v>
      </c>
      <c r="E324" s="23">
        <v>1</v>
      </c>
      <c r="F324" s="919" t="s">
        <v>10137</v>
      </c>
      <c r="G324" s="23" t="s">
        <v>194</v>
      </c>
      <c r="H324" s="633" t="str">
        <f>IF($G324="","",VLOOKUP($G324,所属・種目コード!$F$2:$H$161,3,FALSE))</f>
        <v>031024</v>
      </c>
      <c r="I324" s="633">
        <f>IF($G324="","",VLOOKUP($G324,所属・種目コード!$F$2:$H$165,2,FALSE))</f>
        <v>1024</v>
      </c>
    </row>
    <row r="325" spans="2:9" ht="19.8">
      <c r="B325" s="23">
        <v>351</v>
      </c>
      <c r="C325" s="23" t="s">
        <v>9414</v>
      </c>
      <c r="D325" s="23" t="s">
        <v>9415</v>
      </c>
      <c r="E325" s="23">
        <v>1</v>
      </c>
      <c r="F325" s="919" t="s">
        <v>10137</v>
      </c>
      <c r="G325" s="23" t="s">
        <v>194</v>
      </c>
      <c r="H325" s="633" t="str">
        <f>IF($G325="","",VLOOKUP($G325,所属・種目コード!$F$2:$H$161,3,FALSE))</f>
        <v>031024</v>
      </c>
      <c r="I325" s="633">
        <f>IF($G325="","",VLOOKUP($G325,所属・種目コード!$F$2:$H$165,2,FALSE))</f>
        <v>1024</v>
      </c>
    </row>
    <row r="326" spans="2:9" ht="19.8">
      <c r="B326" s="23">
        <v>352</v>
      </c>
      <c r="C326" s="23" t="s">
        <v>9416</v>
      </c>
      <c r="D326" s="23" t="s">
        <v>9417</v>
      </c>
      <c r="E326" s="23">
        <v>1</v>
      </c>
      <c r="F326" s="919" t="s">
        <v>10137</v>
      </c>
      <c r="G326" s="23" t="s">
        <v>9418</v>
      </c>
      <c r="H326" s="633" t="str">
        <f>IF($G326="","",VLOOKUP($G326,所属・種目コード!$F$2:$H$161,3,FALSE))</f>
        <v>031027</v>
      </c>
      <c r="I326" s="633">
        <f>IF($G326="","",VLOOKUP($G326,所属・種目コード!$F$2:$H$165,2,FALSE))</f>
        <v>1027</v>
      </c>
    </row>
    <row r="327" spans="2:9" ht="19.8">
      <c r="B327" s="23">
        <v>353</v>
      </c>
      <c r="C327" s="23" t="s">
        <v>959</v>
      </c>
      <c r="D327" s="23" t="s">
        <v>960</v>
      </c>
      <c r="E327" s="23">
        <v>1</v>
      </c>
      <c r="F327" s="919" t="s">
        <v>10137</v>
      </c>
      <c r="G327" s="23" t="s">
        <v>9418</v>
      </c>
      <c r="H327" s="633" t="str">
        <f>IF($G327="","",VLOOKUP($G327,所属・種目コード!$F$2:$H$161,3,FALSE))</f>
        <v>031027</v>
      </c>
      <c r="I327" s="633">
        <f>IF($G327="","",VLOOKUP($G327,所属・種目コード!$F$2:$H$165,2,FALSE))</f>
        <v>1027</v>
      </c>
    </row>
    <row r="328" spans="2:9" ht="19.8">
      <c r="B328" s="23">
        <v>354</v>
      </c>
      <c r="C328" s="23" t="s">
        <v>955</v>
      </c>
      <c r="D328" s="23" t="s">
        <v>956</v>
      </c>
      <c r="E328" s="23">
        <v>1</v>
      </c>
      <c r="F328" s="919" t="s">
        <v>10137</v>
      </c>
      <c r="G328" s="23" t="s">
        <v>9418</v>
      </c>
      <c r="H328" s="633" t="str">
        <f>IF($G328="","",VLOOKUP($G328,所属・種目コード!$F$2:$H$161,3,FALSE))</f>
        <v>031027</v>
      </c>
      <c r="I328" s="633">
        <f>IF($G328="","",VLOOKUP($G328,所属・種目コード!$F$2:$H$165,2,FALSE))</f>
        <v>1027</v>
      </c>
    </row>
    <row r="329" spans="2:9" ht="19.8">
      <c r="B329" s="23">
        <v>355</v>
      </c>
      <c r="C329" s="23" t="s">
        <v>957</v>
      </c>
      <c r="D329" s="23" t="s">
        <v>958</v>
      </c>
      <c r="E329" s="23">
        <v>1</v>
      </c>
      <c r="F329" s="919" t="s">
        <v>10137</v>
      </c>
      <c r="G329" s="23" t="s">
        <v>9418</v>
      </c>
      <c r="H329" s="633" t="str">
        <f>IF($G329="","",VLOOKUP($G329,所属・種目コード!$F$2:$H$161,3,FALSE))</f>
        <v>031027</v>
      </c>
      <c r="I329" s="633">
        <f>IF($G329="","",VLOOKUP($G329,所属・種目コード!$F$2:$H$165,2,FALSE))</f>
        <v>1027</v>
      </c>
    </row>
    <row r="330" spans="2:9" ht="19.8">
      <c r="B330" s="23">
        <v>356</v>
      </c>
      <c r="C330" s="23" t="s">
        <v>961</v>
      </c>
      <c r="D330" s="23" t="s">
        <v>962</v>
      </c>
      <c r="E330" s="23">
        <v>1</v>
      </c>
      <c r="F330" s="919" t="s">
        <v>10137</v>
      </c>
      <c r="G330" s="23" t="s">
        <v>9418</v>
      </c>
      <c r="H330" s="633" t="str">
        <f>IF($G330="","",VLOOKUP($G330,所属・種目コード!$F$2:$H$161,3,FALSE))</f>
        <v>031027</v>
      </c>
      <c r="I330" s="633">
        <f>IF($G330="","",VLOOKUP($G330,所属・種目コード!$F$2:$H$165,2,FALSE))</f>
        <v>1027</v>
      </c>
    </row>
    <row r="331" spans="2:9" ht="19.8">
      <c r="B331" s="23">
        <v>357</v>
      </c>
      <c r="C331" s="23" t="s">
        <v>9419</v>
      </c>
      <c r="D331" s="23" t="s">
        <v>9057</v>
      </c>
      <c r="E331" s="23">
        <v>1</v>
      </c>
      <c r="F331" s="919" t="s">
        <v>10137</v>
      </c>
      <c r="G331" s="23" t="s">
        <v>304</v>
      </c>
      <c r="H331" s="633" t="str">
        <f>IF($G331="","",VLOOKUP($G331,所属・種目コード!$F$2:$H$161,3,FALSE))</f>
        <v>031052</v>
      </c>
      <c r="I331" s="633">
        <f>IF($G331="","",VLOOKUP($G331,所属・種目コード!$F$2:$H$165,2,FALSE))</f>
        <v>1052</v>
      </c>
    </row>
    <row r="332" spans="2:9" ht="19.8">
      <c r="B332" s="23">
        <v>358</v>
      </c>
      <c r="C332" s="23" t="s">
        <v>9420</v>
      </c>
      <c r="D332" s="23" t="s">
        <v>9058</v>
      </c>
      <c r="E332" s="23">
        <v>1</v>
      </c>
      <c r="F332" s="919" t="s">
        <v>10137</v>
      </c>
      <c r="G332" s="23" t="s">
        <v>304</v>
      </c>
      <c r="H332" s="633" t="str">
        <f>IF($G332="","",VLOOKUP($G332,所属・種目コード!$F$2:$H$161,3,FALSE))</f>
        <v>031052</v>
      </c>
      <c r="I332" s="633">
        <f>IF($G332="","",VLOOKUP($G332,所属・種目コード!$F$2:$H$165,2,FALSE))</f>
        <v>1052</v>
      </c>
    </row>
    <row r="333" spans="2:9" ht="19.8">
      <c r="B333" s="23">
        <v>359</v>
      </c>
      <c r="C333" s="23" t="s">
        <v>1789</v>
      </c>
      <c r="D333" s="23" t="s">
        <v>1790</v>
      </c>
      <c r="E333" s="23">
        <v>1</v>
      </c>
      <c r="F333" s="919" t="s">
        <v>10137</v>
      </c>
      <c r="G333" s="23" t="s">
        <v>304</v>
      </c>
      <c r="H333" s="633" t="str">
        <f>IF($G333="","",VLOOKUP($G333,所属・種目コード!$F$2:$H$161,3,FALSE))</f>
        <v>031052</v>
      </c>
      <c r="I333" s="633">
        <f>IF($G333="","",VLOOKUP($G333,所属・種目コード!$F$2:$H$165,2,FALSE))</f>
        <v>1052</v>
      </c>
    </row>
    <row r="334" spans="2:9" ht="19.8">
      <c r="B334" s="23">
        <v>360</v>
      </c>
      <c r="C334" s="23" t="s">
        <v>9421</v>
      </c>
      <c r="D334" s="23" t="s">
        <v>9422</v>
      </c>
      <c r="E334" s="23">
        <v>1</v>
      </c>
      <c r="F334" s="919" t="s">
        <v>10137</v>
      </c>
      <c r="G334" s="23" t="s">
        <v>304</v>
      </c>
      <c r="H334" s="633" t="str">
        <f>IF($G334="","",VLOOKUP($G334,所属・種目コード!$F$2:$H$161,3,FALSE))</f>
        <v>031052</v>
      </c>
      <c r="I334" s="633">
        <f>IF($G334="","",VLOOKUP($G334,所属・種目コード!$F$2:$H$165,2,FALSE))</f>
        <v>1052</v>
      </c>
    </row>
    <row r="335" spans="2:9" ht="19.8">
      <c r="B335" s="23">
        <v>361</v>
      </c>
      <c r="C335" s="23" t="s">
        <v>9423</v>
      </c>
      <c r="D335" s="23" t="s">
        <v>9059</v>
      </c>
      <c r="E335" s="23">
        <v>1</v>
      </c>
      <c r="F335" s="919" t="s">
        <v>10137</v>
      </c>
      <c r="G335" s="23" t="s">
        <v>304</v>
      </c>
      <c r="H335" s="633" t="str">
        <f>IF($G335="","",VLOOKUP($G335,所属・種目コード!$F$2:$H$161,3,FALSE))</f>
        <v>031052</v>
      </c>
      <c r="I335" s="633">
        <f>IF($G335="","",VLOOKUP($G335,所属・種目コード!$F$2:$H$165,2,FALSE))</f>
        <v>1052</v>
      </c>
    </row>
    <row r="336" spans="2:9" ht="19.8">
      <c r="B336" s="23">
        <v>362</v>
      </c>
      <c r="C336" s="23" t="s">
        <v>9424</v>
      </c>
      <c r="D336" s="23" t="s">
        <v>9060</v>
      </c>
      <c r="E336" s="23">
        <v>1</v>
      </c>
      <c r="F336" s="919" t="s">
        <v>10137</v>
      </c>
      <c r="G336" s="23" t="s">
        <v>304</v>
      </c>
      <c r="H336" s="633" t="str">
        <f>IF($G336="","",VLOOKUP($G336,所属・種目コード!$F$2:$H$161,3,FALSE))</f>
        <v>031052</v>
      </c>
      <c r="I336" s="633">
        <f>IF($G336="","",VLOOKUP($G336,所属・種目コード!$F$2:$H$165,2,FALSE))</f>
        <v>1052</v>
      </c>
    </row>
    <row r="337" spans="2:9" ht="19.8">
      <c r="B337" s="23">
        <v>363</v>
      </c>
      <c r="C337" s="23" t="s">
        <v>9064</v>
      </c>
      <c r="D337" s="23" t="s">
        <v>9065</v>
      </c>
      <c r="E337" s="23">
        <v>1</v>
      </c>
      <c r="F337" s="919" t="s">
        <v>10137</v>
      </c>
      <c r="G337" s="23" t="s">
        <v>304</v>
      </c>
      <c r="H337" s="633" t="str">
        <f>IF($G337="","",VLOOKUP($G337,所属・種目コード!$F$2:$H$161,3,FALSE))</f>
        <v>031052</v>
      </c>
      <c r="I337" s="633">
        <f>IF($G337="","",VLOOKUP($G337,所属・種目コード!$F$2:$H$165,2,FALSE))</f>
        <v>1052</v>
      </c>
    </row>
    <row r="338" spans="2:9" ht="19.8">
      <c r="B338" s="23">
        <v>364</v>
      </c>
      <c r="C338" s="23" t="s">
        <v>1775</v>
      </c>
      <c r="D338" s="23" t="s">
        <v>1776</v>
      </c>
      <c r="E338" s="23">
        <v>1</v>
      </c>
      <c r="F338" s="919" t="s">
        <v>10137</v>
      </c>
      <c r="G338" s="23" t="s">
        <v>304</v>
      </c>
      <c r="H338" s="633" t="str">
        <f>IF($G338="","",VLOOKUP($G338,所属・種目コード!$F$2:$H$161,3,FALSE))</f>
        <v>031052</v>
      </c>
      <c r="I338" s="633">
        <f>IF($G338="","",VLOOKUP($G338,所属・種目コード!$F$2:$H$165,2,FALSE))</f>
        <v>1052</v>
      </c>
    </row>
    <row r="339" spans="2:9" ht="19.8">
      <c r="B339" s="23">
        <v>365</v>
      </c>
      <c r="C339" s="23" t="s">
        <v>9425</v>
      </c>
      <c r="D339" s="23" t="s">
        <v>9063</v>
      </c>
      <c r="E339" s="23">
        <v>1</v>
      </c>
      <c r="F339" s="919" t="s">
        <v>10137</v>
      </c>
      <c r="G339" s="23" t="s">
        <v>304</v>
      </c>
      <c r="H339" s="633" t="str">
        <f>IF($G339="","",VLOOKUP($G339,所属・種目コード!$F$2:$H$161,3,FALSE))</f>
        <v>031052</v>
      </c>
      <c r="I339" s="633">
        <f>IF($G339="","",VLOOKUP($G339,所属・種目コード!$F$2:$H$165,2,FALSE))</f>
        <v>1052</v>
      </c>
    </row>
    <row r="340" spans="2:9" ht="19.8">
      <c r="B340" s="23">
        <v>366</v>
      </c>
      <c r="C340" s="23" t="s">
        <v>1781</v>
      </c>
      <c r="D340" s="23" t="s">
        <v>1782</v>
      </c>
      <c r="E340" s="23">
        <v>1</v>
      </c>
      <c r="F340" s="919" t="s">
        <v>10137</v>
      </c>
      <c r="G340" s="23" t="s">
        <v>304</v>
      </c>
      <c r="H340" s="633" t="str">
        <f>IF($G340="","",VLOOKUP($G340,所属・種目コード!$F$2:$H$161,3,FALSE))</f>
        <v>031052</v>
      </c>
      <c r="I340" s="633">
        <f>IF($G340="","",VLOOKUP($G340,所属・種目コード!$F$2:$H$165,2,FALSE))</f>
        <v>1052</v>
      </c>
    </row>
    <row r="341" spans="2:9" ht="19.8">
      <c r="B341" s="23">
        <v>367</v>
      </c>
      <c r="C341" s="23" t="s">
        <v>9061</v>
      </c>
      <c r="D341" s="23" t="s">
        <v>9062</v>
      </c>
      <c r="E341" s="23">
        <v>1</v>
      </c>
      <c r="F341" s="919" t="s">
        <v>10137</v>
      </c>
      <c r="G341" s="23" t="s">
        <v>304</v>
      </c>
      <c r="H341" s="633" t="str">
        <f>IF($G341="","",VLOOKUP($G341,所属・種目コード!$F$2:$H$161,3,FALSE))</f>
        <v>031052</v>
      </c>
      <c r="I341" s="633">
        <f>IF($G341="","",VLOOKUP($G341,所属・種目コード!$F$2:$H$165,2,FALSE))</f>
        <v>1052</v>
      </c>
    </row>
    <row r="342" spans="2:9" ht="19.8">
      <c r="B342" s="23">
        <v>368</v>
      </c>
      <c r="C342" s="23" t="s">
        <v>6375</v>
      </c>
      <c r="D342" s="23" t="s">
        <v>6376</v>
      </c>
      <c r="E342" s="23">
        <v>1</v>
      </c>
      <c r="F342" s="919" t="s">
        <v>10137</v>
      </c>
      <c r="G342" s="23" t="s">
        <v>304</v>
      </c>
      <c r="H342" s="633" t="str">
        <f>IF($G342="","",VLOOKUP($G342,所属・種目コード!$F$2:$H$161,3,FALSE))</f>
        <v>031052</v>
      </c>
      <c r="I342" s="633">
        <f>IF($G342="","",VLOOKUP($G342,所属・種目コード!$F$2:$H$165,2,FALSE))</f>
        <v>1052</v>
      </c>
    </row>
    <row r="343" spans="2:9" ht="19.8">
      <c r="B343" s="23">
        <v>369</v>
      </c>
      <c r="C343" s="23" t="s">
        <v>1785</v>
      </c>
      <c r="D343" s="23" t="s">
        <v>1786</v>
      </c>
      <c r="E343" s="23">
        <v>1</v>
      </c>
      <c r="F343" s="919" t="s">
        <v>10137</v>
      </c>
      <c r="G343" s="23" t="s">
        <v>304</v>
      </c>
      <c r="H343" s="633" t="str">
        <f>IF($G343="","",VLOOKUP($G343,所属・種目コード!$F$2:$H$161,3,FALSE))</f>
        <v>031052</v>
      </c>
      <c r="I343" s="633">
        <f>IF($G343="","",VLOOKUP($G343,所属・種目コード!$F$2:$H$165,2,FALSE))</f>
        <v>1052</v>
      </c>
    </row>
    <row r="344" spans="2:9" ht="19.8">
      <c r="B344" s="23">
        <v>370</v>
      </c>
      <c r="C344" s="23" t="s">
        <v>1898</v>
      </c>
      <c r="D344" s="23" t="s">
        <v>1899</v>
      </c>
      <c r="E344" s="23">
        <v>1</v>
      </c>
      <c r="F344" s="919" t="s">
        <v>10137</v>
      </c>
      <c r="G344" s="23" t="s">
        <v>9005</v>
      </c>
      <c r="H344" s="633" t="str">
        <f>IF($G344="","",VLOOKUP($G344,所属・種目コード!$F$2:$H$161,3,FALSE))</f>
        <v>031008</v>
      </c>
      <c r="I344" s="633">
        <f>IF($G344="","",VLOOKUP($G344,所属・種目コード!$F$2:$H$165,2,FALSE))</f>
        <v>1008</v>
      </c>
    </row>
    <row r="345" spans="2:9" ht="19.8">
      <c r="B345" s="23">
        <v>371</v>
      </c>
      <c r="C345" s="23" t="s">
        <v>1900</v>
      </c>
      <c r="D345" s="23" t="s">
        <v>1901</v>
      </c>
      <c r="E345" s="23">
        <v>1</v>
      </c>
      <c r="F345" s="919" t="s">
        <v>10137</v>
      </c>
      <c r="G345" s="23" t="s">
        <v>9005</v>
      </c>
      <c r="H345" s="633" t="str">
        <f>IF($G345="","",VLOOKUP($G345,所属・種目コード!$F$2:$H$161,3,FALSE))</f>
        <v>031008</v>
      </c>
      <c r="I345" s="633">
        <f>IF($G345="","",VLOOKUP($G345,所属・種目コード!$F$2:$H$165,2,FALSE))</f>
        <v>1008</v>
      </c>
    </row>
    <row r="346" spans="2:9" ht="19.8">
      <c r="B346" s="23">
        <v>372</v>
      </c>
      <c r="C346" s="23" t="s">
        <v>1904</v>
      </c>
      <c r="D346" s="23" t="s">
        <v>1905</v>
      </c>
      <c r="E346" s="23">
        <v>1</v>
      </c>
      <c r="F346" s="919" t="s">
        <v>10137</v>
      </c>
      <c r="G346" s="23" t="s">
        <v>9005</v>
      </c>
      <c r="H346" s="633" t="str">
        <f>IF($G346="","",VLOOKUP($G346,所属・種目コード!$F$2:$H$161,3,FALSE))</f>
        <v>031008</v>
      </c>
      <c r="I346" s="633">
        <f>IF($G346="","",VLOOKUP($G346,所属・種目コード!$F$2:$H$165,2,FALSE))</f>
        <v>1008</v>
      </c>
    </row>
    <row r="347" spans="2:9" ht="19.8">
      <c r="B347" s="23">
        <v>373</v>
      </c>
      <c r="C347" s="23" t="s">
        <v>1906</v>
      </c>
      <c r="D347" s="23" t="s">
        <v>1907</v>
      </c>
      <c r="E347" s="23">
        <v>1</v>
      </c>
      <c r="F347" s="919" t="s">
        <v>10137</v>
      </c>
      <c r="G347" s="23" t="s">
        <v>9005</v>
      </c>
      <c r="H347" s="633" t="str">
        <f>IF($G347="","",VLOOKUP($G347,所属・種目コード!$F$2:$H$161,3,FALSE))</f>
        <v>031008</v>
      </c>
      <c r="I347" s="633">
        <f>IF($G347="","",VLOOKUP($G347,所属・種目コード!$F$2:$H$165,2,FALSE))</f>
        <v>1008</v>
      </c>
    </row>
    <row r="348" spans="2:9" ht="19.8">
      <c r="B348" s="23">
        <v>374</v>
      </c>
      <c r="C348" s="23" t="s">
        <v>1912</v>
      </c>
      <c r="D348" s="23" t="s">
        <v>1913</v>
      </c>
      <c r="E348" s="23">
        <v>1</v>
      </c>
      <c r="F348" s="919" t="s">
        <v>10137</v>
      </c>
      <c r="G348" s="23" t="s">
        <v>9005</v>
      </c>
      <c r="H348" s="633" t="str">
        <f>IF($G348="","",VLOOKUP($G348,所属・種目コード!$F$2:$H$161,3,FALSE))</f>
        <v>031008</v>
      </c>
      <c r="I348" s="633">
        <f>IF($G348="","",VLOOKUP($G348,所属・種目コード!$F$2:$H$165,2,FALSE))</f>
        <v>1008</v>
      </c>
    </row>
    <row r="349" spans="2:9" ht="19.8">
      <c r="B349" s="23">
        <v>375</v>
      </c>
      <c r="C349" s="23" t="s">
        <v>1920</v>
      </c>
      <c r="D349" s="23" t="s">
        <v>1921</v>
      </c>
      <c r="E349" s="23">
        <v>1</v>
      </c>
      <c r="F349" s="919" t="s">
        <v>10137</v>
      </c>
      <c r="G349" s="23" t="s">
        <v>9005</v>
      </c>
      <c r="H349" s="633" t="str">
        <f>IF($G349="","",VLOOKUP($G349,所属・種目コード!$F$2:$H$161,3,FALSE))</f>
        <v>031008</v>
      </c>
      <c r="I349" s="633">
        <f>IF($G349="","",VLOOKUP($G349,所属・種目コード!$F$2:$H$165,2,FALSE))</f>
        <v>1008</v>
      </c>
    </row>
    <row r="350" spans="2:9" ht="19.8">
      <c r="B350" s="23">
        <v>376</v>
      </c>
      <c r="C350" s="23" t="s">
        <v>1926</v>
      </c>
      <c r="D350" s="23" t="s">
        <v>1927</v>
      </c>
      <c r="E350" s="23">
        <v>1</v>
      </c>
      <c r="F350" s="919" t="s">
        <v>10137</v>
      </c>
      <c r="G350" s="23" t="s">
        <v>9005</v>
      </c>
      <c r="H350" s="633" t="str">
        <f>IF($G350="","",VLOOKUP($G350,所属・種目コード!$F$2:$H$161,3,FALSE))</f>
        <v>031008</v>
      </c>
      <c r="I350" s="633">
        <f>IF($G350="","",VLOOKUP($G350,所属・種目コード!$F$2:$H$165,2,FALSE))</f>
        <v>1008</v>
      </c>
    </row>
    <row r="351" spans="2:9" ht="19.8">
      <c r="B351" s="23">
        <v>377</v>
      </c>
      <c r="C351" s="23" t="s">
        <v>1928</v>
      </c>
      <c r="D351" s="23" t="s">
        <v>1474</v>
      </c>
      <c r="E351" s="23">
        <v>1</v>
      </c>
      <c r="F351" s="919" t="s">
        <v>10137</v>
      </c>
      <c r="G351" s="23" t="s">
        <v>9005</v>
      </c>
      <c r="H351" s="633" t="str">
        <f>IF($G351="","",VLOOKUP($G351,所属・種目コード!$F$2:$H$161,3,FALSE))</f>
        <v>031008</v>
      </c>
      <c r="I351" s="633">
        <f>IF($G351="","",VLOOKUP($G351,所属・種目コード!$F$2:$H$165,2,FALSE))</f>
        <v>1008</v>
      </c>
    </row>
    <row r="352" spans="2:9" ht="19.8">
      <c r="B352" s="23">
        <v>378</v>
      </c>
      <c r="C352" s="23" t="s">
        <v>1929</v>
      </c>
      <c r="D352" s="23" t="s">
        <v>1930</v>
      </c>
      <c r="E352" s="23">
        <v>1</v>
      </c>
      <c r="F352" s="919" t="s">
        <v>10137</v>
      </c>
      <c r="G352" s="23" t="s">
        <v>9005</v>
      </c>
      <c r="H352" s="633" t="str">
        <f>IF($G352="","",VLOOKUP($G352,所属・種目コード!$F$2:$H$161,3,FALSE))</f>
        <v>031008</v>
      </c>
      <c r="I352" s="633">
        <f>IF($G352="","",VLOOKUP($G352,所属・種目コード!$F$2:$H$165,2,FALSE))</f>
        <v>1008</v>
      </c>
    </row>
    <row r="353" spans="2:9" ht="19.8">
      <c r="B353" s="23">
        <v>379</v>
      </c>
      <c r="C353" s="23" t="s">
        <v>1381</v>
      </c>
      <c r="D353" s="23" t="s">
        <v>1382</v>
      </c>
      <c r="E353" s="23">
        <v>1</v>
      </c>
      <c r="F353" s="919" t="s">
        <v>10137</v>
      </c>
      <c r="G353" s="23" t="s">
        <v>136</v>
      </c>
      <c r="H353" s="633" t="str">
        <f>IF($G353="","",VLOOKUP($G353,所属・種目コード!$F$2:$H$161,3,FALSE))</f>
        <v>031012</v>
      </c>
      <c r="I353" s="633">
        <f>IF($G353="","",VLOOKUP($G353,所属・種目コード!$F$2:$H$165,2,FALSE))</f>
        <v>1012</v>
      </c>
    </row>
    <row r="354" spans="2:9" ht="19.8">
      <c r="B354" s="23">
        <v>380</v>
      </c>
      <c r="C354" s="23" t="s">
        <v>1196</v>
      </c>
      <c r="D354" s="23" t="s">
        <v>1197</v>
      </c>
      <c r="E354" s="23">
        <v>1</v>
      </c>
      <c r="F354" s="919" t="s">
        <v>10137</v>
      </c>
      <c r="G354" s="23" t="s">
        <v>136</v>
      </c>
      <c r="H354" s="633" t="str">
        <f>IF($G354="","",VLOOKUP($G354,所属・種目コード!$F$2:$H$161,3,FALSE))</f>
        <v>031012</v>
      </c>
      <c r="I354" s="633">
        <f>IF($G354="","",VLOOKUP($G354,所属・種目コード!$F$2:$H$165,2,FALSE))</f>
        <v>1012</v>
      </c>
    </row>
    <row r="355" spans="2:9" ht="19.8">
      <c r="B355" s="23">
        <v>381</v>
      </c>
      <c r="C355" s="23" t="s">
        <v>9426</v>
      </c>
      <c r="D355" s="23" t="s">
        <v>9027</v>
      </c>
      <c r="E355" s="23">
        <v>1</v>
      </c>
      <c r="F355" s="919" t="s">
        <v>10137</v>
      </c>
      <c r="G355" s="23" t="s">
        <v>136</v>
      </c>
      <c r="H355" s="633" t="str">
        <f>IF($G355="","",VLOOKUP($G355,所属・種目コード!$F$2:$H$161,3,FALSE))</f>
        <v>031012</v>
      </c>
      <c r="I355" s="633">
        <f>IF($G355="","",VLOOKUP($G355,所属・種目コード!$F$2:$H$165,2,FALSE))</f>
        <v>1012</v>
      </c>
    </row>
    <row r="356" spans="2:9" ht="19.8">
      <c r="B356" s="23">
        <v>382</v>
      </c>
      <c r="C356" s="23" t="s">
        <v>1198</v>
      </c>
      <c r="D356" s="23" t="s">
        <v>1199</v>
      </c>
      <c r="E356" s="23">
        <v>1</v>
      </c>
      <c r="F356" s="919" t="s">
        <v>10137</v>
      </c>
      <c r="G356" s="23" t="s">
        <v>136</v>
      </c>
      <c r="H356" s="633" t="str">
        <f>IF($G356="","",VLOOKUP($G356,所属・種目コード!$F$2:$H$161,3,FALSE))</f>
        <v>031012</v>
      </c>
      <c r="I356" s="633">
        <f>IF($G356="","",VLOOKUP($G356,所属・種目コード!$F$2:$H$165,2,FALSE))</f>
        <v>1012</v>
      </c>
    </row>
    <row r="357" spans="2:9" ht="19.8">
      <c r="B357" s="23">
        <v>383</v>
      </c>
      <c r="C357" s="23" t="s">
        <v>1379</v>
      </c>
      <c r="D357" s="23" t="s">
        <v>1380</v>
      </c>
      <c r="E357" s="23">
        <v>1</v>
      </c>
      <c r="F357" s="919" t="s">
        <v>10137</v>
      </c>
      <c r="G357" s="23" t="s">
        <v>136</v>
      </c>
      <c r="H357" s="633" t="str">
        <f>IF($G357="","",VLOOKUP($G357,所属・種目コード!$F$2:$H$161,3,FALSE))</f>
        <v>031012</v>
      </c>
      <c r="I357" s="633">
        <f>IF($G357="","",VLOOKUP($G357,所属・種目コード!$F$2:$H$165,2,FALSE))</f>
        <v>1012</v>
      </c>
    </row>
    <row r="358" spans="2:9" ht="19.8">
      <c r="B358" s="23">
        <v>384</v>
      </c>
      <c r="C358" s="23" t="s">
        <v>973</v>
      </c>
      <c r="D358" s="23" t="s">
        <v>974</v>
      </c>
      <c r="E358" s="23">
        <v>1</v>
      </c>
      <c r="F358" s="919" t="s">
        <v>10137</v>
      </c>
      <c r="G358" s="23" t="s">
        <v>136</v>
      </c>
      <c r="H358" s="633" t="str">
        <f>IF($G358="","",VLOOKUP($G358,所属・種目コード!$F$2:$H$161,3,FALSE))</f>
        <v>031012</v>
      </c>
      <c r="I358" s="633">
        <f>IF($G358="","",VLOOKUP($G358,所属・種目コード!$F$2:$H$165,2,FALSE))</f>
        <v>1012</v>
      </c>
    </row>
    <row r="359" spans="2:9" ht="19.8">
      <c r="B359" s="23">
        <v>385</v>
      </c>
      <c r="C359" s="23" t="s">
        <v>6466</v>
      </c>
      <c r="D359" s="23" t="s">
        <v>6467</v>
      </c>
      <c r="E359" s="23">
        <v>1</v>
      </c>
      <c r="F359" s="919" t="s">
        <v>10137</v>
      </c>
      <c r="G359" s="23" t="s">
        <v>136</v>
      </c>
      <c r="H359" s="633" t="str">
        <f>IF($G359="","",VLOOKUP($G359,所属・種目コード!$F$2:$H$161,3,FALSE))</f>
        <v>031012</v>
      </c>
      <c r="I359" s="633">
        <f>IF($G359="","",VLOOKUP($G359,所属・種目コード!$F$2:$H$165,2,FALSE))</f>
        <v>1012</v>
      </c>
    </row>
    <row r="360" spans="2:9" ht="19.8">
      <c r="B360" s="23">
        <v>386</v>
      </c>
      <c r="C360" s="23" t="s">
        <v>1367</v>
      </c>
      <c r="D360" s="23" t="s">
        <v>1368</v>
      </c>
      <c r="E360" s="23">
        <v>1</v>
      </c>
      <c r="F360" s="919" t="s">
        <v>10137</v>
      </c>
      <c r="G360" s="23" t="s">
        <v>136</v>
      </c>
      <c r="H360" s="633" t="str">
        <f>IF($G360="","",VLOOKUP($G360,所属・種目コード!$F$2:$H$161,3,FALSE))</f>
        <v>031012</v>
      </c>
      <c r="I360" s="633">
        <f>IF($G360="","",VLOOKUP($G360,所属・種目コード!$F$2:$H$165,2,FALSE))</f>
        <v>1012</v>
      </c>
    </row>
    <row r="361" spans="2:9" ht="19.8">
      <c r="B361" s="23">
        <v>387</v>
      </c>
      <c r="C361" s="23" t="s">
        <v>1371</v>
      </c>
      <c r="D361" s="23" t="s">
        <v>1372</v>
      </c>
      <c r="E361" s="23">
        <v>1</v>
      </c>
      <c r="F361" s="919" t="s">
        <v>10137</v>
      </c>
      <c r="G361" s="23" t="s">
        <v>136</v>
      </c>
      <c r="H361" s="633" t="str">
        <f>IF($G361="","",VLOOKUP($G361,所属・種目コード!$F$2:$H$161,3,FALSE))</f>
        <v>031012</v>
      </c>
      <c r="I361" s="633">
        <f>IF($G361="","",VLOOKUP($G361,所属・種目コード!$F$2:$H$165,2,FALSE))</f>
        <v>1012</v>
      </c>
    </row>
    <row r="362" spans="2:9" ht="19.8">
      <c r="B362" s="23">
        <v>388</v>
      </c>
      <c r="C362" s="23" t="s">
        <v>9427</v>
      </c>
      <c r="D362" s="23" t="s">
        <v>396</v>
      </c>
      <c r="E362" s="23">
        <v>1</v>
      </c>
      <c r="F362" s="919" t="s">
        <v>10137</v>
      </c>
      <c r="G362" s="23" t="s">
        <v>136</v>
      </c>
      <c r="H362" s="633" t="str">
        <f>IF($G362="","",VLOOKUP($G362,所属・種目コード!$F$2:$H$161,3,FALSE))</f>
        <v>031012</v>
      </c>
      <c r="I362" s="633">
        <f>IF($G362="","",VLOOKUP($G362,所属・種目コード!$F$2:$H$165,2,FALSE))</f>
        <v>1012</v>
      </c>
    </row>
    <row r="363" spans="2:9" ht="19.8">
      <c r="B363" s="23">
        <v>389</v>
      </c>
      <c r="C363" s="23" t="s">
        <v>1180</v>
      </c>
      <c r="D363" s="23" t="s">
        <v>1181</v>
      </c>
      <c r="E363" s="23">
        <v>1</v>
      </c>
      <c r="F363" s="919" t="s">
        <v>10137</v>
      </c>
      <c r="G363" s="23" t="s">
        <v>136</v>
      </c>
      <c r="H363" s="633" t="str">
        <f>IF($G363="","",VLOOKUP($G363,所属・種目コード!$F$2:$H$161,3,FALSE))</f>
        <v>031012</v>
      </c>
      <c r="I363" s="633">
        <f>IF($G363="","",VLOOKUP($G363,所属・種目コード!$F$2:$H$165,2,FALSE))</f>
        <v>1012</v>
      </c>
    </row>
    <row r="364" spans="2:9" ht="19.8">
      <c r="B364" s="23">
        <v>390</v>
      </c>
      <c r="C364" s="23" t="s">
        <v>1369</v>
      </c>
      <c r="D364" s="23" t="s">
        <v>1370</v>
      </c>
      <c r="E364" s="23">
        <v>1</v>
      </c>
      <c r="F364" s="919" t="s">
        <v>10137</v>
      </c>
      <c r="G364" s="23" t="s">
        <v>136</v>
      </c>
      <c r="H364" s="633" t="str">
        <f>IF($G364="","",VLOOKUP($G364,所属・種目コード!$F$2:$H$161,3,FALSE))</f>
        <v>031012</v>
      </c>
      <c r="I364" s="633">
        <f>IF($G364="","",VLOOKUP($G364,所属・種目コード!$F$2:$H$165,2,FALSE))</f>
        <v>1012</v>
      </c>
    </row>
    <row r="365" spans="2:9" ht="19.8">
      <c r="B365" s="23">
        <v>391</v>
      </c>
      <c r="C365" s="23" t="s">
        <v>9428</v>
      </c>
      <c r="D365" s="23" t="s">
        <v>9429</v>
      </c>
      <c r="E365" s="23">
        <v>1</v>
      </c>
      <c r="F365" s="919" t="s">
        <v>10137</v>
      </c>
      <c r="G365" s="23" t="s">
        <v>9430</v>
      </c>
      <c r="H365" s="633" t="str">
        <f>IF($G365="","",VLOOKUP($G365,所属・種目コード!$F$2:$H$161,3,FALSE))</f>
        <v>031344</v>
      </c>
      <c r="I365" s="633">
        <f>IF($G365="","",VLOOKUP($G365,所属・種目コード!$F$2:$H$165,2,FALSE))</f>
        <v>1344</v>
      </c>
    </row>
    <row r="366" spans="2:9" ht="19.8">
      <c r="B366" s="23">
        <v>392</v>
      </c>
      <c r="C366" s="23" t="s">
        <v>9431</v>
      </c>
      <c r="D366" s="23" t="s">
        <v>9432</v>
      </c>
      <c r="E366" s="23">
        <v>1</v>
      </c>
      <c r="F366" s="919" t="s">
        <v>10137</v>
      </c>
      <c r="G366" s="23" t="s">
        <v>9430</v>
      </c>
      <c r="H366" s="633" t="str">
        <f>IF($G366="","",VLOOKUP($G366,所属・種目コード!$F$2:$H$161,3,FALSE))</f>
        <v>031344</v>
      </c>
      <c r="I366" s="633">
        <f>IF($G366="","",VLOOKUP($G366,所属・種目コード!$F$2:$H$165,2,FALSE))</f>
        <v>1344</v>
      </c>
    </row>
    <row r="367" spans="2:9" ht="19.8">
      <c r="B367" s="23">
        <v>393</v>
      </c>
      <c r="C367" s="23" t="s">
        <v>9433</v>
      </c>
      <c r="D367" s="23" t="s">
        <v>9434</v>
      </c>
      <c r="E367" s="23">
        <v>1</v>
      </c>
      <c r="F367" s="919" t="s">
        <v>10137</v>
      </c>
      <c r="G367" s="23" t="s">
        <v>9430</v>
      </c>
      <c r="H367" s="633" t="str">
        <f>IF($G367="","",VLOOKUP($G367,所属・種目コード!$F$2:$H$161,3,FALSE))</f>
        <v>031344</v>
      </c>
      <c r="I367" s="633">
        <f>IF($G367="","",VLOOKUP($G367,所属・種目コード!$F$2:$H$165,2,FALSE))</f>
        <v>1344</v>
      </c>
    </row>
    <row r="368" spans="2:9" ht="19.8">
      <c r="B368" s="23">
        <v>394</v>
      </c>
      <c r="C368" s="23" t="s">
        <v>9435</v>
      </c>
      <c r="D368" s="23" t="s">
        <v>9436</v>
      </c>
      <c r="E368" s="23">
        <v>1</v>
      </c>
      <c r="F368" s="919" t="s">
        <v>10137</v>
      </c>
      <c r="G368" s="23" t="s">
        <v>9430</v>
      </c>
      <c r="H368" s="633" t="str">
        <f>IF($G368="","",VLOOKUP($G368,所属・種目コード!$F$2:$H$161,3,FALSE))</f>
        <v>031344</v>
      </c>
      <c r="I368" s="633">
        <f>IF($G368="","",VLOOKUP($G368,所属・種目コード!$F$2:$H$165,2,FALSE))</f>
        <v>1344</v>
      </c>
    </row>
    <row r="369" spans="2:9" ht="19.8">
      <c r="B369" s="23">
        <v>395</v>
      </c>
      <c r="C369" s="23" t="s">
        <v>9437</v>
      </c>
      <c r="D369" s="23" t="s">
        <v>9438</v>
      </c>
      <c r="E369" s="23">
        <v>1</v>
      </c>
      <c r="F369" s="919" t="s">
        <v>10137</v>
      </c>
      <c r="G369" s="23" t="s">
        <v>9430</v>
      </c>
      <c r="H369" s="633" t="str">
        <f>IF($G369="","",VLOOKUP($G369,所属・種目コード!$F$2:$H$161,3,FALSE))</f>
        <v>031344</v>
      </c>
      <c r="I369" s="633">
        <f>IF($G369="","",VLOOKUP($G369,所属・種目コード!$F$2:$H$165,2,FALSE))</f>
        <v>1344</v>
      </c>
    </row>
    <row r="370" spans="2:9" ht="19.8">
      <c r="B370" s="23">
        <v>396</v>
      </c>
      <c r="C370" s="23" t="s">
        <v>9439</v>
      </c>
      <c r="D370" s="23" t="s">
        <v>9440</v>
      </c>
      <c r="E370" s="23">
        <v>1</v>
      </c>
      <c r="F370" s="919" t="s">
        <v>10137</v>
      </c>
      <c r="G370" s="23" t="s">
        <v>9430</v>
      </c>
      <c r="H370" s="633" t="str">
        <f>IF($G370="","",VLOOKUP($G370,所属・種目コード!$F$2:$H$161,3,FALSE))</f>
        <v>031344</v>
      </c>
      <c r="I370" s="633">
        <f>IF($G370="","",VLOOKUP($G370,所属・種目コード!$F$2:$H$165,2,FALSE))</f>
        <v>1344</v>
      </c>
    </row>
    <row r="371" spans="2:9" ht="19.8">
      <c r="B371" s="23">
        <v>397</v>
      </c>
      <c r="C371" s="23" t="s">
        <v>9441</v>
      </c>
      <c r="D371" s="23" t="s">
        <v>9442</v>
      </c>
      <c r="E371" s="23">
        <v>1</v>
      </c>
      <c r="F371" s="919" t="s">
        <v>10137</v>
      </c>
      <c r="G371" s="23" t="s">
        <v>9430</v>
      </c>
      <c r="H371" s="633" t="str">
        <f>IF($G371="","",VLOOKUP($G371,所属・種目コード!$F$2:$H$161,3,FALSE))</f>
        <v>031344</v>
      </c>
      <c r="I371" s="633">
        <f>IF($G371="","",VLOOKUP($G371,所属・種目コード!$F$2:$H$165,2,FALSE))</f>
        <v>1344</v>
      </c>
    </row>
    <row r="372" spans="2:9" ht="19.8">
      <c r="B372" s="23">
        <v>398</v>
      </c>
      <c r="C372" s="23" t="s">
        <v>9443</v>
      </c>
      <c r="D372" s="23" t="s">
        <v>9444</v>
      </c>
      <c r="E372" s="23">
        <v>1</v>
      </c>
      <c r="F372" s="919" t="s">
        <v>10137</v>
      </c>
      <c r="G372" s="23" t="s">
        <v>9430</v>
      </c>
      <c r="H372" s="633" t="str">
        <f>IF($G372="","",VLOOKUP($G372,所属・種目コード!$F$2:$H$161,3,FALSE))</f>
        <v>031344</v>
      </c>
      <c r="I372" s="633">
        <f>IF($G372="","",VLOOKUP($G372,所属・種目コード!$F$2:$H$165,2,FALSE))</f>
        <v>1344</v>
      </c>
    </row>
    <row r="373" spans="2:9" ht="19.8">
      <c r="B373" s="23">
        <v>399</v>
      </c>
      <c r="C373" s="23" t="s">
        <v>9445</v>
      </c>
      <c r="D373" s="23" t="s">
        <v>9446</v>
      </c>
      <c r="E373" s="23">
        <v>1</v>
      </c>
      <c r="F373" s="919" t="s">
        <v>10137</v>
      </c>
      <c r="G373" s="23" t="s">
        <v>9430</v>
      </c>
      <c r="H373" s="633" t="str">
        <f>IF($G373="","",VLOOKUP($G373,所属・種目コード!$F$2:$H$161,3,FALSE))</f>
        <v>031344</v>
      </c>
      <c r="I373" s="633">
        <f>IF($G373="","",VLOOKUP($G373,所属・種目コード!$F$2:$H$165,2,FALSE))</f>
        <v>1344</v>
      </c>
    </row>
    <row r="374" spans="2:9" ht="19.8">
      <c r="B374" s="23">
        <v>400</v>
      </c>
      <c r="C374" s="23" t="s">
        <v>1586</v>
      </c>
      <c r="D374" s="23" t="s">
        <v>1587</v>
      </c>
      <c r="E374" s="23">
        <v>1</v>
      </c>
      <c r="F374" s="919" t="s">
        <v>10137</v>
      </c>
      <c r="G374" s="23" t="s">
        <v>186</v>
      </c>
      <c r="H374" s="633" t="str">
        <f>IF($G374="","",VLOOKUP($G374,所属・種目コード!$F$2:$H$161,3,FALSE))</f>
        <v>031022</v>
      </c>
      <c r="I374" s="633">
        <f>IF($G374="","",VLOOKUP($G374,所属・種目コード!$F$2:$H$165,2,FALSE))</f>
        <v>1022</v>
      </c>
    </row>
    <row r="375" spans="2:9" ht="19.8">
      <c r="B375" s="23">
        <v>401</v>
      </c>
      <c r="C375" s="23" t="s">
        <v>1588</v>
      </c>
      <c r="D375" s="23" t="s">
        <v>1589</v>
      </c>
      <c r="E375" s="23">
        <v>1</v>
      </c>
      <c r="F375" s="919" t="s">
        <v>10137</v>
      </c>
      <c r="G375" s="23" t="s">
        <v>186</v>
      </c>
      <c r="H375" s="633" t="str">
        <f>IF($G375="","",VLOOKUP($G375,所属・種目コード!$F$2:$H$161,3,FALSE))</f>
        <v>031022</v>
      </c>
      <c r="I375" s="633">
        <f>IF($G375="","",VLOOKUP($G375,所属・種目コード!$F$2:$H$165,2,FALSE))</f>
        <v>1022</v>
      </c>
    </row>
    <row r="376" spans="2:9" ht="19.8">
      <c r="B376" s="23">
        <v>402</v>
      </c>
      <c r="C376" s="23" t="s">
        <v>1592</v>
      </c>
      <c r="D376" s="23" t="s">
        <v>1593</v>
      </c>
      <c r="E376" s="23">
        <v>1</v>
      </c>
      <c r="F376" s="919" t="s">
        <v>10137</v>
      </c>
      <c r="G376" s="23" t="s">
        <v>186</v>
      </c>
      <c r="H376" s="633" t="str">
        <f>IF($G376="","",VLOOKUP($G376,所属・種目コード!$F$2:$H$161,3,FALSE))</f>
        <v>031022</v>
      </c>
      <c r="I376" s="633">
        <f>IF($G376="","",VLOOKUP($G376,所属・種目コード!$F$2:$H$165,2,FALSE))</f>
        <v>1022</v>
      </c>
    </row>
    <row r="377" spans="2:9" ht="19.8">
      <c r="B377" s="23">
        <v>403</v>
      </c>
      <c r="C377" s="23" t="s">
        <v>1594</v>
      </c>
      <c r="D377" s="23" t="s">
        <v>1595</v>
      </c>
      <c r="E377" s="23">
        <v>1</v>
      </c>
      <c r="F377" s="919" t="s">
        <v>10137</v>
      </c>
      <c r="G377" s="23" t="s">
        <v>186</v>
      </c>
      <c r="H377" s="633" t="str">
        <f>IF($G377="","",VLOOKUP($G377,所属・種目コード!$F$2:$H$161,3,FALSE))</f>
        <v>031022</v>
      </c>
      <c r="I377" s="633">
        <f>IF($G377="","",VLOOKUP($G377,所属・種目コード!$F$2:$H$165,2,FALSE))</f>
        <v>1022</v>
      </c>
    </row>
    <row r="378" spans="2:9" ht="19.8">
      <c r="B378" s="23">
        <v>404</v>
      </c>
      <c r="C378" s="23" t="s">
        <v>1598</v>
      </c>
      <c r="D378" s="23" t="s">
        <v>1599</v>
      </c>
      <c r="E378" s="23">
        <v>1</v>
      </c>
      <c r="F378" s="919" t="s">
        <v>10137</v>
      </c>
      <c r="G378" s="23" t="s">
        <v>186</v>
      </c>
      <c r="H378" s="633" t="str">
        <f>IF($G378="","",VLOOKUP($G378,所属・種目コード!$F$2:$H$161,3,FALSE))</f>
        <v>031022</v>
      </c>
      <c r="I378" s="633">
        <f>IF($G378="","",VLOOKUP($G378,所属・種目コード!$F$2:$H$165,2,FALSE))</f>
        <v>1022</v>
      </c>
    </row>
    <row r="379" spans="2:9" ht="19.8">
      <c r="B379" s="23">
        <v>405</v>
      </c>
      <c r="C379" s="23" t="s">
        <v>1600</v>
      </c>
      <c r="D379" s="23" t="s">
        <v>1601</v>
      </c>
      <c r="E379" s="23">
        <v>1</v>
      </c>
      <c r="F379" s="919" t="s">
        <v>10137</v>
      </c>
      <c r="G379" s="23" t="s">
        <v>186</v>
      </c>
      <c r="H379" s="633" t="str">
        <f>IF($G379="","",VLOOKUP($G379,所属・種目コード!$F$2:$H$161,3,FALSE))</f>
        <v>031022</v>
      </c>
      <c r="I379" s="633">
        <f>IF($G379="","",VLOOKUP($G379,所属・種目コード!$F$2:$H$165,2,FALSE))</f>
        <v>1022</v>
      </c>
    </row>
    <row r="380" spans="2:9" ht="19.8">
      <c r="B380" s="23">
        <v>406</v>
      </c>
      <c r="C380" s="23" t="s">
        <v>1044</v>
      </c>
      <c r="D380" s="23" t="s">
        <v>1045</v>
      </c>
      <c r="E380" s="23">
        <v>1</v>
      </c>
      <c r="F380" s="919" t="s">
        <v>10137</v>
      </c>
      <c r="G380" s="23" t="s">
        <v>213</v>
      </c>
      <c r="H380" s="633" t="str">
        <f>IF($G380="","",VLOOKUP($G380,所属・種目コード!$F$2:$H$161,3,FALSE))</f>
        <v>031029</v>
      </c>
      <c r="I380" s="633">
        <f>IF($G380="","",VLOOKUP($G380,所属・種目コード!$F$2:$H$165,2,FALSE))</f>
        <v>1029</v>
      </c>
    </row>
    <row r="381" spans="2:9" ht="19.8">
      <c r="B381" s="23">
        <v>407</v>
      </c>
      <c r="C381" s="23" t="s">
        <v>3737</v>
      </c>
      <c r="D381" s="23" t="s">
        <v>3738</v>
      </c>
      <c r="E381" s="23">
        <v>1</v>
      </c>
      <c r="F381" s="919" t="s">
        <v>10137</v>
      </c>
      <c r="G381" s="23" t="s">
        <v>213</v>
      </c>
      <c r="H381" s="633" t="str">
        <f>IF($G381="","",VLOOKUP($G381,所属・種目コード!$F$2:$H$161,3,FALSE))</f>
        <v>031029</v>
      </c>
      <c r="I381" s="633">
        <f>IF($G381="","",VLOOKUP($G381,所属・種目コード!$F$2:$H$165,2,FALSE))</f>
        <v>1029</v>
      </c>
    </row>
    <row r="382" spans="2:9" ht="19.8">
      <c r="B382" s="23">
        <v>408</v>
      </c>
      <c r="C382" s="23" t="s">
        <v>9447</v>
      </c>
      <c r="D382" s="23" t="s">
        <v>9052</v>
      </c>
      <c r="E382" s="23">
        <v>1</v>
      </c>
      <c r="F382" s="919" t="s">
        <v>10137</v>
      </c>
      <c r="G382" s="23" t="s">
        <v>213</v>
      </c>
      <c r="H382" s="633" t="str">
        <f>IF($G382="","",VLOOKUP($G382,所属・種目コード!$F$2:$H$161,3,FALSE))</f>
        <v>031029</v>
      </c>
      <c r="I382" s="633">
        <f>IF($G382="","",VLOOKUP($G382,所属・種目コード!$F$2:$H$165,2,FALSE))</f>
        <v>1029</v>
      </c>
    </row>
    <row r="383" spans="2:9" ht="19.8">
      <c r="B383" s="23">
        <v>409</v>
      </c>
      <c r="C383" s="23" t="s">
        <v>1063</v>
      </c>
      <c r="D383" s="23" t="s">
        <v>1064</v>
      </c>
      <c r="E383" s="23">
        <v>1</v>
      </c>
      <c r="F383" s="919" t="s">
        <v>10137</v>
      </c>
      <c r="G383" s="23" t="s">
        <v>213</v>
      </c>
      <c r="H383" s="633" t="str">
        <f>IF($G383="","",VLOOKUP($G383,所属・種目コード!$F$2:$H$161,3,FALSE))</f>
        <v>031029</v>
      </c>
      <c r="I383" s="633">
        <f>IF($G383="","",VLOOKUP($G383,所属・種目コード!$F$2:$H$165,2,FALSE))</f>
        <v>1029</v>
      </c>
    </row>
    <row r="384" spans="2:9" ht="19.8">
      <c r="B384" s="23">
        <v>410</v>
      </c>
      <c r="C384" s="23" t="s">
        <v>1050</v>
      </c>
      <c r="D384" s="23" t="s">
        <v>1051</v>
      </c>
      <c r="E384" s="23">
        <v>1</v>
      </c>
      <c r="F384" s="919" t="s">
        <v>10137</v>
      </c>
      <c r="G384" s="23" t="s">
        <v>213</v>
      </c>
      <c r="H384" s="633" t="str">
        <f>IF($G384="","",VLOOKUP($G384,所属・種目コード!$F$2:$H$161,3,FALSE))</f>
        <v>031029</v>
      </c>
      <c r="I384" s="633">
        <f>IF($G384="","",VLOOKUP($G384,所属・種目コード!$F$2:$H$165,2,FALSE))</f>
        <v>1029</v>
      </c>
    </row>
    <row r="385" spans="2:9" ht="19.8">
      <c r="B385" s="23">
        <v>411</v>
      </c>
      <c r="C385" s="23" t="s">
        <v>1077</v>
      </c>
      <c r="D385" s="23" t="s">
        <v>1078</v>
      </c>
      <c r="E385" s="23">
        <v>1</v>
      </c>
      <c r="F385" s="919" t="s">
        <v>10137</v>
      </c>
      <c r="G385" s="23" t="s">
        <v>213</v>
      </c>
      <c r="H385" s="633" t="str">
        <f>IF($G385="","",VLOOKUP($G385,所属・種目コード!$F$2:$H$161,3,FALSE))</f>
        <v>031029</v>
      </c>
      <c r="I385" s="633">
        <f>IF($G385="","",VLOOKUP($G385,所属・種目コード!$F$2:$H$165,2,FALSE))</f>
        <v>1029</v>
      </c>
    </row>
    <row r="386" spans="2:9" ht="19.8">
      <c r="B386" s="23">
        <v>412</v>
      </c>
      <c r="C386" s="23" t="s">
        <v>1075</v>
      </c>
      <c r="D386" s="23" t="s">
        <v>1076</v>
      </c>
      <c r="E386" s="23">
        <v>1</v>
      </c>
      <c r="F386" s="919" t="s">
        <v>10137</v>
      </c>
      <c r="G386" s="23" t="s">
        <v>213</v>
      </c>
      <c r="H386" s="633" t="str">
        <f>IF($G386="","",VLOOKUP($G386,所属・種目コード!$F$2:$H$161,3,FALSE))</f>
        <v>031029</v>
      </c>
      <c r="I386" s="633">
        <f>IF($G386="","",VLOOKUP($G386,所属・種目コード!$F$2:$H$165,2,FALSE))</f>
        <v>1029</v>
      </c>
    </row>
    <row r="387" spans="2:9" ht="19.8">
      <c r="B387" s="23">
        <v>413</v>
      </c>
      <c r="C387" s="23" t="s">
        <v>1085</v>
      </c>
      <c r="D387" s="23" t="s">
        <v>1086</v>
      </c>
      <c r="E387" s="23">
        <v>1</v>
      </c>
      <c r="F387" s="919" t="s">
        <v>10137</v>
      </c>
      <c r="G387" s="23" t="s">
        <v>213</v>
      </c>
      <c r="H387" s="633" t="str">
        <f>IF($G387="","",VLOOKUP($G387,所属・種目コード!$F$2:$H$161,3,FALSE))</f>
        <v>031029</v>
      </c>
      <c r="I387" s="633">
        <f>IF($G387="","",VLOOKUP($G387,所属・種目コード!$F$2:$H$165,2,FALSE))</f>
        <v>1029</v>
      </c>
    </row>
    <row r="388" spans="2:9" ht="19.8">
      <c r="B388" s="23">
        <v>414</v>
      </c>
      <c r="C388" s="23" t="s">
        <v>9448</v>
      </c>
      <c r="D388" s="23" t="s">
        <v>9210</v>
      </c>
      <c r="E388" s="23">
        <v>1</v>
      </c>
      <c r="F388" s="919" t="s">
        <v>10137</v>
      </c>
      <c r="G388" s="23" t="s">
        <v>213</v>
      </c>
      <c r="H388" s="633" t="str">
        <f>IF($G388="","",VLOOKUP($G388,所属・種目コード!$F$2:$H$161,3,FALSE))</f>
        <v>031029</v>
      </c>
      <c r="I388" s="633">
        <f>IF($G388="","",VLOOKUP($G388,所属・種目コード!$F$2:$H$165,2,FALSE))</f>
        <v>1029</v>
      </c>
    </row>
    <row r="389" spans="2:9" ht="19.8">
      <c r="B389" s="23">
        <v>415</v>
      </c>
      <c r="C389" s="23" t="s">
        <v>1056</v>
      </c>
      <c r="D389" s="23" t="s">
        <v>1057</v>
      </c>
      <c r="E389" s="23">
        <v>1</v>
      </c>
      <c r="F389" s="919" t="s">
        <v>10137</v>
      </c>
      <c r="G389" s="23" t="s">
        <v>213</v>
      </c>
      <c r="H389" s="633" t="str">
        <f>IF($G389="","",VLOOKUP($G389,所属・種目コード!$F$2:$H$161,3,FALSE))</f>
        <v>031029</v>
      </c>
      <c r="I389" s="633">
        <f>IF($G389="","",VLOOKUP($G389,所属・種目コード!$F$2:$H$165,2,FALSE))</f>
        <v>1029</v>
      </c>
    </row>
    <row r="390" spans="2:9" ht="19.8">
      <c r="B390" s="23">
        <v>416</v>
      </c>
      <c r="C390" s="23" t="s">
        <v>1083</v>
      </c>
      <c r="D390" s="23" t="s">
        <v>1084</v>
      </c>
      <c r="E390" s="23">
        <v>1</v>
      </c>
      <c r="F390" s="919" t="s">
        <v>10137</v>
      </c>
      <c r="G390" s="23" t="s">
        <v>213</v>
      </c>
      <c r="H390" s="633" t="str">
        <f>IF($G390="","",VLOOKUP($G390,所属・種目コード!$F$2:$H$161,3,FALSE))</f>
        <v>031029</v>
      </c>
      <c r="I390" s="633">
        <f>IF($G390="","",VLOOKUP($G390,所属・種目コード!$F$2:$H$165,2,FALSE))</f>
        <v>1029</v>
      </c>
    </row>
    <row r="391" spans="2:9" ht="19.8">
      <c r="B391" s="23">
        <v>417</v>
      </c>
      <c r="C391" s="23" t="s">
        <v>9449</v>
      </c>
      <c r="D391" s="23" t="s">
        <v>9211</v>
      </c>
      <c r="E391" s="23">
        <v>1</v>
      </c>
      <c r="F391" s="919" t="s">
        <v>10137</v>
      </c>
      <c r="G391" s="23" t="s">
        <v>213</v>
      </c>
      <c r="H391" s="633" t="str">
        <f>IF($G391="","",VLOOKUP($G391,所属・種目コード!$F$2:$H$161,3,FALSE))</f>
        <v>031029</v>
      </c>
      <c r="I391" s="633">
        <f>IF($G391="","",VLOOKUP($G391,所属・種目コード!$F$2:$H$165,2,FALSE))</f>
        <v>1029</v>
      </c>
    </row>
    <row r="392" spans="2:9" ht="19.8">
      <c r="B392" s="23">
        <v>418</v>
      </c>
      <c r="C392" s="23" t="s">
        <v>1071</v>
      </c>
      <c r="D392" s="23" t="s">
        <v>1072</v>
      </c>
      <c r="E392" s="23">
        <v>1</v>
      </c>
      <c r="F392" s="919" t="s">
        <v>10137</v>
      </c>
      <c r="G392" s="23" t="s">
        <v>213</v>
      </c>
      <c r="H392" s="633" t="str">
        <f>IF($G392="","",VLOOKUP($G392,所属・種目コード!$F$2:$H$161,3,FALSE))</f>
        <v>031029</v>
      </c>
      <c r="I392" s="633">
        <f>IF($G392="","",VLOOKUP($G392,所属・種目コード!$F$2:$H$165,2,FALSE))</f>
        <v>1029</v>
      </c>
    </row>
    <row r="393" spans="2:9" ht="19.8">
      <c r="B393" s="23">
        <v>419</v>
      </c>
      <c r="C393" s="23" t="s">
        <v>1065</v>
      </c>
      <c r="D393" s="23" t="s">
        <v>1066</v>
      </c>
      <c r="E393" s="23">
        <v>1</v>
      </c>
      <c r="F393" s="919" t="s">
        <v>10137</v>
      </c>
      <c r="G393" s="23" t="s">
        <v>213</v>
      </c>
      <c r="H393" s="633" t="str">
        <f>IF($G393="","",VLOOKUP($G393,所属・種目コード!$F$2:$H$161,3,FALSE))</f>
        <v>031029</v>
      </c>
      <c r="I393" s="633">
        <f>IF($G393="","",VLOOKUP($G393,所属・種目コード!$F$2:$H$165,2,FALSE))</f>
        <v>1029</v>
      </c>
    </row>
    <row r="394" spans="2:9" ht="19.8">
      <c r="B394" s="23">
        <v>420</v>
      </c>
      <c r="C394" s="23" t="s">
        <v>1067</v>
      </c>
      <c r="D394" s="23" t="s">
        <v>1068</v>
      </c>
      <c r="E394" s="23">
        <v>1</v>
      </c>
      <c r="F394" s="919" t="s">
        <v>10137</v>
      </c>
      <c r="G394" s="23" t="s">
        <v>213</v>
      </c>
      <c r="H394" s="633" t="str">
        <f>IF($G394="","",VLOOKUP($G394,所属・種目コード!$F$2:$H$161,3,FALSE))</f>
        <v>031029</v>
      </c>
      <c r="I394" s="633">
        <f>IF($G394="","",VLOOKUP($G394,所属・種目コード!$F$2:$H$165,2,FALSE))</f>
        <v>1029</v>
      </c>
    </row>
    <row r="395" spans="2:9" ht="19.8">
      <c r="B395" s="23">
        <v>421</v>
      </c>
      <c r="C395" s="23" t="s">
        <v>1052</v>
      </c>
      <c r="D395" s="23" t="s">
        <v>1053</v>
      </c>
      <c r="E395" s="23">
        <v>1</v>
      </c>
      <c r="F395" s="919" t="s">
        <v>10137</v>
      </c>
      <c r="G395" s="23" t="s">
        <v>213</v>
      </c>
      <c r="H395" s="633" t="str">
        <f>IF($G395="","",VLOOKUP($G395,所属・種目コード!$F$2:$H$161,3,FALSE))</f>
        <v>031029</v>
      </c>
      <c r="I395" s="633">
        <f>IF($G395="","",VLOOKUP($G395,所属・種目コード!$F$2:$H$165,2,FALSE))</f>
        <v>1029</v>
      </c>
    </row>
    <row r="396" spans="2:9" ht="19.8">
      <c r="B396" s="23">
        <v>422</v>
      </c>
      <c r="C396" s="23" t="s">
        <v>1483</v>
      </c>
      <c r="D396" s="23" t="s">
        <v>1484</v>
      </c>
      <c r="E396" s="23">
        <v>1</v>
      </c>
      <c r="F396" s="919" t="s">
        <v>10137</v>
      </c>
      <c r="G396" s="23" t="s">
        <v>213</v>
      </c>
      <c r="H396" s="633" t="str">
        <f>IF($G396="","",VLOOKUP($G396,所属・種目コード!$F$2:$H$161,3,FALSE))</f>
        <v>031029</v>
      </c>
      <c r="I396" s="633">
        <f>IF($G396="","",VLOOKUP($G396,所属・種目コード!$F$2:$H$165,2,FALSE))</f>
        <v>1029</v>
      </c>
    </row>
    <row r="397" spans="2:9" ht="19.8">
      <c r="B397" s="23">
        <v>423</v>
      </c>
      <c r="C397" s="23" t="s">
        <v>9450</v>
      </c>
      <c r="D397" s="23" t="s">
        <v>1624</v>
      </c>
      <c r="E397" s="23">
        <v>1</v>
      </c>
      <c r="F397" s="919" t="s">
        <v>10137</v>
      </c>
      <c r="G397" s="23" t="s">
        <v>213</v>
      </c>
      <c r="H397" s="633" t="str">
        <f>IF($G397="","",VLOOKUP($G397,所属・種目コード!$F$2:$H$161,3,FALSE))</f>
        <v>031029</v>
      </c>
      <c r="I397" s="633">
        <f>IF($G397="","",VLOOKUP($G397,所属・種目コード!$F$2:$H$165,2,FALSE))</f>
        <v>1029</v>
      </c>
    </row>
    <row r="398" spans="2:9" ht="19.8">
      <c r="B398" s="23">
        <v>424</v>
      </c>
      <c r="C398" s="23" t="s">
        <v>9053</v>
      </c>
      <c r="D398" s="23" t="s">
        <v>9054</v>
      </c>
      <c r="E398" s="23">
        <v>1</v>
      </c>
      <c r="F398" s="919" t="s">
        <v>10137</v>
      </c>
      <c r="G398" s="23" t="s">
        <v>213</v>
      </c>
      <c r="H398" s="633" t="str">
        <f>IF($G398="","",VLOOKUP($G398,所属・種目コード!$F$2:$H$161,3,FALSE))</f>
        <v>031029</v>
      </c>
      <c r="I398" s="633">
        <f>IF($G398="","",VLOOKUP($G398,所属・種目コード!$F$2:$H$165,2,FALSE))</f>
        <v>1029</v>
      </c>
    </row>
    <row r="399" spans="2:9" ht="19.8">
      <c r="B399" s="23">
        <v>425</v>
      </c>
      <c r="C399" s="23" t="s">
        <v>1081</v>
      </c>
      <c r="D399" s="23" t="s">
        <v>1082</v>
      </c>
      <c r="E399" s="23">
        <v>1</v>
      </c>
      <c r="F399" s="919" t="s">
        <v>10137</v>
      </c>
      <c r="G399" s="23" t="s">
        <v>213</v>
      </c>
      <c r="H399" s="633" t="str">
        <f>IF($G399="","",VLOOKUP($G399,所属・種目コード!$F$2:$H$161,3,FALSE))</f>
        <v>031029</v>
      </c>
      <c r="I399" s="633">
        <f>IF($G399="","",VLOOKUP($G399,所属・種目コード!$F$2:$H$165,2,FALSE))</f>
        <v>1029</v>
      </c>
    </row>
    <row r="400" spans="2:9" ht="19.8">
      <c r="B400" s="23">
        <v>426</v>
      </c>
      <c r="C400" s="23" t="s">
        <v>1046</v>
      </c>
      <c r="D400" s="23" t="s">
        <v>1047</v>
      </c>
      <c r="E400" s="23">
        <v>1</v>
      </c>
      <c r="F400" s="919" t="s">
        <v>10137</v>
      </c>
      <c r="G400" s="23" t="s">
        <v>213</v>
      </c>
      <c r="H400" s="633" t="str">
        <f>IF($G400="","",VLOOKUP($G400,所属・種目コード!$F$2:$H$161,3,FALSE))</f>
        <v>031029</v>
      </c>
      <c r="I400" s="633">
        <f>IF($G400="","",VLOOKUP($G400,所属・種目コード!$F$2:$H$165,2,FALSE))</f>
        <v>1029</v>
      </c>
    </row>
    <row r="401" spans="2:9" ht="19.8">
      <c r="B401" s="23">
        <v>427</v>
      </c>
      <c r="C401" s="23" t="s">
        <v>1048</v>
      </c>
      <c r="D401" s="23" t="s">
        <v>1049</v>
      </c>
      <c r="E401" s="23">
        <v>1</v>
      </c>
      <c r="F401" s="919" t="s">
        <v>10137</v>
      </c>
      <c r="G401" s="23" t="s">
        <v>213</v>
      </c>
      <c r="H401" s="633" t="str">
        <f>IF($G401="","",VLOOKUP($G401,所属・種目コード!$F$2:$H$161,3,FALSE))</f>
        <v>031029</v>
      </c>
      <c r="I401" s="633">
        <f>IF($G401="","",VLOOKUP($G401,所属・種目コード!$F$2:$H$165,2,FALSE))</f>
        <v>1029</v>
      </c>
    </row>
    <row r="402" spans="2:9" ht="19.8">
      <c r="B402" s="23">
        <v>428</v>
      </c>
      <c r="C402" s="23" t="s">
        <v>1089</v>
      </c>
      <c r="D402" s="23" t="s">
        <v>1090</v>
      </c>
      <c r="E402" s="23">
        <v>1</v>
      </c>
      <c r="F402" s="919" t="s">
        <v>10137</v>
      </c>
      <c r="G402" s="23" t="s">
        <v>213</v>
      </c>
      <c r="H402" s="633" t="str">
        <f>IF($G402="","",VLOOKUP($G402,所属・種目コード!$F$2:$H$161,3,FALSE))</f>
        <v>031029</v>
      </c>
      <c r="I402" s="633">
        <f>IF($G402="","",VLOOKUP($G402,所属・種目コード!$F$2:$H$165,2,FALSE))</f>
        <v>1029</v>
      </c>
    </row>
    <row r="403" spans="2:9" ht="19.8">
      <c r="B403" s="23">
        <v>429</v>
      </c>
      <c r="C403" s="23" t="s">
        <v>1060</v>
      </c>
      <c r="D403" s="23" t="s">
        <v>1061</v>
      </c>
      <c r="E403" s="23">
        <v>1</v>
      </c>
      <c r="F403" s="919" t="s">
        <v>10137</v>
      </c>
      <c r="G403" s="23" t="s">
        <v>213</v>
      </c>
      <c r="H403" s="633" t="str">
        <f>IF($G403="","",VLOOKUP($G403,所属・種目コード!$F$2:$H$161,3,FALSE))</f>
        <v>031029</v>
      </c>
      <c r="I403" s="633">
        <f>IF($G403="","",VLOOKUP($G403,所属・種目コード!$F$2:$H$165,2,FALSE))</f>
        <v>1029</v>
      </c>
    </row>
    <row r="404" spans="2:9" ht="19.8">
      <c r="B404" s="23">
        <v>430</v>
      </c>
      <c r="C404" s="23" t="s">
        <v>1087</v>
      </c>
      <c r="D404" s="23" t="s">
        <v>1088</v>
      </c>
      <c r="E404" s="23">
        <v>1</v>
      </c>
      <c r="F404" s="919" t="s">
        <v>10137</v>
      </c>
      <c r="G404" s="23" t="s">
        <v>213</v>
      </c>
      <c r="H404" s="633" t="str">
        <f>IF($G404="","",VLOOKUP($G404,所属・種目コード!$F$2:$H$161,3,FALSE))</f>
        <v>031029</v>
      </c>
      <c r="I404" s="633">
        <f>IF($G404="","",VLOOKUP($G404,所属・種目コード!$F$2:$H$165,2,FALSE))</f>
        <v>1029</v>
      </c>
    </row>
    <row r="405" spans="2:9" ht="19.8">
      <c r="B405" s="23">
        <v>431</v>
      </c>
      <c r="C405" s="23" t="s">
        <v>1079</v>
      </c>
      <c r="D405" s="23" t="s">
        <v>1080</v>
      </c>
      <c r="E405" s="23">
        <v>1</v>
      </c>
      <c r="F405" s="919" t="s">
        <v>10137</v>
      </c>
      <c r="G405" s="23" t="s">
        <v>213</v>
      </c>
      <c r="H405" s="633" t="str">
        <f>IF($G405="","",VLOOKUP($G405,所属・種目コード!$F$2:$H$161,3,FALSE))</f>
        <v>031029</v>
      </c>
      <c r="I405" s="633">
        <f>IF($G405="","",VLOOKUP($G405,所属・種目コード!$F$2:$H$165,2,FALSE))</f>
        <v>1029</v>
      </c>
    </row>
    <row r="406" spans="2:9" ht="19.8">
      <c r="B406" s="23">
        <v>432</v>
      </c>
      <c r="C406" s="23" t="s">
        <v>9451</v>
      </c>
      <c r="D406" s="23" t="s">
        <v>9055</v>
      </c>
      <c r="E406" s="23">
        <v>1</v>
      </c>
      <c r="F406" s="919" t="s">
        <v>10137</v>
      </c>
      <c r="G406" s="23" t="s">
        <v>213</v>
      </c>
      <c r="H406" s="633" t="str">
        <f>IF($G406="","",VLOOKUP($G406,所属・種目コード!$F$2:$H$161,3,FALSE))</f>
        <v>031029</v>
      </c>
      <c r="I406" s="633">
        <f>IF($G406="","",VLOOKUP($G406,所属・種目コード!$F$2:$H$165,2,FALSE))</f>
        <v>1029</v>
      </c>
    </row>
    <row r="407" spans="2:9" ht="19.8">
      <c r="B407" s="23">
        <v>433</v>
      </c>
      <c r="C407" s="23" t="s">
        <v>1058</v>
      </c>
      <c r="D407" s="23" t="s">
        <v>1059</v>
      </c>
      <c r="E407" s="23">
        <v>1</v>
      </c>
      <c r="F407" s="919" t="s">
        <v>10137</v>
      </c>
      <c r="G407" s="23" t="s">
        <v>213</v>
      </c>
      <c r="H407" s="633" t="str">
        <f>IF($G407="","",VLOOKUP($G407,所属・種目コード!$F$2:$H$161,3,FALSE))</f>
        <v>031029</v>
      </c>
      <c r="I407" s="633">
        <f>IF($G407="","",VLOOKUP($G407,所属・種目コード!$F$2:$H$165,2,FALSE))</f>
        <v>1029</v>
      </c>
    </row>
    <row r="408" spans="2:9" ht="19.8">
      <c r="B408" s="23">
        <v>434</v>
      </c>
      <c r="C408" s="23" t="s">
        <v>1062</v>
      </c>
      <c r="D408" s="23" t="s">
        <v>1013</v>
      </c>
      <c r="E408" s="23">
        <v>1</v>
      </c>
      <c r="F408" s="919" t="s">
        <v>10137</v>
      </c>
      <c r="G408" s="23" t="s">
        <v>213</v>
      </c>
      <c r="H408" s="633" t="str">
        <f>IF($G408="","",VLOOKUP($G408,所属・種目コード!$F$2:$H$161,3,FALSE))</f>
        <v>031029</v>
      </c>
      <c r="I408" s="633">
        <f>IF($G408="","",VLOOKUP($G408,所属・種目コード!$F$2:$H$165,2,FALSE))</f>
        <v>1029</v>
      </c>
    </row>
    <row r="409" spans="2:9" ht="19.8">
      <c r="B409" s="23">
        <v>435</v>
      </c>
      <c r="C409" s="23" t="s">
        <v>9452</v>
      </c>
      <c r="D409" s="23" t="s">
        <v>9094</v>
      </c>
      <c r="E409" s="23">
        <v>1</v>
      </c>
      <c r="F409" s="919" t="s">
        <v>10137</v>
      </c>
      <c r="G409" s="23" t="s">
        <v>312</v>
      </c>
      <c r="H409" s="633" t="str">
        <f>IF($G409="","",VLOOKUP($G409,所属・種目コード!$F$2:$H$161,3,FALSE))</f>
        <v>031302</v>
      </c>
      <c r="I409" s="633">
        <f>IF($G409="","",VLOOKUP($G409,所属・種目コード!$F$2:$H$165,2,FALSE))</f>
        <v>1302</v>
      </c>
    </row>
    <row r="410" spans="2:9" ht="19.8">
      <c r="B410" s="23">
        <v>436</v>
      </c>
      <c r="C410" s="23" t="s">
        <v>8436</v>
      </c>
      <c r="D410" s="23" t="s">
        <v>8437</v>
      </c>
      <c r="E410" s="23">
        <v>1</v>
      </c>
      <c r="F410" s="919" t="s">
        <v>10137</v>
      </c>
      <c r="G410" s="23" t="s">
        <v>312</v>
      </c>
      <c r="H410" s="633" t="str">
        <f>IF($G410="","",VLOOKUP($G410,所属・種目コード!$F$2:$H$161,3,FALSE))</f>
        <v>031302</v>
      </c>
      <c r="I410" s="633">
        <f>IF($G410="","",VLOOKUP($G410,所属・種目コード!$F$2:$H$165,2,FALSE))</f>
        <v>1302</v>
      </c>
    </row>
    <row r="411" spans="2:9" ht="19.8">
      <c r="B411" s="23">
        <v>437</v>
      </c>
      <c r="C411" s="23" t="s">
        <v>8979</v>
      </c>
      <c r="D411" s="23" t="s">
        <v>9093</v>
      </c>
      <c r="E411" s="23">
        <v>1</v>
      </c>
      <c r="F411" s="919" t="s">
        <v>10137</v>
      </c>
      <c r="G411" s="23" t="s">
        <v>312</v>
      </c>
      <c r="H411" s="633" t="str">
        <f>IF($G411="","",VLOOKUP($G411,所属・種目コード!$F$2:$H$161,3,FALSE))</f>
        <v>031302</v>
      </c>
      <c r="I411" s="633">
        <f>IF($G411="","",VLOOKUP($G411,所属・種目コード!$F$2:$H$165,2,FALSE))</f>
        <v>1302</v>
      </c>
    </row>
    <row r="412" spans="2:9" ht="19.8">
      <c r="B412" s="23">
        <v>438</v>
      </c>
      <c r="C412" s="23" t="s">
        <v>9453</v>
      </c>
      <c r="D412" s="23" t="s">
        <v>9095</v>
      </c>
      <c r="E412" s="23">
        <v>1</v>
      </c>
      <c r="F412" s="919" t="s">
        <v>10137</v>
      </c>
      <c r="G412" s="23" t="s">
        <v>312</v>
      </c>
      <c r="H412" s="633" t="str">
        <f>IF($G412="","",VLOOKUP($G412,所属・種目コード!$F$2:$H$161,3,FALSE))</f>
        <v>031302</v>
      </c>
      <c r="I412" s="633">
        <f>IF($G412="","",VLOOKUP($G412,所属・種目コード!$F$2:$H$165,2,FALSE))</f>
        <v>1302</v>
      </c>
    </row>
    <row r="413" spans="2:9" ht="19.8">
      <c r="B413" s="23">
        <v>439</v>
      </c>
      <c r="C413" s="23" t="s">
        <v>9454</v>
      </c>
      <c r="D413" s="23" t="s">
        <v>9096</v>
      </c>
      <c r="E413" s="23">
        <v>1</v>
      </c>
      <c r="F413" s="919" t="s">
        <v>10137</v>
      </c>
      <c r="G413" s="23" t="s">
        <v>312</v>
      </c>
      <c r="H413" s="633" t="str">
        <f>IF($G413="","",VLOOKUP($G413,所属・種目コード!$F$2:$H$161,3,FALSE))</f>
        <v>031302</v>
      </c>
      <c r="I413" s="633">
        <f>IF($G413="","",VLOOKUP($G413,所属・種目コード!$F$2:$H$165,2,FALSE))</f>
        <v>1302</v>
      </c>
    </row>
    <row r="414" spans="2:9" ht="19.8">
      <c r="B414" s="23">
        <v>440</v>
      </c>
      <c r="C414" s="23" t="s">
        <v>9455</v>
      </c>
      <c r="D414" s="23" t="s">
        <v>9097</v>
      </c>
      <c r="E414" s="23">
        <v>1</v>
      </c>
      <c r="F414" s="919" t="s">
        <v>10137</v>
      </c>
      <c r="G414" s="23" t="s">
        <v>312</v>
      </c>
      <c r="H414" s="633" t="str">
        <f>IF($G414="","",VLOOKUP($G414,所属・種目コード!$F$2:$H$161,3,FALSE))</f>
        <v>031302</v>
      </c>
      <c r="I414" s="633">
        <f>IF($G414="","",VLOOKUP($G414,所属・種目コード!$F$2:$H$165,2,FALSE))</f>
        <v>1302</v>
      </c>
    </row>
    <row r="415" spans="2:9" ht="19.8">
      <c r="B415" s="23">
        <v>441</v>
      </c>
      <c r="C415" s="23" t="s">
        <v>9456</v>
      </c>
      <c r="D415" s="23" t="s">
        <v>9098</v>
      </c>
      <c r="E415" s="23">
        <v>1</v>
      </c>
      <c r="F415" s="919" t="s">
        <v>10137</v>
      </c>
      <c r="G415" s="23" t="s">
        <v>312</v>
      </c>
      <c r="H415" s="633" t="str">
        <f>IF($G415="","",VLOOKUP($G415,所属・種目コード!$F$2:$H$161,3,FALSE))</f>
        <v>031302</v>
      </c>
      <c r="I415" s="633">
        <f>IF($G415="","",VLOOKUP($G415,所属・種目コード!$F$2:$H$165,2,FALSE))</f>
        <v>1302</v>
      </c>
    </row>
    <row r="416" spans="2:9" ht="19.8">
      <c r="B416" s="23">
        <v>442</v>
      </c>
      <c r="C416" s="23" t="s">
        <v>9457</v>
      </c>
      <c r="D416" s="23" t="s">
        <v>9099</v>
      </c>
      <c r="E416" s="23">
        <v>1</v>
      </c>
      <c r="F416" s="919" t="s">
        <v>10137</v>
      </c>
      <c r="G416" s="23" t="s">
        <v>312</v>
      </c>
      <c r="H416" s="633" t="str">
        <f>IF($G416="","",VLOOKUP($G416,所属・種目コード!$F$2:$H$161,3,FALSE))</f>
        <v>031302</v>
      </c>
      <c r="I416" s="633">
        <f>IF($G416="","",VLOOKUP($G416,所属・種目コード!$F$2:$H$165,2,FALSE))</f>
        <v>1302</v>
      </c>
    </row>
    <row r="417" spans="2:9" ht="19.8">
      <c r="B417" s="23">
        <v>443</v>
      </c>
      <c r="C417" s="23" t="s">
        <v>9458</v>
      </c>
      <c r="D417" s="23" t="s">
        <v>9100</v>
      </c>
      <c r="E417" s="23">
        <v>1</v>
      </c>
      <c r="F417" s="919" t="s">
        <v>10137</v>
      </c>
      <c r="G417" s="23" t="s">
        <v>312</v>
      </c>
      <c r="H417" s="633" t="str">
        <f>IF($G417="","",VLOOKUP($G417,所属・種目コード!$F$2:$H$161,3,FALSE))</f>
        <v>031302</v>
      </c>
      <c r="I417" s="633">
        <f>IF($G417="","",VLOOKUP($G417,所属・種目コード!$F$2:$H$165,2,FALSE))</f>
        <v>1302</v>
      </c>
    </row>
    <row r="418" spans="2:9" ht="19.8">
      <c r="B418" s="23">
        <v>444</v>
      </c>
      <c r="C418" s="23" t="s">
        <v>4932</v>
      </c>
      <c r="D418" s="23" t="s">
        <v>4933</v>
      </c>
      <c r="E418" s="23">
        <v>1</v>
      </c>
      <c r="F418" s="919" t="s">
        <v>10137</v>
      </c>
      <c r="G418" s="23" t="s">
        <v>125</v>
      </c>
      <c r="H418" s="633" t="str">
        <f>IF($G418="","",VLOOKUP($G418,所属・種目コード!$F$2:$H$161,3,FALSE))</f>
        <v>031253</v>
      </c>
      <c r="I418" s="633">
        <f>IF($G418="","",VLOOKUP($G418,所属・種目コード!$F$2:$H$165,2,FALSE))</f>
        <v>1253</v>
      </c>
    </row>
    <row r="419" spans="2:9" ht="19.8">
      <c r="B419" s="23">
        <v>445</v>
      </c>
      <c r="C419" s="23" t="s">
        <v>9459</v>
      </c>
      <c r="D419" s="23" t="s">
        <v>9066</v>
      </c>
      <c r="E419" s="23">
        <v>1</v>
      </c>
      <c r="F419" s="919" t="s">
        <v>10137</v>
      </c>
      <c r="G419" s="23" t="s">
        <v>125</v>
      </c>
      <c r="H419" s="633" t="str">
        <f>IF($G419="","",VLOOKUP($G419,所属・種目コード!$F$2:$H$161,3,FALSE))</f>
        <v>031253</v>
      </c>
      <c r="I419" s="633">
        <f>IF($G419="","",VLOOKUP($G419,所属・種目コード!$F$2:$H$165,2,FALSE))</f>
        <v>1253</v>
      </c>
    </row>
    <row r="420" spans="2:9" ht="19.8">
      <c r="B420" s="23">
        <v>446</v>
      </c>
      <c r="C420" s="23" t="s">
        <v>4987</v>
      </c>
      <c r="D420" s="23" t="s">
        <v>4988</v>
      </c>
      <c r="E420" s="23">
        <v>1</v>
      </c>
      <c r="F420" s="919" t="s">
        <v>10137</v>
      </c>
      <c r="G420" s="23" t="s">
        <v>125</v>
      </c>
      <c r="H420" s="633" t="str">
        <f>IF($G420="","",VLOOKUP($G420,所属・種目コード!$F$2:$H$161,3,FALSE))</f>
        <v>031253</v>
      </c>
      <c r="I420" s="633">
        <f>IF($G420="","",VLOOKUP($G420,所属・種目コード!$F$2:$H$165,2,FALSE))</f>
        <v>1253</v>
      </c>
    </row>
    <row r="421" spans="2:9" ht="19.8">
      <c r="B421" s="23">
        <v>447</v>
      </c>
      <c r="C421" s="23" t="s">
        <v>4607</v>
      </c>
      <c r="D421" s="23" t="s">
        <v>4608</v>
      </c>
      <c r="E421" s="23">
        <v>1</v>
      </c>
      <c r="F421" s="919" t="s">
        <v>10137</v>
      </c>
      <c r="G421" s="23" t="s">
        <v>125</v>
      </c>
      <c r="H421" s="633" t="str">
        <f>IF($G421="","",VLOOKUP($G421,所属・種目コード!$F$2:$H$161,3,FALSE))</f>
        <v>031253</v>
      </c>
      <c r="I421" s="633">
        <f>IF($G421="","",VLOOKUP($G421,所属・種目コード!$F$2:$H$165,2,FALSE))</f>
        <v>1253</v>
      </c>
    </row>
    <row r="422" spans="2:9" ht="19.8">
      <c r="B422" s="23">
        <v>448</v>
      </c>
      <c r="C422" s="23" t="s">
        <v>8274</v>
      </c>
      <c r="D422" s="23" t="s">
        <v>8275</v>
      </c>
      <c r="E422" s="23">
        <v>1</v>
      </c>
      <c r="F422" s="919" t="s">
        <v>10137</v>
      </c>
      <c r="G422" s="23" t="s">
        <v>125</v>
      </c>
      <c r="H422" s="633" t="str">
        <f>IF($G422="","",VLOOKUP($G422,所属・種目コード!$F$2:$H$161,3,FALSE))</f>
        <v>031253</v>
      </c>
      <c r="I422" s="633">
        <f>IF($G422="","",VLOOKUP($G422,所属・種目コード!$F$2:$H$165,2,FALSE))</f>
        <v>1253</v>
      </c>
    </row>
    <row r="423" spans="2:9" ht="19.8">
      <c r="B423" s="23">
        <v>455</v>
      </c>
      <c r="C423" s="23" t="s">
        <v>1741</v>
      </c>
      <c r="D423" s="23" t="s">
        <v>1742</v>
      </c>
      <c r="E423" s="23">
        <v>1</v>
      </c>
      <c r="F423" s="919" t="s">
        <v>10137</v>
      </c>
      <c r="G423" s="23" t="s">
        <v>296</v>
      </c>
      <c r="H423" s="633" t="str">
        <f>IF($G423="","",VLOOKUP($G423,所属・種目コード!$F$2:$H$161,3,FALSE))</f>
        <v>031050</v>
      </c>
      <c r="I423" s="633">
        <f>IF($G423="","",VLOOKUP($G423,所属・種目コード!$F$2:$H$165,2,FALSE))</f>
        <v>1050</v>
      </c>
    </row>
    <row r="424" spans="2:9" ht="19.8">
      <c r="B424" s="23">
        <v>456</v>
      </c>
      <c r="C424" s="23" t="s">
        <v>9460</v>
      </c>
      <c r="D424" s="23" t="s">
        <v>9461</v>
      </c>
      <c r="E424" s="23">
        <v>1</v>
      </c>
      <c r="F424" s="919" t="s">
        <v>10137</v>
      </c>
      <c r="G424" s="23" t="s">
        <v>296</v>
      </c>
      <c r="H424" s="633" t="str">
        <f>IF($G424="","",VLOOKUP($G424,所属・種目コード!$F$2:$H$161,3,FALSE))</f>
        <v>031050</v>
      </c>
      <c r="I424" s="633">
        <f>IF($G424="","",VLOOKUP($G424,所属・種目コード!$F$2:$H$165,2,FALSE))</f>
        <v>1050</v>
      </c>
    </row>
    <row r="425" spans="2:9" ht="19.8">
      <c r="B425" s="23">
        <v>457</v>
      </c>
      <c r="C425" s="23" t="s">
        <v>9462</v>
      </c>
      <c r="D425" s="23" t="s">
        <v>9039</v>
      </c>
      <c r="E425" s="23">
        <v>1</v>
      </c>
      <c r="F425" s="919" t="s">
        <v>10137</v>
      </c>
      <c r="G425" s="23" t="s">
        <v>296</v>
      </c>
      <c r="H425" s="633" t="str">
        <f>IF($G425="","",VLOOKUP($G425,所属・種目コード!$F$2:$H$161,3,FALSE))</f>
        <v>031050</v>
      </c>
      <c r="I425" s="633">
        <f>IF($G425="","",VLOOKUP($G425,所属・種目コード!$F$2:$H$165,2,FALSE))</f>
        <v>1050</v>
      </c>
    </row>
    <row r="426" spans="2:9" ht="19.8">
      <c r="B426" s="23">
        <v>458</v>
      </c>
      <c r="C426" s="23" t="s">
        <v>8294</v>
      </c>
      <c r="D426" s="23" t="s">
        <v>5339</v>
      </c>
      <c r="E426" s="23">
        <v>1</v>
      </c>
      <c r="F426" s="919" t="s">
        <v>10137</v>
      </c>
      <c r="G426" s="23" t="s">
        <v>296</v>
      </c>
      <c r="H426" s="633" t="str">
        <f>IF($G426="","",VLOOKUP($G426,所属・種目コード!$F$2:$H$161,3,FALSE))</f>
        <v>031050</v>
      </c>
      <c r="I426" s="633">
        <f>IF($G426="","",VLOOKUP($G426,所属・種目コード!$F$2:$H$165,2,FALSE))</f>
        <v>1050</v>
      </c>
    </row>
    <row r="427" spans="2:9" ht="19.8">
      <c r="B427" s="23">
        <v>459</v>
      </c>
      <c r="C427" s="23" t="s">
        <v>9040</v>
      </c>
      <c r="D427" s="23" t="s">
        <v>3069</v>
      </c>
      <c r="E427" s="23">
        <v>1</v>
      </c>
      <c r="F427" s="919" t="s">
        <v>10137</v>
      </c>
      <c r="G427" s="23" t="s">
        <v>296</v>
      </c>
      <c r="H427" s="633" t="str">
        <f>IF($G427="","",VLOOKUP($G427,所属・種目コード!$F$2:$H$161,3,FALSE))</f>
        <v>031050</v>
      </c>
      <c r="I427" s="633">
        <f>IF($G427="","",VLOOKUP($G427,所属・種目コード!$F$2:$H$165,2,FALSE))</f>
        <v>1050</v>
      </c>
    </row>
    <row r="428" spans="2:9" ht="19.8">
      <c r="B428" s="23">
        <v>460</v>
      </c>
      <c r="C428" s="23" t="s">
        <v>1837</v>
      </c>
      <c r="D428" s="23" t="s">
        <v>1838</v>
      </c>
      <c r="E428" s="23">
        <v>1</v>
      </c>
      <c r="F428" s="919" t="s">
        <v>10137</v>
      </c>
      <c r="G428" s="23" t="s">
        <v>296</v>
      </c>
      <c r="H428" s="633" t="str">
        <f>IF($G428="","",VLOOKUP($G428,所属・種目コード!$F$2:$H$161,3,FALSE))</f>
        <v>031050</v>
      </c>
      <c r="I428" s="633">
        <f>IF($G428="","",VLOOKUP($G428,所属・種目コード!$F$2:$H$165,2,FALSE))</f>
        <v>1050</v>
      </c>
    </row>
    <row r="429" spans="2:9" ht="19.8">
      <c r="B429" s="23">
        <v>461</v>
      </c>
      <c r="C429" s="23" t="s">
        <v>1745</v>
      </c>
      <c r="D429" s="23" t="s">
        <v>1746</v>
      </c>
      <c r="E429" s="23">
        <v>1</v>
      </c>
      <c r="F429" s="919" t="s">
        <v>10137</v>
      </c>
      <c r="G429" s="23" t="s">
        <v>296</v>
      </c>
      <c r="H429" s="633" t="str">
        <f>IF($G429="","",VLOOKUP($G429,所属・種目コード!$F$2:$H$161,3,FALSE))</f>
        <v>031050</v>
      </c>
      <c r="I429" s="633">
        <f>IF($G429="","",VLOOKUP($G429,所属・種目コード!$F$2:$H$165,2,FALSE))</f>
        <v>1050</v>
      </c>
    </row>
    <row r="430" spans="2:9" ht="19.8">
      <c r="B430" s="23">
        <v>462</v>
      </c>
      <c r="C430" s="23" t="s">
        <v>9463</v>
      </c>
      <c r="D430" s="23" t="s">
        <v>8227</v>
      </c>
      <c r="E430" s="23">
        <v>1</v>
      </c>
      <c r="F430" s="919" t="s">
        <v>10137</v>
      </c>
      <c r="G430" s="23" t="s">
        <v>296</v>
      </c>
      <c r="H430" s="633" t="str">
        <f>IF($G430="","",VLOOKUP($G430,所属・種目コード!$F$2:$H$161,3,FALSE))</f>
        <v>031050</v>
      </c>
      <c r="I430" s="633">
        <f>IF($G430="","",VLOOKUP($G430,所属・種目コード!$F$2:$H$165,2,FALSE))</f>
        <v>1050</v>
      </c>
    </row>
    <row r="431" spans="2:9" ht="19.8">
      <c r="B431" s="23">
        <v>463</v>
      </c>
      <c r="C431" s="23" t="s">
        <v>8246</v>
      </c>
      <c r="D431" s="23" t="s">
        <v>8247</v>
      </c>
      <c r="E431" s="23">
        <v>1</v>
      </c>
      <c r="F431" s="919" t="s">
        <v>10137</v>
      </c>
      <c r="G431" s="23" t="s">
        <v>296</v>
      </c>
      <c r="H431" s="633" t="str">
        <f>IF($G431="","",VLOOKUP($G431,所属・種目コード!$F$2:$H$161,3,FALSE))</f>
        <v>031050</v>
      </c>
      <c r="I431" s="633">
        <f>IF($G431="","",VLOOKUP($G431,所属・種目コード!$F$2:$H$165,2,FALSE))</f>
        <v>1050</v>
      </c>
    </row>
    <row r="432" spans="2:9" ht="19.8">
      <c r="B432" s="23">
        <v>464</v>
      </c>
      <c r="C432" s="23" t="s">
        <v>9464</v>
      </c>
      <c r="D432" s="23" t="s">
        <v>8431</v>
      </c>
      <c r="E432" s="23">
        <v>1</v>
      </c>
      <c r="F432" s="919" t="s">
        <v>10137</v>
      </c>
      <c r="G432" s="23" t="s">
        <v>296</v>
      </c>
      <c r="H432" s="633" t="str">
        <f>IF($G432="","",VLOOKUP($G432,所属・種目コード!$F$2:$H$161,3,FALSE))</f>
        <v>031050</v>
      </c>
      <c r="I432" s="633">
        <f>IF($G432="","",VLOOKUP($G432,所属・種目コード!$F$2:$H$165,2,FALSE))</f>
        <v>1050</v>
      </c>
    </row>
    <row r="433" spans="2:9" ht="19.8">
      <c r="B433" s="23">
        <v>465</v>
      </c>
      <c r="C433" s="23" t="s">
        <v>4396</v>
      </c>
      <c r="D433" s="23" t="s">
        <v>4397</v>
      </c>
      <c r="E433" s="23">
        <v>1</v>
      </c>
      <c r="F433" s="919" t="s">
        <v>10137</v>
      </c>
      <c r="G433" s="23" t="s">
        <v>296</v>
      </c>
      <c r="H433" s="633" t="str">
        <f>IF($G433="","",VLOOKUP($G433,所属・種目コード!$F$2:$H$161,3,FALSE))</f>
        <v>031050</v>
      </c>
      <c r="I433" s="633">
        <f>IF($G433="","",VLOOKUP($G433,所属・種目コード!$F$2:$H$165,2,FALSE))</f>
        <v>1050</v>
      </c>
    </row>
    <row r="434" spans="2:9" ht="19.8">
      <c r="B434" s="23">
        <v>466</v>
      </c>
      <c r="C434" s="23" t="s">
        <v>3739</v>
      </c>
      <c r="D434" s="23" t="s">
        <v>3740</v>
      </c>
      <c r="E434" s="23">
        <v>1</v>
      </c>
      <c r="F434" s="919" t="s">
        <v>10137</v>
      </c>
      <c r="G434" s="23" t="s">
        <v>296</v>
      </c>
      <c r="H434" s="633" t="str">
        <f>IF($G434="","",VLOOKUP($G434,所属・種目コード!$F$2:$H$161,3,FALSE))</f>
        <v>031050</v>
      </c>
      <c r="I434" s="633">
        <f>IF($G434="","",VLOOKUP($G434,所属・種目コード!$F$2:$H$165,2,FALSE))</f>
        <v>1050</v>
      </c>
    </row>
    <row r="435" spans="2:9" ht="19.8">
      <c r="B435" s="23">
        <v>467</v>
      </c>
      <c r="C435" s="23" t="s">
        <v>1825</v>
      </c>
      <c r="D435" s="23" t="s">
        <v>1826</v>
      </c>
      <c r="E435" s="23">
        <v>1</v>
      </c>
      <c r="F435" s="919" t="s">
        <v>10137</v>
      </c>
      <c r="G435" s="23" t="s">
        <v>296</v>
      </c>
      <c r="H435" s="633" t="str">
        <f>IF($G435="","",VLOOKUP($G435,所属・種目コード!$F$2:$H$161,3,FALSE))</f>
        <v>031050</v>
      </c>
      <c r="I435" s="633">
        <f>IF($G435="","",VLOOKUP($G435,所属・種目コード!$F$2:$H$165,2,FALSE))</f>
        <v>1050</v>
      </c>
    </row>
    <row r="436" spans="2:9" ht="19.8">
      <c r="B436" s="23">
        <v>468</v>
      </c>
      <c r="C436" s="23" t="s">
        <v>1743</v>
      </c>
      <c r="D436" s="23" t="s">
        <v>1744</v>
      </c>
      <c r="E436" s="23">
        <v>1</v>
      </c>
      <c r="F436" s="919" t="s">
        <v>10137</v>
      </c>
      <c r="G436" s="23" t="s">
        <v>296</v>
      </c>
      <c r="H436" s="633" t="str">
        <f>IF($G436="","",VLOOKUP($G436,所属・種目コード!$F$2:$H$161,3,FALSE))</f>
        <v>031050</v>
      </c>
      <c r="I436" s="633">
        <f>IF($G436="","",VLOOKUP($G436,所属・種目コード!$F$2:$H$165,2,FALSE))</f>
        <v>1050</v>
      </c>
    </row>
    <row r="437" spans="2:9" ht="19.8">
      <c r="B437" s="23">
        <v>469</v>
      </c>
      <c r="C437" s="23" t="s">
        <v>1749</v>
      </c>
      <c r="D437" s="23" t="s">
        <v>1750</v>
      </c>
      <c r="E437" s="23">
        <v>1</v>
      </c>
      <c r="F437" s="919" t="s">
        <v>10137</v>
      </c>
      <c r="G437" s="23" t="s">
        <v>296</v>
      </c>
      <c r="H437" s="633" t="str">
        <f>IF($G437="","",VLOOKUP($G437,所属・種目コード!$F$2:$H$161,3,FALSE))</f>
        <v>031050</v>
      </c>
      <c r="I437" s="633">
        <f>IF($G437="","",VLOOKUP($G437,所属・種目コード!$F$2:$H$165,2,FALSE))</f>
        <v>1050</v>
      </c>
    </row>
    <row r="438" spans="2:9" ht="19.8">
      <c r="B438" s="23">
        <v>470</v>
      </c>
      <c r="C438" s="23" t="s">
        <v>2560</v>
      </c>
      <c r="D438" s="23" t="s">
        <v>2561</v>
      </c>
      <c r="E438" s="23">
        <v>1</v>
      </c>
      <c r="F438" s="919" t="s">
        <v>10137</v>
      </c>
      <c r="G438" s="23" t="s">
        <v>151</v>
      </c>
      <c r="H438" s="633" t="str">
        <f>IF($G438="","",VLOOKUP($G438,所属・種目コード!$F$2:$H$161,3,FALSE))</f>
        <v>031015</v>
      </c>
      <c r="I438" s="633">
        <f>IF($G438="","",VLOOKUP($G438,所属・種目コード!$F$2:$H$165,2,FALSE))</f>
        <v>1015</v>
      </c>
    </row>
    <row r="439" spans="2:9" ht="19.8">
      <c r="B439" s="23">
        <v>471</v>
      </c>
      <c r="C439" s="23" t="s">
        <v>1853</v>
      </c>
      <c r="D439" s="23" t="s">
        <v>1854</v>
      </c>
      <c r="E439" s="23">
        <v>1</v>
      </c>
      <c r="F439" s="919" t="s">
        <v>10137</v>
      </c>
      <c r="G439" s="23" t="s">
        <v>151</v>
      </c>
      <c r="H439" s="633" t="str">
        <f>IF($G439="","",VLOOKUP($G439,所属・種目コード!$F$2:$H$161,3,FALSE))</f>
        <v>031015</v>
      </c>
      <c r="I439" s="633">
        <f>IF($G439="","",VLOOKUP($G439,所属・種目コード!$F$2:$H$165,2,FALSE))</f>
        <v>1015</v>
      </c>
    </row>
    <row r="440" spans="2:9" ht="19.8">
      <c r="B440" s="23">
        <v>472</v>
      </c>
      <c r="C440" s="23" t="s">
        <v>1141</v>
      </c>
      <c r="D440" s="23" t="s">
        <v>1142</v>
      </c>
      <c r="E440" s="23">
        <v>1</v>
      </c>
      <c r="F440" s="919" t="s">
        <v>10137</v>
      </c>
      <c r="G440" s="23" t="s">
        <v>151</v>
      </c>
      <c r="H440" s="633" t="str">
        <f>IF($G440="","",VLOOKUP($G440,所属・種目コード!$F$2:$H$161,3,FALSE))</f>
        <v>031015</v>
      </c>
      <c r="I440" s="633">
        <f>IF($G440="","",VLOOKUP($G440,所属・種目コード!$F$2:$H$165,2,FALSE))</f>
        <v>1015</v>
      </c>
    </row>
    <row r="441" spans="2:9" ht="19.8">
      <c r="B441" s="23">
        <v>473</v>
      </c>
      <c r="C441" s="23" t="s">
        <v>1489</v>
      </c>
      <c r="D441" s="23" t="s">
        <v>1490</v>
      </c>
      <c r="E441" s="23">
        <v>1</v>
      </c>
      <c r="F441" s="919" t="s">
        <v>10137</v>
      </c>
      <c r="G441" s="23" t="s">
        <v>151</v>
      </c>
      <c r="H441" s="633" t="str">
        <f>IF($G441="","",VLOOKUP($G441,所属・種目コード!$F$2:$H$161,3,FALSE))</f>
        <v>031015</v>
      </c>
      <c r="I441" s="633">
        <f>IF($G441="","",VLOOKUP($G441,所属・種目コード!$F$2:$H$165,2,FALSE))</f>
        <v>1015</v>
      </c>
    </row>
    <row r="442" spans="2:9" ht="19.8">
      <c r="B442" s="23">
        <v>474</v>
      </c>
      <c r="C442" s="23" t="s">
        <v>1433</v>
      </c>
      <c r="D442" s="23" t="s">
        <v>1434</v>
      </c>
      <c r="E442" s="23">
        <v>1</v>
      </c>
      <c r="F442" s="919" t="s">
        <v>10137</v>
      </c>
      <c r="G442" s="23" t="s">
        <v>141</v>
      </c>
      <c r="H442" s="633" t="str">
        <f>IF($G442="","",VLOOKUP($G442,所属・種目コード!$F$2:$H$161,3,FALSE))</f>
        <v>031013</v>
      </c>
      <c r="I442" s="633">
        <f>IF($G442="","",VLOOKUP($G442,所属・種目コード!$F$2:$H$165,2,FALSE))</f>
        <v>1013</v>
      </c>
    </row>
    <row r="443" spans="2:9" ht="19.8">
      <c r="B443" s="23">
        <v>475</v>
      </c>
      <c r="C443" s="23" t="s">
        <v>1421</v>
      </c>
      <c r="D443" s="23" t="s">
        <v>1422</v>
      </c>
      <c r="E443" s="23">
        <v>1</v>
      </c>
      <c r="F443" s="919" t="s">
        <v>10137</v>
      </c>
      <c r="G443" s="23" t="s">
        <v>141</v>
      </c>
      <c r="H443" s="633" t="str">
        <f>IF($G443="","",VLOOKUP($G443,所属・種目コード!$F$2:$H$161,3,FALSE))</f>
        <v>031013</v>
      </c>
      <c r="I443" s="633">
        <f>IF($G443="","",VLOOKUP($G443,所属・種目コード!$F$2:$H$165,2,FALSE))</f>
        <v>1013</v>
      </c>
    </row>
    <row r="444" spans="2:9" ht="19.8">
      <c r="B444" s="23">
        <v>476</v>
      </c>
      <c r="C444" s="23" t="s">
        <v>9465</v>
      </c>
      <c r="D444" s="23" t="s">
        <v>9466</v>
      </c>
      <c r="E444" s="23">
        <v>1</v>
      </c>
      <c r="F444" s="919" t="s">
        <v>10137</v>
      </c>
      <c r="G444" s="23" t="s">
        <v>141</v>
      </c>
      <c r="H444" s="633" t="str">
        <f>IF($G444="","",VLOOKUP($G444,所属・種目コード!$F$2:$H$161,3,FALSE))</f>
        <v>031013</v>
      </c>
      <c r="I444" s="633">
        <f>IF($G444="","",VLOOKUP($G444,所属・種目コード!$F$2:$H$165,2,FALSE))</f>
        <v>1013</v>
      </c>
    </row>
    <row r="445" spans="2:9" ht="19.8">
      <c r="B445" s="23">
        <v>477</v>
      </c>
      <c r="C445" s="23" t="s">
        <v>1429</v>
      </c>
      <c r="D445" s="23" t="s">
        <v>1430</v>
      </c>
      <c r="E445" s="23">
        <v>1</v>
      </c>
      <c r="F445" s="919" t="s">
        <v>10137</v>
      </c>
      <c r="G445" s="23" t="s">
        <v>141</v>
      </c>
      <c r="H445" s="633" t="str">
        <f>IF($G445="","",VLOOKUP($G445,所属・種目コード!$F$2:$H$161,3,FALSE))</f>
        <v>031013</v>
      </c>
      <c r="I445" s="633">
        <f>IF($G445="","",VLOOKUP($G445,所属・種目コード!$F$2:$H$165,2,FALSE))</f>
        <v>1013</v>
      </c>
    </row>
    <row r="446" spans="2:9" ht="19.8">
      <c r="B446" s="23">
        <v>478</v>
      </c>
      <c r="C446" s="23" t="s">
        <v>9467</v>
      </c>
      <c r="D446" s="23" t="s">
        <v>9083</v>
      </c>
      <c r="E446" s="23">
        <v>1</v>
      </c>
      <c r="F446" s="919" t="s">
        <v>10137</v>
      </c>
      <c r="G446" s="23" t="s">
        <v>141</v>
      </c>
      <c r="H446" s="633" t="str">
        <f>IF($G446="","",VLOOKUP($G446,所属・種目コード!$F$2:$H$161,3,FALSE))</f>
        <v>031013</v>
      </c>
      <c r="I446" s="633">
        <f>IF($G446="","",VLOOKUP($G446,所属・種目コード!$F$2:$H$165,2,FALSE))</f>
        <v>1013</v>
      </c>
    </row>
    <row r="447" spans="2:9" ht="19.8">
      <c r="B447" s="23">
        <v>479</v>
      </c>
      <c r="C447" s="23" t="s">
        <v>1340</v>
      </c>
      <c r="D447" s="23" t="s">
        <v>920</v>
      </c>
      <c r="E447" s="23">
        <v>1</v>
      </c>
      <c r="F447" s="919" t="s">
        <v>10137</v>
      </c>
      <c r="G447" s="23" t="s">
        <v>132</v>
      </c>
      <c r="H447" s="633" t="str">
        <f>IF($G447="","",VLOOKUP($G447,所属・種目コード!$F$2:$H$161,3,FALSE))</f>
        <v>031011</v>
      </c>
      <c r="I447" s="633">
        <f>IF($G447="","",VLOOKUP($G447,所属・種目コード!$F$2:$H$165,2,FALSE))</f>
        <v>1011</v>
      </c>
    </row>
    <row r="448" spans="2:9" ht="19.8">
      <c r="B448" s="23">
        <v>480</v>
      </c>
      <c r="C448" s="23" t="s">
        <v>1347</v>
      </c>
      <c r="D448" s="23" t="s">
        <v>1348</v>
      </c>
      <c r="E448" s="23">
        <v>1</v>
      </c>
      <c r="F448" s="919" t="s">
        <v>10137</v>
      </c>
      <c r="G448" s="23" t="s">
        <v>132</v>
      </c>
      <c r="H448" s="633" t="str">
        <f>IF($G448="","",VLOOKUP($G448,所属・種目コード!$F$2:$H$161,3,FALSE))</f>
        <v>031011</v>
      </c>
      <c r="I448" s="633">
        <f>IF($G448="","",VLOOKUP($G448,所属・種目コード!$F$2:$H$165,2,FALSE))</f>
        <v>1011</v>
      </c>
    </row>
    <row r="449" spans="2:9" ht="19.8">
      <c r="B449" s="23">
        <v>481</v>
      </c>
      <c r="C449" s="23" t="s">
        <v>9468</v>
      </c>
      <c r="D449" s="23" t="s">
        <v>9075</v>
      </c>
      <c r="E449" s="23">
        <v>1</v>
      </c>
      <c r="F449" s="919" t="s">
        <v>10137</v>
      </c>
      <c r="G449" s="23" t="s">
        <v>132</v>
      </c>
      <c r="H449" s="633" t="str">
        <f>IF($G449="","",VLOOKUP($G449,所属・種目コード!$F$2:$H$161,3,FALSE))</f>
        <v>031011</v>
      </c>
      <c r="I449" s="633">
        <f>IF($G449="","",VLOOKUP($G449,所属・種目コード!$F$2:$H$165,2,FALSE))</f>
        <v>1011</v>
      </c>
    </row>
    <row r="450" spans="2:9" ht="19.8">
      <c r="B450" s="23">
        <v>482</v>
      </c>
      <c r="C450" s="23" t="s">
        <v>1351</v>
      </c>
      <c r="D450" s="23" t="s">
        <v>1352</v>
      </c>
      <c r="E450" s="23">
        <v>1</v>
      </c>
      <c r="F450" s="919" t="s">
        <v>10137</v>
      </c>
      <c r="G450" s="23" t="s">
        <v>132</v>
      </c>
      <c r="H450" s="633" t="str">
        <f>IF($G450="","",VLOOKUP($G450,所属・種目コード!$F$2:$H$161,3,FALSE))</f>
        <v>031011</v>
      </c>
      <c r="I450" s="633">
        <f>IF($G450="","",VLOOKUP($G450,所属・種目コード!$F$2:$H$165,2,FALSE))</f>
        <v>1011</v>
      </c>
    </row>
    <row r="451" spans="2:9" ht="19.8">
      <c r="B451" s="23">
        <v>483</v>
      </c>
      <c r="C451" s="23" t="s">
        <v>9469</v>
      </c>
      <c r="D451" s="23" t="s">
        <v>9470</v>
      </c>
      <c r="E451" s="23">
        <v>1</v>
      </c>
      <c r="F451" s="919" t="s">
        <v>10137</v>
      </c>
      <c r="G451" s="23" t="s">
        <v>132</v>
      </c>
      <c r="H451" s="633" t="str">
        <f>IF($G451="","",VLOOKUP($G451,所属・種目コード!$F$2:$H$161,3,FALSE))</f>
        <v>031011</v>
      </c>
      <c r="I451" s="633">
        <f>IF($G451="","",VLOOKUP($G451,所属・種目コード!$F$2:$H$165,2,FALSE))</f>
        <v>1011</v>
      </c>
    </row>
    <row r="452" spans="2:9" ht="19.8">
      <c r="B452" s="23">
        <v>484</v>
      </c>
      <c r="C452" s="23" t="s">
        <v>1361</v>
      </c>
      <c r="D452" s="23" t="s">
        <v>1362</v>
      </c>
      <c r="E452" s="23">
        <v>1</v>
      </c>
      <c r="F452" s="919" t="s">
        <v>10137</v>
      </c>
      <c r="G452" s="23" t="s">
        <v>132</v>
      </c>
      <c r="H452" s="633" t="str">
        <f>IF($G452="","",VLOOKUP($G452,所属・種目コード!$F$2:$H$161,3,FALSE))</f>
        <v>031011</v>
      </c>
      <c r="I452" s="633">
        <f>IF($G452="","",VLOOKUP($G452,所属・種目コード!$F$2:$H$165,2,FALSE))</f>
        <v>1011</v>
      </c>
    </row>
    <row r="453" spans="2:9" ht="19.8">
      <c r="B453" s="23">
        <v>485</v>
      </c>
      <c r="C453" s="23" t="s">
        <v>1328</v>
      </c>
      <c r="D453" s="23" t="s">
        <v>1329</v>
      </c>
      <c r="E453" s="23">
        <v>1</v>
      </c>
      <c r="F453" s="919" t="s">
        <v>10137</v>
      </c>
      <c r="G453" s="23" t="s">
        <v>132</v>
      </c>
      <c r="H453" s="633" t="str">
        <f>IF($G453="","",VLOOKUP($G453,所属・種目コード!$F$2:$H$161,3,FALSE))</f>
        <v>031011</v>
      </c>
      <c r="I453" s="633">
        <f>IF($G453="","",VLOOKUP($G453,所属・種目コード!$F$2:$H$165,2,FALSE))</f>
        <v>1011</v>
      </c>
    </row>
    <row r="454" spans="2:9" ht="19.8">
      <c r="B454" s="23">
        <v>486</v>
      </c>
      <c r="C454" s="23" t="s">
        <v>1326</v>
      </c>
      <c r="D454" s="23" t="s">
        <v>1327</v>
      </c>
      <c r="E454" s="23">
        <v>1</v>
      </c>
      <c r="F454" s="919" t="s">
        <v>10137</v>
      </c>
      <c r="G454" s="23" t="s">
        <v>132</v>
      </c>
      <c r="H454" s="633" t="str">
        <f>IF($G454="","",VLOOKUP($G454,所属・種目コード!$F$2:$H$161,3,FALSE))</f>
        <v>031011</v>
      </c>
      <c r="I454" s="633">
        <f>IF($G454="","",VLOOKUP($G454,所属・種目コード!$F$2:$H$165,2,FALSE))</f>
        <v>1011</v>
      </c>
    </row>
    <row r="455" spans="2:9" ht="19.8">
      <c r="B455" s="23">
        <v>487</v>
      </c>
      <c r="C455" s="23" t="s">
        <v>9471</v>
      </c>
      <c r="D455" s="23" t="s">
        <v>9472</v>
      </c>
      <c r="E455" s="23">
        <v>1</v>
      </c>
      <c r="F455" s="919" t="s">
        <v>10137</v>
      </c>
      <c r="G455" s="23" t="s">
        <v>132</v>
      </c>
      <c r="H455" s="633" t="str">
        <f>IF($G455="","",VLOOKUP($G455,所属・種目コード!$F$2:$H$161,3,FALSE))</f>
        <v>031011</v>
      </c>
      <c r="I455" s="633">
        <f>IF($G455="","",VLOOKUP($G455,所属・種目コード!$F$2:$H$165,2,FALSE))</f>
        <v>1011</v>
      </c>
    </row>
    <row r="456" spans="2:9" ht="19.8">
      <c r="B456" s="23">
        <v>488</v>
      </c>
      <c r="C456" s="23" t="s">
        <v>1332</v>
      </c>
      <c r="D456" s="23" t="s">
        <v>1333</v>
      </c>
      <c r="E456" s="23">
        <v>1</v>
      </c>
      <c r="F456" s="919" t="s">
        <v>10137</v>
      </c>
      <c r="G456" s="23" t="s">
        <v>132</v>
      </c>
      <c r="H456" s="633" t="str">
        <f>IF($G456="","",VLOOKUP($G456,所属・種目コード!$F$2:$H$161,3,FALSE))</f>
        <v>031011</v>
      </c>
      <c r="I456" s="633">
        <f>IF($G456="","",VLOOKUP($G456,所属・種目コード!$F$2:$H$165,2,FALSE))</f>
        <v>1011</v>
      </c>
    </row>
    <row r="457" spans="2:9" ht="19.8">
      <c r="B457" s="23">
        <v>489</v>
      </c>
      <c r="C457" s="23" t="s">
        <v>9473</v>
      </c>
      <c r="D457" s="23" t="s">
        <v>9076</v>
      </c>
      <c r="E457" s="23">
        <v>1</v>
      </c>
      <c r="F457" s="919" t="s">
        <v>10137</v>
      </c>
      <c r="G457" s="23" t="s">
        <v>132</v>
      </c>
      <c r="H457" s="633" t="str">
        <f>IF($G457="","",VLOOKUP($G457,所属・種目コード!$F$2:$H$161,3,FALSE))</f>
        <v>031011</v>
      </c>
      <c r="I457" s="633">
        <f>IF($G457="","",VLOOKUP($G457,所属・種目コード!$F$2:$H$165,2,FALSE))</f>
        <v>1011</v>
      </c>
    </row>
    <row r="458" spans="2:9" ht="19.8">
      <c r="B458" s="23">
        <v>490</v>
      </c>
      <c r="C458" s="23" t="s">
        <v>1341</v>
      </c>
      <c r="D458" s="23" t="s">
        <v>1342</v>
      </c>
      <c r="E458" s="23">
        <v>1</v>
      </c>
      <c r="F458" s="919" t="s">
        <v>10137</v>
      </c>
      <c r="G458" s="23" t="s">
        <v>132</v>
      </c>
      <c r="H458" s="633" t="str">
        <f>IF($G458="","",VLOOKUP($G458,所属・種目コード!$F$2:$H$161,3,FALSE))</f>
        <v>031011</v>
      </c>
      <c r="I458" s="633">
        <f>IF($G458="","",VLOOKUP($G458,所属・種目コード!$F$2:$H$165,2,FALSE))</f>
        <v>1011</v>
      </c>
    </row>
    <row r="459" spans="2:9" ht="19.8">
      <c r="B459" s="23">
        <v>491</v>
      </c>
      <c r="C459" s="23" t="s">
        <v>1353</v>
      </c>
      <c r="D459" s="23" t="s">
        <v>1354</v>
      </c>
      <c r="E459" s="23">
        <v>1</v>
      </c>
      <c r="F459" s="919" t="s">
        <v>10137</v>
      </c>
      <c r="G459" s="23" t="s">
        <v>132</v>
      </c>
      <c r="H459" s="633" t="str">
        <f>IF($G459="","",VLOOKUP($G459,所属・種目コード!$F$2:$H$161,3,FALSE))</f>
        <v>031011</v>
      </c>
      <c r="I459" s="633">
        <f>IF($G459="","",VLOOKUP($G459,所属・種目コード!$F$2:$H$165,2,FALSE))</f>
        <v>1011</v>
      </c>
    </row>
    <row r="460" spans="2:9" ht="19.8">
      <c r="B460" s="23">
        <v>492</v>
      </c>
      <c r="C460" s="23" t="s">
        <v>1324</v>
      </c>
      <c r="D460" s="23" t="s">
        <v>1325</v>
      </c>
      <c r="E460" s="23">
        <v>1</v>
      </c>
      <c r="F460" s="919" t="s">
        <v>10137</v>
      </c>
      <c r="G460" s="23" t="s">
        <v>132</v>
      </c>
      <c r="H460" s="633" t="str">
        <f>IF($G460="","",VLOOKUP($G460,所属・種目コード!$F$2:$H$161,3,FALSE))</f>
        <v>031011</v>
      </c>
      <c r="I460" s="633">
        <f>IF($G460="","",VLOOKUP($G460,所属・種目コード!$F$2:$H$165,2,FALSE))</f>
        <v>1011</v>
      </c>
    </row>
    <row r="461" spans="2:9" ht="19.8">
      <c r="B461" s="23">
        <v>493</v>
      </c>
      <c r="C461" s="23" t="s">
        <v>8276</v>
      </c>
      <c r="D461" s="23" t="s">
        <v>8277</v>
      </c>
      <c r="E461" s="23">
        <v>1</v>
      </c>
      <c r="F461" s="919" t="s">
        <v>10137</v>
      </c>
      <c r="G461" s="23" t="s">
        <v>9675</v>
      </c>
      <c r="H461" s="633" t="str">
        <f>IF($G461="","",VLOOKUP($G461,所属・種目コード!$F$2:$H$161,3,FALSE))</f>
        <v>031319</v>
      </c>
      <c r="I461" s="633">
        <f>IF($G461="","",VLOOKUP($G461,所属・種目コード!$F$2:$H$165,2,FALSE))</f>
        <v>1319</v>
      </c>
    </row>
    <row r="462" spans="2:9" ht="19.8">
      <c r="B462" s="23">
        <v>494</v>
      </c>
      <c r="C462" s="23" t="s">
        <v>9474</v>
      </c>
      <c r="D462" s="23" t="s">
        <v>9046</v>
      </c>
      <c r="E462" s="23">
        <v>1</v>
      </c>
      <c r="F462" s="919" t="s">
        <v>10137</v>
      </c>
      <c r="G462" s="23" t="s">
        <v>9675</v>
      </c>
      <c r="H462" s="633" t="str">
        <f>IF($G462="","",VLOOKUP($G462,所属・種目コード!$F$2:$H$161,3,FALSE))</f>
        <v>031319</v>
      </c>
      <c r="I462" s="633">
        <f>IF($G462="","",VLOOKUP($G462,所属・種目コード!$F$2:$H$165,2,FALSE))</f>
        <v>1319</v>
      </c>
    </row>
    <row r="463" spans="2:9" ht="19.8">
      <c r="B463" s="23">
        <v>495</v>
      </c>
      <c r="C463" s="23" t="s">
        <v>4601</v>
      </c>
      <c r="D463" s="23" t="s">
        <v>4602</v>
      </c>
      <c r="E463" s="23">
        <v>1</v>
      </c>
      <c r="F463" s="919" t="s">
        <v>10137</v>
      </c>
      <c r="G463" s="23" t="s">
        <v>9675</v>
      </c>
      <c r="H463" s="633" t="str">
        <f>IF($G463="","",VLOOKUP($G463,所属・種目コード!$F$2:$H$161,3,FALSE))</f>
        <v>031319</v>
      </c>
      <c r="I463" s="633">
        <f>IF($G463="","",VLOOKUP($G463,所属・種目コード!$F$2:$H$165,2,FALSE))</f>
        <v>1319</v>
      </c>
    </row>
    <row r="464" spans="2:9" ht="19.8">
      <c r="B464" s="23">
        <v>496</v>
      </c>
      <c r="C464" s="23" t="s">
        <v>1467</v>
      </c>
      <c r="D464" s="23" t="s">
        <v>1468</v>
      </c>
      <c r="E464" s="23">
        <v>1</v>
      </c>
      <c r="F464" s="919" t="s">
        <v>10137</v>
      </c>
      <c r="G464" s="23" t="s">
        <v>261</v>
      </c>
      <c r="H464" s="633" t="str">
        <f>IF($G464="","",VLOOKUP($G464,所属・種目コード!$F$2:$H$161,3,FALSE))</f>
        <v>031041</v>
      </c>
      <c r="I464" s="633">
        <f>IF($G464="","",VLOOKUP($G464,所属・種目コード!$F$2:$H$165,2,FALSE))</f>
        <v>1041</v>
      </c>
    </row>
    <row r="465" spans="2:9" ht="19.8">
      <c r="B465" s="23">
        <v>497</v>
      </c>
      <c r="C465" s="23" t="s">
        <v>1463</v>
      </c>
      <c r="D465" s="23" t="s">
        <v>1464</v>
      </c>
      <c r="E465" s="23">
        <v>1</v>
      </c>
      <c r="F465" s="919" t="s">
        <v>10137</v>
      </c>
      <c r="G465" s="23" t="s">
        <v>261</v>
      </c>
      <c r="H465" s="633" t="str">
        <f>IF($G465="","",VLOOKUP($G465,所属・種目コード!$F$2:$H$161,3,FALSE))</f>
        <v>031041</v>
      </c>
      <c r="I465" s="633">
        <f>IF($G465="","",VLOOKUP($G465,所属・種目コード!$F$2:$H$165,2,FALSE))</f>
        <v>1041</v>
      </c>
    </row>
    <row r="466" spans="2:9" ht="19.8">
      <c r="B466" s="23">
        <v>498</v>
      </c>
      <c r="C466" s="23" t="s">
        <v>1145</v>
      </c>
      <c r="D466" s="23" t="s">
        <v>1146</v>
      </c>
      <c r="E466" s="23">
        <v>1</v>
      </c>
      <c r="F466" s="919" t="s">
        <v>10137</v>
      </c>
      <c r="G466" s="23" t="s">
        <v>261</v>
      </c>
      <c r="H466" s="633" t="str">
        <f>IF($G466="","",VLOOKUP($G466,所属・種目コード!$F$2:$H$161,3,FALSE))</f>
        <v>031041</v>
      </c>
      <c r="I466" s="633">
        <f>IF($G466="","",VLOOKUP($G466,所属・種目コード!$F$2:$H$165,2,FALSE))</f>
        <v>1041</v>
      </c>
    </row>
    <row r="467" spans="2:9" ht="19.8">
      <c r="B467" s="23">
        <v>499</v>
      </c>
      <c r="C467" s="23" t="s">
        <v>1465</v>
      </c>
      <c r="D467" s="23" t="s">
        <v>1466</v>
      </c>
      <c r="E467" s="23">
        <v>1</v>
      </c>
      <c r="F467" s="919" t="s">
        <v>10137</v>
      </c>
      <c r="G467" s="23" t="s">
        <v>261</v>
      </c>
      <c r="H467" s="633" t="str">
        <f>IF($G467="","",VLOOKUP($G467,所属・種目コード!$F$2:$H$161,3,FALSE))</f>
        <v>031041</v>
      </c>
      <c r="I467" s="633">
        <f>IF($G467="","",VLOOKUP($G467,所属・種目コード!$F$2:$H$165,2,FALSE))</f>
        <v>1041</v>
      </c>
    </row>
    <row r="468" spans="2:9" ht="19.8">
      <c r="B468" s="23">
        <v>500</v>
      </c>
      <c r="C468" s="23" t="s">
        <v>1461</v>
      </c>
      <c r="D468" s="23" t="s">
        <v>1462</v>
      </c>
      <c r="E468" s="23">
        <v>1</v>
      </c>
      <c r="F468" s="919" t="s">
        <v>10137</v>
      </c>
      <c r="G468" s="23" t="s">
        <v>261</v>
      </c>
      <c r="H468" s="633" t="str">
        <f>IF($G468="","",VLOOKUP($G468,所属・種目コード!$F$2:$H$161,3,FALSE))</f>
        <v>031041</v>
      </c>
      <c r="I468" s="633">
        <f>IF($G468="","",VLOOKUP($G468,所属・種目コード!$F$2:$H$165,2,FALSE))</f>
        <v>1041</v>
      </c>
    </row>
    <row r="469" spans="2:9" ht="19.8">
      <c r="B469" s="23">
        <v>501</v>
      </c>
      <c r="C469" s="23" t="s">
        <v>1469</v>
      </c>
      <c r="D469" s="23" t="s">
        <v>1470</v>
      </c>
      <c r="E469" s="23">
        <v>1</v>
      </c>
      <c r="F469" s="919" t="s">
        <v>10137</v>
      </c>
      <c r="G469" s="23" t="s">
        <v>261</v>
      </c>
      <c r="H469" s="633" t="str">
        <f>IF($G469="","",VLOOKUP($G469,所属・種目コード!$F$2:$H$161,3,FALSE))</f>
        <v>031041</v>
      </c>
      <c r="I469" s="633">
        <f>IF($G469="","",VLOOKUP($G469,所属・種目コード!$F$2:$H$165,2,FALSE))</f>
        <v>1041</v>
      </c>
    </row>
    <row r="470" spans="2:9" ht="19.8">
      <c r="B470" s="23">
        <v>502</v>
      </c>
      <c r="C470" s="23" t="s">
        <v>1487</v>
      </c>
      <c r="D470" s="23" t="s">
        <v>1488</v>
      </c>
      <c r="E470" s="23">
        <v>1</v>
      </c>
      <c r="F470" s="919" t="s">
        <v>10137</v>
      </c>
      <c r="G470" s="23" t="s">
        <v>261</v>
      </c>
      <c r="H470" s="633" t="str">
        <f>IF($G470="","",VLOOKUP($G470,所属・種目コード!$F$2:$H$161,3,FALSE))</f>
        <v>031041</v>
      </c>
      <c r="I470" s="633">
        <f>IF($G470="","",VLOOKUP($G470,所属・種目コード!$F$2:$H$165,2,FALSE))</f>
        <v>1041</v>
      </c>
    </row>
    <row r="471" spans="2:9" ht="19.8">
      <c r="B471" s="23">
        <v>503</v>
      </c>
      <c r="C471" s="23" t="s">
        <v>1459</v>
      </c>
      <c r="D471" s="23" t="s">
        <v>1460</v>
      </c>
      <c r="E471" s="23">
        <v>1</v>
      </c>
      <c r="F471" s="919" t="s">
        <v>10137</v>
      </c>
      <c r="G471" s="23" t="s">
        <v>261</v>
      </c>
      <c r="H471" s="633" t="str">
        <f>IF($G471="","",VLOOKUP($G471,所属・種目コード!$F$2:$H$161,3,FALSE))</f>
        <v>031041</v>
      </c>
      <c r="I471" s="633">
        <f>IF($G471="","",VLOOKUP($G471,所属・種目コード!$F$2:$H$165,2,FALSE))</f>
        <v>1041</v>
      </c>
    </row>
    <row r="472" spans="2:9" ht="19.8">
      <c r="B472" s="23">
        <v>504</v>
      </c>
      <c r="C472" s="23" t="s">
        <v>9475</v>
      </c>
      <c r="D472" s="23" t="s">
        <v>9151</v>
      </c>
      <c r="E472" s="23">
        <v>1</v>
      </c>
      <c r="F472" s="919" t="s">
        <v>10137</v>
      </c>
      <c r="G472" s="23" t="s">
        <v>9676</v>
      </c>
      <c r="H472" s="633" t="str">
        <f>IF($G472="","",VLOOKUP($G472,所属・種目コード!$F$2:$H$161,3,FALSE))</f>
        <v>031053</v>
      </c>
      <c r="I472" s="633">
        <f>IF($G472="","",VLOOKUP($G472,所属・種目コード!$F$2:$H$165,2,FALSE))</f>
        <v>1053</v>
      </c>
    </row>
    <row r="473" spans="2:9" ht="19.8">
      <c r="B473" s="23">
        <v>505</v>
      </c>
      <c r="C473" s="23" t="s">
        <v>2916</v>
      </c>
      <c r="D473" s="23" t="s">
        <v>2917</v>
      </c>
      <c r="E473" s="23">
        <v>1</v>
      </c>
      <c r="F473" s="919" t="s">
        <v>10137</v>
      </c>
      <c r="G473" s="23" t="s">
        <v>9676</v>
      </c>
      <c r="H473" s="633" t="str">
        <f>IF($G473="","",VLOOKUP($G473,所属・種目コード!$F$2:$H$161,3,FALSE))</f>
        <v>031053</v>
      </c>
      <c r="I473" s="633">
        <f>IF($G473="","",VLOOKUP($G473,所属・種目コード!$F$2:$H$165,2,FALSE))</f>
        <v>1053</v>
      </c>
    </row>
    <row r="474" spans="2:9" ht="19.8">
      <c r="B474" s="23">
        <v>506</v>
      </c>
      <c r="C474" s="23" t="s">
        <v>9476</v>
      </c>
      <c r="D474" s="23" t="s">
        <v>9477</v>
      </c>
      <c r="E474" s="23">
        <v>1</v>
      </c>
      <c r="F474" s="919" t="s">
        <v>10137</v>
      </c>
      <c r="G474" s="23" t="s">
        <v>9676</v>
      </c>
      <c r="H474" s="633" t="str">
        <f>IF($G474="","",VLOOKUP($G474,所属・種目コード!$F$2:$H$161,3,FALSE))</f>
        <v>031053</v>
      </c>
      <c r="I474" s="633">
        <f>IF($G474="","",VLOOKUP($G474,所属・種目コード!$F$2:$H$165,2,FALSE))</f>
        <v>1053</v>
      </c>
    </row>
    <row r="475" spans="2:9" ht="19.8">
      <c r="B475" s="23">
        <v>507</v>
      </c>
      <c r="C475" s="23" t="s">
        <v>9478</v>
      </c>
      <c r="D475" s="23" t="s">
        <v>9479</v>
      </c>
      <c r="E475" s="23">
        <v>1</v>
      </c>
      <c r="F475" s="919" t="s">
        <v>10137</v>
      </c>
      <c r="G475" s="23" t="s">
        <v>9676</v>
      </c>
      <c r="H475" s="633" t="str">
        <f>IF($G475="","",VLOOKUP($G475,所属・種目コード!$F$2:$H$161,3,FALSE))</f>
        <v>031053</v>
      </c>
      <c r="I475" s="633">
        <f>IF($G475="","",VLOOKUP($G475,所属・種目コード!$F$2:$H$165,2,FALSE))</f>
        <v>1053</v>
      </c>
    </row>
    <row r="476" spans="2:9" ht="19.8">
      <c r="B476" s="23">
        <v>508</v>
      </c>
      <c r="C476" s="23" t="s">
        <v>1805</v>
      </c>
      <c r="D476" s="23" t="s">
        <v>1806</v>
      </c>
      <c r="E476" s="23">
        <v>1</v>
      </c>
      <c r="F476" s="919" t="s">
        <v>10137</v>
      </c>
      <c r="G476" s="23" t="s">
        <v>9676</v>
      </c>
      <c r="H476" s="633" t="str">
        <f>IF($G476="","",VLOOKUP($G476,所属・種目コード!$F$2:$H$161,3,FALSE))</f>
        <v>031053</v>
      </c>
      <c r="I476" s="633">
        <f>IF($G476="","",VLOOKUP($G476,所属・種目コード!$F$2:$H$165,2,FALSE))</f>
        <v>1053</v>
      </c>
    </row>
    <row r="477" spans="2:9" ht="19.8">
      <c r="B477" s="23">
        <v>509</v>
      </c>
      <c r="C477" s="23" t="s">
        <v>1807</v>
      </c>
      <c r="D477" s="23" t="s">
        <v>1808</v>
      </c>
      <c r="E477" s="23">
        <v>1</v>
      </c>
      <c r="F477" s="919" t="s">
        <v>10137</v>
      </c>
      <c r="G477" s="23" t="s">
        <v>9676</v>
      </c>
      <c r="H477" s="633" t="str">
        <f>IF($G477="","",VLOOKUP($G477,所属・種目コード!$F$2:$H$161,3,FALSE))</f>
        <v>031053</v>
      </c>
      <c r="I477" s="633">
        <f>IF($G477="","",VLOOKUP($G477,所属・種目コード!$F$2:$H$165,2,FALSE))</f>
        <v>1053</v>
      </c>
    </row>
    <row r="478" spans="2:9" ht="19.8">
      <c r="B478" s="23">
        <v>510</v>
      </c>
      <c r="C478" s="23" t="s">
        <v>9480</v>
      </c>
      <c r="D478" s="23" t="s">
        <v>9481</v>
      </c>
      <c r="E478" s="23">
        <v>1</v>
      </c>
      <c r="F478" s="919" t="s">
        <v>10137</v>
      </c>
      <c r="G478" s="23" t="s">
        <v>9676</v>
      </c>
      <c r="H478" s="633" t="str">
        <f>IF($G478="","",VLOOKUP($G478,所属・種目コード!$F$2:$H$161,3,FALSE))</f>
        <v>031053</v>
      </c>
      <c r="I478" s="633">
        <f>IF($G478="","",VLOOKUP($G478,所属・種目コード!$F$2:$H$165,2,FALSE))</f>
        <v>1053</v>
      </c>
    </row>
    <row r="479" spans="2:9" ht="19.8">
      <c r="B479" s="23">
        <v>511</v>
      </c>
      <c r="C479" s="23" t="s">
        <v>9108</v>
      </c>
      <c r="D479" s="23" t="s">
        <v>9109</v>
      </c>
      <c r="E479" s="23">
        <v>1</v>
      </c>
      <c r="F479" s="919" t="s">
        <v>10137</v>
      </c>
      <c r="G479" s="23" t="s">
        <v>9676</v>
      </c>
      <c r="H479" s="633" t="str">
        <f>IF($G479="","",VLOOKUP($G479,所属・種目コード!$F$2:$H$161,3,FALSE))</f>
        <v>031053</v>
      </c>
      <c r="I479" s="633">
        <f>IF($G479="","",VLOOKUP($G479,所属・種目コード!$F$2:$H$165,2,FALSE))</f>
        <v>1053</v>
      </c>
    </row>
    <row r="480" spans="2:9" ht="19.8">
      <c r="B480" s="23">
        <v>512</v>
      </c>
      <c r="C480" s="23" t="s">
        <v>1809</v>
      </c>
      <c r="D480" s="23" t="s">
        <v>1810</v>
      </c>
      <c r="E480" s="23">
        <v>1</v>
      </c>
      <c r="F480" s="919" t="s">
        <v>10137</v>
      </c>
      <c r="G480" s="23" t="s">
        <v>9676</v>
      </c>
      <c r="H480" s="633" t="str">
        <f>IF($G480="","",VLOOKUP($G480,所属・種目コード!$F$2:$H$161,3,FALSE))</f>
        <v>031053</v>
      </c>
      <c r="I480" s="633">
        <f>IF($G480="","",VLOOKUP($G480,所属・種目コード!$F$2:$H$165,2,FALSE))</f>
        <v>1053</v>
      </c>
    </row>
    <row r="481" spans="2:10" ht="19.8">
      <c r="B481" s="23">
        <v>513</v>
      </c>
      <c r="C481" s="23" t="s">
        <v>1811</v>
      </c>
      <c r="D481" s="23" t="s">
        <v>1812</v>
      </c>
      <c r="E481" s="23">
        <v>1</v>
      </c>
      <c r="F481" s="919" t="s">
        <v>10137</v>
      </c>
      <c r="G481" s="23" t="s">
        <v>9676</v>
      </c>
      <c r="H481" s="633" t="str">
        <f>IF($G481="","",VLOOKUP($G481,所属・種目コード!$F$2:$H$161,3,FALSE))</f>
        <v>031053</v>
      </c>
      <c r="I481" s="633">
        <f>IF($G481="","",VLOOKUP($G481,所属・種目コード!$F$2:$H$165,2,FALSE))</f>
        <v>1053</v>
      </c>
    </row>
    <row r="482" spans="2:10" ht="19.8">
      <c r="B482" s="23">
        <v>514</v>
      </c>
      <c r="C482" s="23" t="s">
        <v>1813</v>
      </c>
      <c r="D482" s="23" t="s">
        <v>1814</v>
      </c>
      <c r="E482" s="23">
        <v>1</v>
      </c>
      <c r="F482" s="919" t="s">
        <v>10137</v>
      </c>
      <c r="G482" s="23" t="s">
        <v>9676</v>
      </c>
      <c r="H482" s="633" t="str">
        <f>IF($G482="","",VLOOKUP($G482,所属・種目コード!$F$2:$H$161,3,FALSE))</f>
        <v>031053</v>
      </c>
      <c r="I482" s="633">
        <f>IF($G482="","",VLOOKUP($G482,所属・種目コード!$F$2:$H$165,2,FALSE))</f>
        <v>1053</v>
      </c>
    </row>
    <row r="483" spans="2:10" ht="19.8">
      <c r="B483" s="23">
        <v>515</v>
      </c>
      <c r="C483" s="23" t="s">
        <v>9482</v>
      </c>
      <c r="D483" s="23" t="s">
        <v>9483</v>
      </c>
      <c r="E483" s="23">
        <v>1</v>
      </c>
      <c r="F483" s="919" t="s">
        <v>10137</v>
      </c>
      <c r="G483" s="23" t="s">
        <v>9676</v>
      </c>
      <c r="H483" s="633" t="str">
        <f>IF($G483="","",VLOOKUP($G483,所属・種目コード!$F$2:$H$161,3,FALSE))</f>
        <v>031053</v>
      </c>
      <c r="I483" s="633">
        <f>IF($G483="","",VLOOKUP($G483,所属・種目コード!$F$2:$H$165,2,FALSE))</f>
        <v>1053</v>
      </c>
    </row>
    <row r="484" spans="2:10" ht="19.8">
      <c r="B484" s="23">
        <v>516</v>
      </c>
      <c r="C484" s="23" t="s">
        <v>9484</v>
      </c>
      <c r="D484" s="23" t="s">
        <v>9485</v>
      </c>
      <c r="E484" s="23">
        <v>1</v>
      </c>
      <c r="F484" s="919" t="s">
        <v>10137</v>
      </c>
      <c r="G484" s="23" t="s">
        <v>320</v>
      </c>
      <c r="H484" s="633" t="str">
        <f>IF($G484="","",VLOOKUP($G484,所属・種目コード!$F$2:$H$161,3,FALSE))</f>
        <v>031304</v>
      </c>
      <c r="I484" s="633">
        <f>IF($G484="","",VLOOKUP($G484,所属・種目コード!$F$2:$H$165,2,FALSE))</f>
        <v>1304</v>
      </c>
    </row>
    <row r="485" spans="2:10" ht="19.8">
      <c r="B485" s="23">
        <v>517</v>
      </c>
      <c r="C485" s="23" t="s">
        <v>8981</v>
      </c>
      <c r="D485" s="23" t="s">
        <v>9111</v>
      </c>
      <c r="E485" s="23">
        <v>1</v>
      </c>
      <c r="F485" s="919" t="s">
        <v>10137</v>
      </c>
      <c r="G485" s="23" t="s">
        <v>320</v>
      </c>
      <c r="H485" s="633" t="str">
        <f>IF($G485="","",VLOOKUP($G485,所属・種目コード!$F$2:$H$161,3,FALSE))</f>
        <v>031304</v>
      </c>
      <c r="I485" s="633">
        <f>IF($G485="","",VLOOKUP($G485,所属・種目コード!$F$2:$H$165,2,FALSE))</f>
        <v>1304</v>
      </c>
    </row>
    <row r="486" spans="2:10" ht="19.8">
      <c r="B486" s="23">
        <v>518</v>
      </c>
      <c r="C486" s="23" t="s">
        <v>9486</v>
      </c>
      <c r="D486" s="23" t="s">
        <v>8483</v>
      </c>
      <c r="E486" s="23">
        <v>1</v>
      </c>
      <c r="F486" s="919" t="s">
        <v>10137</v>
      </c>
      <c r="G486" s="23" t="s">
        <v>320</v>
      </c>
      <c r="H486" s="633" t="str">
        <f>IF($G486="","",VLOOKUP($G486,所属・種目コード!$F$2:$H$161,3,FALSE))</f>
        <v>031304</v>
      </c>
      <c r="I486" s="633">
        <f>IF($G486="","",VLOOKUP($G486,所属・種目コード!$F$2:$H$165,2,FALSE))</f>
        <v>1304</v>
      </c>
    </row>
    <row r="487" spans="2:10" ht="19.8">
      <c r="B487" s="23">
        <v>519</v>
      </c>
      <c r="C487" s="23" t="s">
        <v>9487</v>
      </c>
      <c r="D487" s="23" t="s">
        <v>9084</v>
      </c>
      <c r="E487" s="23">
        <v>1</v>
      </c>
      <c r="F487" s="919" t="s">
        <v>10137</v>
      </c>
      <c r="G487" s="23" t="s">
        <v>320</v>
      </c>
      <c r="H487" s="633" t="str">
        <f>IF($G487="","",VLOOKUP($G487,所属・種目コード!$F$2:$H$161,3,FALSE))</f>
        <v>031304</v>
      </c>
      <c r="I487" s="633">
        <f>IF($G487="","",VLOOKUP($G487,所属・種目コード!$F$2:$H$165,2,FALSE))</f>
        <v>1304</v>
      </c>
      <c r="J487" s="23" t="s">
        <v>9202</v>
      </c>
    </row>
    <row r="488" spans="2:10" ht="19.8">
      <c r="B488" s="23">
        <v>520</v>
      </c>
      <c r="C488" s="23" t="s">
        <v>1611</v>
      </c>
      <c r="D488" s="23" t="s">
        <v>1612</v>
      </c>
      <c r="E488" s="23">
        <v>1</v>
      </c>
      <c r="F488" s="919" t="s">
        <v>10137</v>
      </c>
      <c r="G488" s="23" t="s">
        <v>9086</v>
      </c>
      <c r="H488" s="633" t="str">
        <f>IF($G488="","",VLOOKUP($G488,所属・種目コード!$F$2:$H$161,3,FALSE))</f>
        <v>031324</v>
      </c>
      <c r="I488" s="633">
        <f>IF($G488="","",VLOOKUP($G488,所属・種目コード!$F$2:$H$165,2,FALSE))</f>
        <v>1324</v>
      </c>
    </row>
    <row r="489" spans="2:10" ht="19.8">
      <c r="B489" s="23">
        <v>521</v>
      </c>
      <c r="C489" s="23" t="s">
        <v>1613</v>
      </c>
      <c r="D489" s="23" t="s">
        <v>1614</v>
      </c>
      <c r="E489" s="23">
        <v>1</v>
      </c>
      <c r="F489" s="919" t="s">
        <v>10137</v>
      </c>
      <c r="G489" s="23" t="s">
        <v>9086</v>
      </c>
      <c r="H489" s="633" t="str">
        <f>IF($G489="","",VLOOKUP($G489,所属・種目コード!$F$2:$H$161,3,FALSE))</f>
        <v>031324</v>
      </c>
      <c r="I489" s="633">
        <f>IF($G489="","",VLOOKUP($G489,所属・種目コード!$F$2:$H$165,2,FALSE))</f>
        <v>1324</v>
      </c>
    </row>
    <row r="490" spans="2:10" ht="19.8">
      <c r="B490" s="23">
        <v>522</v>
      </c>
      <c r="C490" s="23" t="s">
        <v>1615</v>
      </c>
      <c r="D490" s="23" t="s">
        <v>1616</v>
      </c>
      <c r="E490" s="23">
        <v>1</v>
      </c>
      <c r="F490" s="919" t="s">
        <v>10137</v>
      </c>
      <c r="G490" s="23" t="s">
        <v>9086</v>
      </c>
      <c r="H490" s="633" t="str">
        <f>IF($G490="","",VLOOKUP($G490,所属・種目コード!$F$2:$H$161,3,FALSE))</f>
        <v>031324</v>
      </c>
      <c r="I490" s="633">
        <f>IF($G490="","",VLOOKUP($G490,所属・種目コード!$F$2:$H$165,2,FALSE))</f>
        <v>1324</v>
      </c>
    </row>
    <row r="491" spans="2:10" ht="19.8">
      <c r="B491" s="23">
        <v>523</v>
      </c>
      <c r="C491" s="23" t="s">
        <v>1619</v>
      </c>
      <c r="D491" s="23" t="s">
        <v>1620</v>
      </c>
      <c r="E491" s="23">
        <v>1</v>
      </c>
      <c r="F491" s="919" t="s">
        <v>10137</v>
      </c>
      <c r="G491" s="23" t="s">
        <v>9086</v>
      </c>
      <c r="H491" s="633" t="str">
        <f>IF($G491="","",VLOOKUP($G491,所属・種目コード!$F$2:$H$161,3,FALSE))</f>
        <v>031324</v>
      </c>
      <c r="I491" s="633">
        <f>IF($G491="","",VLOOKUP($G491,所属・種目コード!$F$2:$H$165,2,FALSE))</f>
        <v>1324</v>
      </c>
    </row>
    <row r="492" spans="2:10" ht="19.8">
      <c r="B492" s="23">
        <v>524</v>
      </c>
      <c r="C492" s="23" t="s">
        <v>1621</v>
      </c>
      <c r="D492" s="23" t="s">
        <v>1622</v>
      </c>
      <c r="E492" s="23">
        <v>1</v>
      </c>
      <c r="F492" s="919" t="s">
        <v>10137</v>
      </c>
      <c r="G492" s="23" t="s">
        <v>9086</v>
      </c>
      <c r="H492" s="633" t="str">
        <f>IF($G492="","",VLOOKUP($G492,所属・種目コード!$F$2:$H$161,3,FALSE))</f>
        <v>031324</v>
      </c>
      <c r="I492" s="633">
        <f>IF($G492="","",VLOOKUP($G492,所属・種目コード!$F$2:$H$165,2,FALSE))</f>
        <v>1324</v>
      </c>
    </row>
    <row r="493" spans="2:10" ht="19.8">
      <c r="B493" s="23">
        <v>525</v>
      </c>
      <c r="C493" s="23" t="s">
        <v>1626</v>
      </c>
      <c r="D493" s="23" t="s">
        <v>1627</v>
      </c>
      <c r="E493" s="23">
        <v>1</v>
      </c>
      <c r="F493" s="919" t="s">
        <v>10137</v>
      </c>
      <c r="G493" s="23" t="s">
        <v>9086</v>
      </c>
      <c r="H493" s="633" t="str">
        <f>IF($G493="","",VLOOKUP($G493,所属・種目コード!$F$2:$H$161,3,FALSE))</f>
        <v>031324</v>
      </c>
      <c r="I493" s="633">
        <f>IF($G493="","",VLOOKUP($G493,所属・種目コード!$F$2:$H$165,2,FALSE))</f>
        <v>1324</v>
      </c>
    </row>
    <row r="494" spans="2:10" ht="19.8">
      <c r="B494" s="23">
        <v>526</v>
      </c>
      <c r="C494" s="23" t="s">
        <v>1628</v>
      </c>
      <c r="D494" s="23" t="s">
        <v>1629</v>
      </c>
      <c r="E494" s="23">
        <v>1</v>
      </c>
      <c r="F494" s="919" t="s">
        <v>10137</v>
      </c>
      <c r="G494" s="23" t="s">
        <v>9086</v>
      </c>
      <c r="H494" s="633" t="str">
        <f>IF($G494="","",VLOOKUP($G494,所属・種目コード!$F$2:$H$161,3,FALSE))</f>
        <v>031324</v>
      </c>
      <c r="I494" s="633">
        <f>IF($G494="","",VLOOKUP($G494,所属・種目コード!$F$2:$H$165,2,FALSE))</f>
        <v>1324</v>
      </c>
    </row>
    <row r="495" spans="2:10" ht="19.8">
      <c r="B495" s="23">
        <v>527</v>
      </c>
      <c r="C495" s="23" t="s">
        <v>1634</v>
      </c>
      <c r="D495" s="23" t="s">
        <v>1635</v>
      </c>
      <c r="E495" s="23">
        <v>1</v>
      </c>
      <c r="F495" s="919" t="s">
        <v>10137</v>
      </c>
      <c r="G495" s="23" t="s">
        <v>9086</v>
      </c>
      <c r="H495" s="633" t="str">
        <f>IF($G495="","",VLOOKUP($G495,所属・種目コード!$F$2:$H$161,3,FALSE))</f>
        <v>031324</v>
      </c>
      <c r="I495" s="633">
        <f>IF($G495="","",VLOOKUP($G495,所属・種目コード!$F$2:$H$165,2,FALSE))</f>
        <v>1324</v>
      </c>
    </row>
    <row r="496" spans="2:10" ht="19.8">
      <c r="B496" s="23">
        <v>528</v>
      </c>
      <c r="C496" s="23" t="s">
        <v>1636</v>
      </c>
      <c r="D496" s="23" t="s">
        <v>1637</v>
      </c>
      <c r="E496" s="23">
        <v>1</v>
      </c>
      <c r="F496" s="919" t="s">
        <v>10137</v>
      </c>
      <c r="G496" s="23" t="s">
        <v>9086</v>
      </c>
      <c r="H496" s="633" t="str">
        <f>IF($G496="","",VLOOKUP($G496,所属・種目コード!$F$2:$H$161,3,FALSE))</f>
        <v>031324</v>
      </c>
      <c r="I496" s="633">
        <f>IF($G496="","",VLOOKUP($G496,所属・種目コード!$F$2:$H$165,2,FALSE))</f>
        <v>1324</v>
      </c>
    </row>
    <row r="497" spans="2:9" ht="19.8">
      <c r="B497" s="23">
        <v>529</v>
      </c>
      <c r="C497" s="23" t="s">
        <v>1638</v>
      </c>
      <c r="D497" s="23" t="s">
        <v>1639</v>
      </c>
      <c r="E497" s="23">
        <v>1</v>
      </c>
      <c r="F497" s="919" t="s">
        <v>10137</v>
      </c>
      <c r="G497" s="23" t="s">
        <v>9086</v>
      </c>
      <c r="H497" s="633" t="str">
        <f>IF($G497="","",VLOOKUP($G497,所属・種目コード!$F$2:$H$161,3,FALSE))</f>
        <v>031324</v>
      </c>
      <c r="I497" s="633">
        <f>IF($G497="","",VLOOKUP($G497,所属・種目コード!$F$2:$H$165,2,FALSE))</f>
        <v>1324</v>
      </c>
    </row>
    <row r="498" spans="2:9" ht="19.8">
      <c r="B498" s="23">
        <v>531</v>
      </c>
      <c r="C498" s="23" t="s">
        <v>9488</v>
      </c>
      <c r="D498" s="23" t="s">
        <v>1374</v>
      </c>
      <c r="E498" s="23">
        <v>1</v>
      </c>
      <c r="F498" s="919" t="s">
        <v>10137</v>
      </c>
      <c r="G498" s="23" t="s">
        <v>9011</v>
      </c>
      <c r="H498" s="633" t="str">
        <f>IF($G498="","",VLOOKUP($G498,所属・種目コード!$F$2:$H$161,3,FALSE))</f>
        <v>031322</v>
      </c>
      <c r="I498" s="633">
        <f>IF($G498="","",VLOOKUP($G498,所属・種目コード!$F$2:$H$165,2,FALSE))</f>
        <v>1322</v>
      </c>
    </row>
    <row r="499" spans="2:9" ht="19.8">
      <c r="B499" s="23">
        <v>532</v>
      </c>
      <c r="C499" s="23" t="s">
        <v>9489</v>
      </c>
      <c r="D499" s="23" t="s">
        <v>9068</v>
      </c>
      <c r="E499" s="23">
        <v>1</v>
      </c>
      <c r="F499" s="919" t="s">
        <v>10137</v>
      </c>
      <c r="G499" s="23" t="s">
        <v>9011</v>
      </c>
      <c r="H499" s="633" t="str">
        <f>IF($G499="","",VLOOKUP($G499,所属・種目コード!$F$2:$H$161,3,FALSE))</f>
        <v>031322</v>
      </c>
      <c r="I499" s="633">
        <f>IF($G499="","",VLOOKUP($G499,所属・種目コード!$F$2:$H$165,2,FALSE))</f>
        <v>1322</v>
      </c>
    </row>
    <row r="500" spans="2:9" ht="19.8">
      <c r="B500" s="23">
        <v>533</v>
      </c>
      <c r="C500" s="23" t="s">
        <v>1300</v>
      </c>
      <c r="D500" s="23" t="s">
        <v>1301</v>
      </c>
      <c r="E500" s="23">
        <v>1</v>
      </c>
      <c r="F500" s="919" t="s">
        <v>10137</v>
      </c>
      <c r="G500" s="23" t="s">
        <v>9011</v>
      </c>
      <c r="H500" s="633" t="str">
        <f>IF($G500="","",VLOOKUP($G500,所属・種目コード!$F$2:$H$161,3,FALSE))</f>
        <v>031322</v>
      </c>
      <c r="I500" s="633">
        <f>IF($G500="","",VLOOKUP($G500,所属・種目コード!$F$2:$H$165,2,FALSE))</f>
        <v>1322</v>
      </c>
    </row>
    <row r="501" spans="2:9" ht="19.8">
      <c r="B501" s="23">
        <v>534</v>
      </c>
      <c r="C501" s="23" t="s">
        <v>9144</v>
      </c>
      <c r="D501" s="23" t="s">
        <v>9145</v>
      </c>
      <c r="E501" s="23">
        <v>1</v>
      </c>
      <c r="F501" s="919" t="s">
        <v>10137</v>
      </c>
      <c r="G501" s="23" t="s">
        <v>9011</v>
      </c>
      <c r="H501" s="633" t="str">
        <f>IF($G501="","",VLOOKUP($G501,所属・種目コード!$F$2:$H$161,3,FALSE))</f>
        <v>031322</v>
      </c>
      <c r="I501" s="633">
        <f>IF($G501="","",VLOOKUP($G501,所属・種目コード!$F$2:$H$165,2,FALSE))</f>
        <v>1322</v>
      </c>
    </row>
    <row r="502" spans="2:9" ht="19.8">
      <c r="B502" s="23">
        <v>535</v>
      </c>
      <c r="C502" s="23" t="s">
        <v>1306</v>
      </c>
      <c r="D502" s="23" t="s">
        <v>1307</v>
      </c>
      <c r="E502" s="23">
        <v>1</v>
      </c>
      <c r="F502" s="919" t="s">
        <v>10137</v>
      </c>
      <c r="G502" s="23" t="s">
        <v>9011</v>
      </c>
      <c r="H502" s="633" t="str">
        <f>IF($G502="","",VLOOKUP($G502,所属・種目コード!$F$2:$H$161,3,FALSE))</f>
        <v>031322</v>
      </c>
      <c r="I502" s="633">
        <f>IF($G502="","",VLOOKUP($G502,所属・種目コード!$F$2:$H$165,2,FALSE))</f>
        <v>1322</v>
      </c>
    </row>
    <row r="503" spans="2:9" ht="19.8">
      <c r="B503" s="630">
        <v>536</v>
      </c>
      <c r="C503" s="630" t="s">
        <v>1310</v>
      </c>
      <c r="D503" s="630" t="s">
        <v>1311</v>
      </c>
      <c r="E503" s="630">
        <v>1</v>
      </c>
      <c r="F503" s="919" t="s">
        <v>10137</v>
      </c>
      <c r="G503" s="630" t="s">
        <v>9011</v>
      </c>
      <c r="H503" s="633" t="str">
        <f>IF($G503="","",VLOOKUP($G503,所属・種目コード!$F$2:$H$161,3,FALSE))</f>
        <v>031322</v>
      </c>
      <c r="I503" s="633">
        <f>IF($G503="","",VLOOKUP($G503,所属・種目コード!$F$2:$H$165,2,FALSE))</f>
        <v>1322</v>
      </c>
    </row>
    <row r="504" spans="2:9" ht="19.8">
      <c r="B504" s="23">
        <v>537</v>
      </c>
      <c r="C504" s="23" t="s">
        <v>1312</v>
      </c>
      <c r="D504" s="23" t="s">
        <v>1313</v>
      </c>
      <c r="E504" s="23">
        <v>1</v>
      </c>
      <c r="F504" s="919" t="s">
        <v>10137</v>
      </c>
      <c r="G504" s="23" t="s">
        <v>9011</v>
      </c>
      <c r="H504" s="633" t="str">
        <f>IF($G504="","",VLOOKUP($G504,所属・種目コード!$F$2:$H$161,3,FALSE))</f>
        <v>031322</v>
      </c>
      <c r="I504" s="633">
        <f>IF($G504="","",VLOOKUP($G504,所属・種目コード!$F$2:$H$165,2,FALSE))</f>
        <v>1322</v>
      </c>
    </row>
    <row r="505" spans="2:9" ht="19.8">
      <c r="B505" s="23">
        <v>538</v>
      </c>
      <c r="C505" s="23" t="s">
        <v>1314</v>
      </c>
      <c r="D505" s="23" t="s">
        <v>1315</v>
      </c>
      <c r="E505" s="23">
        <v>1</v>
      </c>
      <c r="F505" s="919" t="s">
        <v>10137</v>
      </c>
      <c r="G505" s="23" t="s">
        <v>9011</v>
      </c>
      <c r="H505" s="633" t="str">
        <f>IF($G505="","",VLOOKUP($G505,所属・種目コード!$F$2:$H$161,3,FALSE))</f>
        <v>031322</v>
      </c>
      <c r="I505" s="633">
        <f>IF($G505="","",VLOOKUP($G505,所属・種目コード!$F$2:$H$165,2,FALSE))</f>
        <v>1322</v>
      </c>
    </row>
    <row r="506" spans="2:9" ht="19.8">
      <c r="B506" s="23">
        <v>539</v>
      </c>
      <c r="C506" s="23" t="s">
        <v>2287</v>
      </c>
      <c r="D506" s="23" t="s">
        <v>2288</v>
      </c>
      <c r="E506" s="23">
        <v>1</v>
      </c>
      <c r="F506" s="919" t="s">
        <v>10137</v>
      </c>
      <c r="G506" s="23" t="s">
        <v>9011</v>
      </c>
      <c r="H506" s="633" t="str">
        <f>IF($G506="","",VLOOKUP($G506,所属・種目コード!$F$2:$H$161,3,FALSE))</f>
        <v>031322</v>
      </c>
      <c r="I506" s="633">
        <f>IF($G506="","",VLOOKUP($G506,所属・種目コード!$F$2:$H$165,2,FALSE))</f>
        <v>1322</v>
      </c>
    </row>
    <row r="507" spans="2:9" ht="19.8">
      <c r="B507" s="23">
        <v>540</v>
      </c>
      <c r="C507" s="23" t="s">
        <v>1316</v>
      </c>
      <c r="D507" s="23" t="s">
        <v>1317</v>
      </c>
      <c r="E507" s="23">
        <v>1</v>
      </c>
      <c r="F507" s="919" t="s">
        <v>10137</v>
      </c>
      <c r="G507" s="23" t="s">
        <v>9011</v>
      </c>
      <c r="H507" s="633" t="str">
        <f>IF($G507="","",VLOOKUP($G507,所属・種目コード!$F$2:$H$161,3,FALSE))</f>
        <v>031322</v>
      </c>
      <c r="I507" s="633">
        <f>IF($G507="","",VLOOKUP($G507,所属・種目コード!$F$2:$H$165,2,FALSE))</f>
        <v>1322</v>
      </c>
    </row>
    <row r="508" spans="2:9" ht="19.8">
      <c r="B508" s="23">
        <v>541</v>
      </c>
      <c r="C508" s="23" t="s">
        <v>9490</v>
      </c>
      <c r="D508" s="23" t="s">
        <v>9491</v>
      </c>
      <c r="E508" s="23">
        <v>1</v>
      </c>
      <c r="F508" s="919" t="s">
        <v>10137</v>
      </c>
      <c r="G508" s="23" t="s">
        <v>165</v>
      </c>
      <c r="H508" s="633" t="str">
        <f>IF($G508="","",VLOOKUP($G508,所属・種目コード!$F$2:$H$161,3,FALSE))</f>
        <v>031018</v>
      </c>
      <c r="I508" s="633">
        <f>IF($G508="","",VLOOKUP($G508,所属・種目コード!$F$2:$H$165,2,FALSE))</f>
        <v>1018</v>
      </c>
    </row>
    <row r="509" spans="2:9" ht="19.8">
      <c r="B509" s="23">
        <v>542</v>
      </c>
      <c r="C509" s="23" t="s">
        <v>9492</v>
      </c>
      <c r="D509" s="23" t="s">
        <v>9493</v>
      </c>
      <c r="E509" s="23">
        <v>1</v>
      </c>
      <c r="F509" s="919" t="s">
        <v>10137</v>
      </c>
      <c r="G509" s="23" t="s">
        <v>165</v>
      </c>
      <c r="H509" s="633" t="str">
        <f>IF($G509="","",VLOOKUP($G509,所属・種目コード!$F$2:$H$161,3,FALSE))</f>
        <v>031018</v>
      </c>
      <c r="I509" s="633">
        <f>IF($G509="","",VLOOKUP($G509,所属・種目コード!$F$2:$H$165,2,FALSE))</f>
        <v>1018</v>
      </c>
    </row>
    <row r="510" spans="2:9" ht="19.8">
      <c r="B510" s="23">
        <v>543</v>
      </c>
      <c r="C510" s="23" t="s">
        <v>3894</v>
      </c>
      <c r="D510" s="23" t="s">
        <v>3895</v>
      </c>
      <c r="E510" s="23">
        <v>1</v>
      </c>
      <c r="F510" s="919" t="s">
        <v>10137</v>
      </c>
      <c r="G510" s="23" t="s">
        <v>165</v>
      </c>
      <c r="H510" s="633" t="str">
        <f>IF($G510="","",VLOOKUP($G510,所属・種目コード!$F$2:$H$161,3,FALSE))</f>
        <v>031018</v>
      </c>
      <c r="I510" s="633">
        <f>IF($G510="","",VLOOKUP($G510,所属・種目コード!$F$2:$H$165,2,FALSE))</f>
        <v>1018</v>
      </c>
    </row>
    <row r="511" spans="2:9" ht="19.8">
      <c r="B511" s="23">
        <v>544</v>
      </c>
      <c r="C511" s="23" t="s">
        <v>3904</v>
      </c>
      <c r="D511" s="23" t="s">
        <v>3905</v>
      </c>
      <c r="E511" s="23">
        <v>1</v>
      </c>
      <c r="F511" s="919" t="s">
        <v>10137</v>
      </c>
      <c r="G511" s="23" t="s">
        <v>165</v>
      </c>
      <c r="H511" s="633" t="str">
        <f>IF($G511="","",VLOOKUP($G511,所属・種目コード!$F$2:$H$161,3,FALSE))</f>
        <v>031018</v>
      </c>
      <c r="I511" s="633">
        <f>IF($G511="","",VLOOKUP($G511,所属・種目コード!$F$2:$H$165,2,FALSE))</f>
        <v>1018</v>
      </c>
    </row>
    <row r="512" spans="2:9" ht="19.8">
      <c r="B512" s="23">
        <v>545</v>
      </c>
      <c r="C512" s="23" t="s">
        <v>1557</v>
      </c>
      <c r="D512" s="23" t="s">
        <v>1558</v>
      </c>
      <c r="E512" s="23">
        <v>1</v>
      </c>
      <c r="F512" s="919" t="s">
        <v>10137</v>
      </c>
      <c r="G512" s="23" t="s">
        <v>165</v>
      </c>
      <c r="H512" s="633" t="str">
        <f>IF($G512="","",VLOOKUP($G512,所属・種目コード!$F$2:$H$161,3,FALSE))</f>
        <v>031018</v>
      </c>
      <c r="I512" s="633">
        <f>IF($G512="","",VLOOKUP($G512,所属・種目コード!$F$2:$H$165,2,FALSE))</f>
        <v>1018</v>
      </c>
    </row>
    <row r="513" spans="2:9" ht="19.8">
      <c r="B513" s="23">
        <v>546</v>
      </c>
      <c r="C513" s="23" t="s">
        <v>1553</v>
      </c>
      <c r="D513" s="23" t="s">
        <v>1554</v>
      </c>
      <c r="E513" s="23">
        <v>1</v>
      </c>
      <c r="F513" s="919" t="s">
        <v>10137</v>
      </c>
      <c r="G513" s="23" t="s">
        <v>165</v>
      </c>
      <c r="H513" s="633" t="str">
        <f>IF($G513="","",VLOOKUP($G513,所属・種目コード!$F$2:$H$161,3,FALSE))</f>
        <v>031018</v>
      </c>
      <c r="I513" s="633">
        <f>IF($G513="","",VLOOKUP($G513,所属・種目コード!$F$2:$H$165,2,FALSE))</f>
        <v>1018</v>
      </c>
    </row>
    <row r="514" spans="2:9" ht="19.8">
      <c r="B514" s="23">
        <v>547</v>
      </c>
      <c r="C514" s="23" t="s">
        <v>1252</v>
      </c>
      <c r="D514" s="23" t="s">
        <v>1253</v>
      </c>
      <c r="E514" s="23">
        <v>1</v>
      </c>
      <c r="F514" s="919" t="s">
        <v>10137</v>
      </c>
      <c r="G514" s="23" t="s">
        <v>237</v>
      </c>
      <c r="H514" s="633" t="str">
        <f>IF($G514="","",VLOOKUP($G514,所属・種目コード!$F$2:$H$161,3,FALSE))</f>
        <v>031035</v>
      </c>
      <c r="I514" s="633">
        <f>IF($G514="","",VLOOKUP($G514,所属・種目コード!$F$2:$H$165,2,FALSE))</f>
        <v>1035</v>
      </c>
    </row>
    <row r="515" spans="2:9" ht="19.8">
      <c r="B515" s="23">
        <v>548</v>
      </c>
      <c r="C515" s="23" t="s">
        <v>9494</v>
      </c>
      <c r="D515" s="23" t="s">
        <v>9073</v>
      </c>
      <c r="E515" s="23">
        <v>1</v>
      </c>
      <c r="F515" s="919" t="s">
        <v>10137</v>
      </c>
      <c r="G515" s="23" t="s">
        <v>237</v>
      </c>
      <c r="H515" s="633" t="str">
        <f>IF($G515="","",VLOOKUP($G515,所属・種目コード!$F$2:$H$161,3,FALSE))</f>
        <v>031035</v>
      </c>
      <c r="I515" s="633">
        <f>IF($G515="","",VLOOKUP($G515,所属・種目コード!$F$2:$H$165,2,FALSE))</f>
        <v>1035</v>
      </c>
    </row>
    <row r="516" spans="2:9" ht="19.8">
      <c r="B516" s="23">
        <v>549</v>
      </c>
      <c r="C516" s="23" t="s">
        <v>981</v>
      </c>
      <c r="D516" s="23" t="s">
        <v>982</v>
      </c>
      <c r="E516" s="23">
        <v>1</v>
      </c>
      <c r="F516" s="919" t="s">
        <v>10137</v>
      </c>
      <c r="G516" s="23" t="s">
        <v>237</v>
      </c>
      <c r="H516" s="633" t="str">
        <f>IF($G516="","",VLOOKUP($G516,所属・種目コード!$F$2:$H$161,3,FALSE))</f>
        <v>031035</v>
      </c>
      <c r="I516" s="633">
        <f>IF($G516="","",VLOOKUP($G516,所属・種目コード!$F$2:$H$165,2,FALSE))</f>
        <v>1035</v>
      </c>
    </row>
    <row r="517" spans="2:9" ht="19.8">
      <c r="B517" s="23">
        <v>550</v>
      </c>
      <c r="C517" s="23" t="s">
        <v>1256</v>
      </c>
      <c r="D517" s="23" t="s">
        <v>1257</v>
      </c>
      <c r="E517" s="23">
        <v>1</v>
      </c>
      <c r="F517" s="919" t="s">
        <v>10137</v>
      </c>
      <c r="G517" s="23" t="s">
        <v>237</v>
      </c>
      <c r="H517" s="633" t="str">
        <f>IF($G517="","",VLOOKUP($G517,所属・種目コード!$F$2:$H$161,3,FALSE))</f>
        <v>031035</v>
      </c>
      <c r="I517" s="633">
        <f>IF($G517="","",VLOOKUP($G517,所属・種目コード!$F$2:$H$165,2,FALSE))</f>
        <v>1035</v>
      </c>
    </row>
    <row r="518" spans="2:9" ht="19.8">
      <c r="B518" s="23">
        <v>551</v>
      </c>
      <c r="C518" s="23" t="s">
        <v>9495</v>
      </c>
      <c r="D518" s="23" t="s">
        <v>9074</v>
      </c>
      <c r="E518" s="23">
        <v>1</v>
      </c>
      <c r="F518" s="919" t="s">
        <v>10137</v>
      </c>
      <c r="G518" s="23" t="s">
        <v>237</v>
      </c>
      <c r="H518" s="633" t="str">
        <f>IF($G518="","",VLOOKUP($G518,所属・種目コード!$F$2:$H$161,3,FALSE))</f>
        <v>031035</v>
      </c>
      <c r="I518" s="633">
        <f>IF($G518="","",VLOOKUP($G518,所属・種目コード!$F$2:$H$165,2,FALSE))</f>
        <v>1035</v>
      </c>
    </row>
    <row r="519" spans="2:9" ht="19.8">
      <c r="B519" s="23">
        <v>552</v>
      </c>
      <c r="C519" s="23" t="s">
        <v>1284</v>
      </c>
      <c r="D519" s="23" t="s">
        <v>1285</v>
      </c>
      <c r="E519" s="23">
        <v>1</v>
      </c>
      <c r="F519" s="919" t="s">
        <v>10137</v>
      </c>
      <c r="G519" s="23" t="s">
        <v>9677</v>
      </c>
      <c r="H519" s="633" t="str">
        <f>IF($G519="","",VLOOKUP($G519,所属・種目コード!$F$2:$H$161,3,FALSE))</f>
        <v>031250</v>
      </c>
      <c r="I519" s="633">
        <f>IF($G519="","",VLOOKUP($G519,所属・種目コード!$F$2:$H$165,2,FALSE))</f>
        <v>1250</v>
      </c>
    </row>
    <row r="520" spans="2:9" ht="19.8">
      <c r="B520" s="23">
        <v>553</v>
      </c>
      <c r="C520" s="23" t="s">
        <v>9496</v>
      </c>
      <c r="D520" s="23" t="s">
        <v>9497</v>
      </c>
      <c r="E520" s="23">
        <v>1</v>
      </c>
      <c r="F520" s="919" t="s">
        <v>10137</v>
      </c>
      <c r="G520" s="23" t="s">
        <v>9677</v>
      </c>
      <c r="H520" s="633" t="str">
        <f>IF($G520="","",VLOOKUP($G520,所属・種目コード!$F$2:$H$161,3,FALSE))</f>
        <v>031250</v>
      </c>
      <c r="I520" s="633">
        <f>IF($G520="","",VLOOKUP($G520,所属・種目コード!$F$2:$H$165,2,FALSE))</f>
        <v>1250</v>
      </c>
    </row>
    <row r="521" spans="2:9" ht="19.8">
      <c r="B521" s="23">
        <v>559</v>
      </c>
      <c r="C521" s="23" t="s">
        <v>9498</v>
      </c>
      <c r="D521" s="23" t="s">
        <v>9168</v>
      </c>
      <c r="E521" s="23">
        <v>1</v>
      </c>
      <c r="F521" s="919" t="s">
        <v>10137</v>
      </c>
      <c r="G521" s="23" t="s">
        <v>209</v>
      </c>
      <c r="H521" s="633" t="str">
        <f>IF($G521="","",VLOOKUP($G521,所属・種目コード!$F$2:$H$161,3,FALSE))</f>
        <v>031028</v>
      </c>
      <c r="I521" s="633">
        <f>IF($G521="","",VLOOKUP($G521,所属・種目コード!$F$2:$H$165,2,FALSE))</f>
        <v>1028</v>
      </c>
    </row>
    <row r="522" spans="2:9" ht="19.8">
      <c r="B522" s="23">
        <v>560</v>
      </c>
      <c r="C522" s="23" t="s">
        <v>1036</v>
      </c>
      <c r="D522" s="23" t="s">
        <v>1037</v>
      </c>
      <c r="E522" s="23">
        <v>1</v>
      </c>
      <c r="F522" s="919" t="s">
        <v>10137</v>
      </c>
      <c r="G522" s="23" t="s">
        <v>209</v>
      </c>
      <c r="H522" s="633" t="str">
        <f>IF($G522="","",VLOOKUP($G522,所属・種目コード!$F$2:$H$161,3,FALSE))</f>
        <v>031028</v>
      </c>
      <c r="I522" s="633">
        <f>IF($G522="","",VLOOKUP($G522,所属・種目コード!$F$2:$H$165,2,FALSE))</f>
        <v>1028</v>
      </c>
    </row>
    <row r="523" spans="2:9" ht="19.8">
      <c r="B523" s="23">
        <v>561</v>
      </c>
      <c r="C523" s="23" t="s">
        <v>9499</v>
      </c>
      <c r="D523" s="23" t="s">
        <v>9500</v>
      </c>
      <c r="E523" s="23">
        <v>1</v>
      </c>
      <c r="F523" s="919" t="s">
        <v>10137</v>
      </c>
      <c r="G523" s="23" t="s">
        <v>209</v>
      </c>
      <c r="H523" s="633" t="str">
        <f>IF($G523="","",VLOOKUP($G523,所属・種目コード!$F$2:$H$161,3,FALSE))</f>
        <v>031028</v>
      </c>
      <c r="I523" s="633">
        <f>IF($G523="","",VLOOKUP($G523,所属・種目コード!$F$2:$H$165,2,FALSE))</f>
        <v>1028</v>
      </c>
    </row>
    <row r="524" spans="2:9" ht="19.8">
      <c r="B524" s="23">
        <v>562</v>
      </c>
      <c r="C524" s="23" t="s">
        <v>9501</v>
      </c>
      <c r="D524" s="23" t="s">
        <v>9150</v>
      </c>
      <c r="E524" s="23">
        <v>1</v>
      </c>
      <c r="F524" s="919" t="s">
        <v>10137</v>
      </c>
      <c r="G524" s="23" t="s">
        <v>209</v>
      </c>
      <c r="H524" s="633" t="str">
        <f>IF($G524="","",VLOOKUP($G524,所属・種目コード!$F$2:$H$161,3,FALSE))</f>
        <v>031028</v>
      </c>
      <c r="I524" s="633">
        <f>IF($G524="","",VLOOKUP($G524,所属・種目コード!$F$2:$H$165,2,FALSE))</f>
        <v>1028</v>
      </c>
    </row>
    <row r="525" spans="2:9" ht="19.8">
      <c r="B525" s="23">
        <v>563</v>
      </c>
      <c r="C525" s="23" t="s">
        <v>999</v>
      </c>
      <c r="D525" s="23" t="s">
        <v>394</v>
      </c>
      <c r="E525" s="23">
        <v>1</v>
      </c>
      <c r="F525" s="919" t="s">
        <v>10137</v>
      </c>
      <c r="G525" s="23" t="s">
        <v>209</v>
      </c>
      <c r="H525" s="633" t="str">
        <f>IF($G525="","",VLOOKUP($G525,所属・種目コード!$F$2:$H$161,3,FALSE))</f>
        <v>031028</v>
      </c>
      <c r="I525" s="633">
        <f>IF($G525="","",VLOOKUP($G525,所属・種目コード!$F$2:$H$165,2,FALSE))</f>
        <v>1028</v>
      </c>
    </row>
    <row r="526" spans="2:9" ht="19.8">
      <c r="B526" s="23">
        <v>564</v>
      </c>
      <c r="C526" s="23" t="s">
        <v>995</v>
      </c>
      <c r="D526" s="23" t="s">
        <v>996</v>
      </c>
      <c r="E526" s="23">
        <v>1</v>
      </c>
      <c r="F526" s="919" t="s">
        <v>10137</v>
      </c>
      <c r="G526" s="23" t="s">
        <v>209</v>
      </c>
      <c r="H526" s="633" t="str">
        <f>IF($G526="","",VLOOKUP($G526,所属・種目コード!$F$2:$H$161,3,FALSE))</f>
        <v>031028</v>
      </c>
      <c r="I526" s="633">
        <f>IF($G526="","",VLOOKUP($G526,所属・種目コード!$F$2:$H$165,2,FALSE))</f>
        <v>1028</v>
      </c>
    </row>
    <row r="527" spans="2:9" ht="19.8">
      <c r="B527" s="23">
        <v>565</v>
      </c>
      <c r="C527" s="23" t="s">
        <v>9502</v>
      </c>
      <c r="D527" s="23" t="s">
        <v>9156</v>
      </c>
      <c r="E527" s="23">
        <v>1</v>
      </c>
      <c r="F527" s="919" t="s">
        <v>10137</v>
      </c>
      <c r="G527" s="23" t="s">
        <v>209</v>
      </c>
      <c r="H527" s="633" t="str">
        <f>IF($G527="","",VLOOKUP($G527,所属・種目コード!$F$2:$H$161,3,FALSE))</f>
        <v>031028</v>
      </c>
      <c r="I527" s="633">
        <f>IF($G527="","",VLOOKUP($G527,所属・種目コード!$F$2:$H$165,2,FALSE))</f>
        <v>1028</v>
      </c>
    </row>
    <row r="528" spans="2:9" ht="19.8">
      <c r="B528" s="23">
        <v>566</v>
      </c>
      <c r="C528" s="23" t="s">
        <v>1008</v>
      </c>
      <c r="D528" s="23" t="s">
        <v>1009</v>
      </c>
      <c r="E528" s="23">
        <v>1</v>
      </c>
      <c r="F528" s="919" t="s">
        <v>10137</v>
      </c>
      <c r="G528" s="23" t="s">
        <v>209</v>
      </c>
      <c r="H528" s="633" t="str">
        <f>IF($G528="","",VLOOKUP($G528,所属・種目コード!$F$2:$H$161,3,FALSE))</f>
        <v>031028</v>
      </c>
      <c r="I528" s="633">
        <f>IF($G528="","",VLOOKUP($G528,所属・種目コード!$F$2:$H$165,2,FALSE))</f>
        <v>1028</v>
      </c>
    </row>
    <row r="529" spans="2:9" ht="19.8">
      <c r="B529" s="23">
        <v>567</v>
      </c>
      <c r="C529" s="23" t="s">
        <v>1022</v>
      </c>
      <c r="D529" s="23" t="s">
        <v>1023</v>
      </c>
      <c r="E529" s="23">
        <v>1</v>
      </c>
      <c r="F529" s="919" t="s">
        <v>10137</v>
      </c>
      <c r="G529" s="23" t="s">
        <v>209</v>
      </c>
      <c r="H529" s="633" t="str">
        <f>IF($G529="","",VLOOKUP($G529,所属・種目コード!$F$2:$H$161,3,FALSE))</f>
        <v>031028</v>
      </c>
      <c r="I529" s="633">
        <f>IF($G529="","",VLOOKUP($G529,所属・種目コード!$F$2:$H$165,2,FALSE))</f>
        <v>1028</v>
      </c>
    </row>
    <row r="530" spans="2:9" ht="19.8">
      <c r="B530" s="630">
        <v>568</v>
      </c>
      <c r="C530" s="630" t="s">
        <v>1014</v>
      </c>
      <c r="D530" s="630" t="s">
        <v>1015</v>
      </c>
      <c r="E530" s="630">
        <v>1</v>
      </c>
      <c r="F530" s="919" t="s">
        <v>10137</v>
      </c>
      <c r="G530" s="630" t="s">
        <v>209</v>
      </c>
      <c r="H530" s="633" t="str">
        <f>IF($G530="","",VLOOKUP($G530,所属・種目コード!$F$2:$H$161,3,FALSE))</f>
        <v>031028</v>
      </c>
      <c r="I530" s="633">
        <f>IF($G530="","",VLOOKUP($G530,所属・種目コード!$F$2:$H$165,2,FALSE))</f>
        <v>1028</v>
      </c>
    </row>
    <row r="531" spans="2:9" ht="19.8">
      <c r="B531" s="630">
        <v>569</v>
      </c>
      <c r="C531" s="630" t="s">
        <v>1042</v>
      </c>
      <c r="D531" s="630" t="s">
        <v>1043</v>
      </c>
      <c r="E531" s="630">
        <v>1</v>
      </c>
      <c r="F531" s="919" t="s">
        <v>10137</v>
      </c>
      <c r="G531" s="630" t="s">
        <v>209</v>
      </c>
      <c r="H531" s="633" t="str">
        <f>IF($G531="","",VLOOKUP($G531,所属・種目コード!$F$2:$H$161,3,FALSE))</f>
        <v>031028</v>
      </c>
      <c r="I531" s="633">
        <f>IF($G531="","",VLOOKUP($G531,所属・種目コード!$F$2:$H$165,2,FALSE))</f>
        <v>1028</v>
      </c>
    </row>
    <row r="532" spans="2:9" ht="19.8">
      <c r="B532" s="630">
        <v>570</v>
      </c>
      <c r="C532" s="630" t="s">
        <v>1040</v>
      </c>
      <c r="D532" s="630" t="s">
        <v>1041</v>
      </c>
      <c r="E532" s="630">
        <v>1</v>
      </c>
      <c r="F532" s="919" t="s">
        <v>10137</v>
      </c>
      <c r="G532" s="630" t="s">
        <v>209</v>
      </c>
      <c r="H532" s="633" t="str">
        <f>IF($G532="","",VLOOKUP($G532,所属・種目コード!$F$2:$H$161,3,FALSE))</f>
        <v>031028</v>
      </c>
      <c r="I532" s="633">
        <f>IF($G532="","",VLOOKUP($G532,所属・種目コード!$F$2:$H$165,2,FALSE))</f>
        <v>1028</v>
      </c>
    </row>
    <row r="533" spans="2:9" ht="19.8">
      <c r="B533" s="630">
        <v>571</v>
      </c>
      <c r="C533" s="630" t="s">
        <v>9503</v>
      </c>
      <c r="D533" s="630" t="s">
        <v>9026</v>
      </c>
      <c r="E533" s="630">
        <v>1</v>
      </c>
      <c r="F533" s="919" t="s">
        <v>10137</v>
      </c>
      <c r="G533" s="630" t="s">
        <v>209</v>
      </c>
      <c r="H533" s="633" t="str">
        <f>IF($G533="","",VLOOKUP($G533,所属・種目コード!$F$2:$H$161,3,FALSE))</f>
        <v>031028</v>
      </c>
      <c r="I533" s="633">
        <f>IF($G533="","",VLOOKUP($G533,所属・種目コード!$F$2:$H$165,2,FALSE))</f>
        <v>1028</v>
      </c>
    </row>
    <row r="534" spans="2:9" ht="19.8">
      <c r="B534" s="630">
        <v>572</v>
      </c>
      <c r="C534" s="630" t="s">
        <v>1000</v>
      </c>
      <c r="D534" s="630" t="s">
        <v>777</v>
      </c>
      <c r="E534" s="630">
        <v>1</v>
      </c>
      <c r="F534" s="919" t="s">
        <v>10137</v>
      </c>
      <c r="G534" s="630" t="s">
        <v>209</v>
      </c>
      <c r="H534" s="633" t="str">
        <f>IF($G534="","",VLOOKUP($G534,所属・種目コード!$F$2:$H$161,3,FALSE))</f>
        <v>031028</v>
      </c>
      <c r="I534" s="633">
        <f>IF($G534="","",VLOOKUP($G534,所属・種目コード!$F$2:$H$165,2,FALSE))</f>
        <v>1028</v>
      </c>
    </row>
    <row r="535" spans="2:9" ht="19.8">
      <c r="B535" s="630">
        <v>573</v>
      </c>
      <c r="C535" s="630" t="s">
        <v>1028</v>
      </c>
      <c r="D535" s="630" t="s">
        <v>1029</v>
      </c>
      <c r="E535" s="630">
        <v>1</v>
      </c>
      <c r="F535" s="919" t="s">
        <v>10137</v>
      </c>
      <c r="G535" s="630" t="s">
        <v>209</v>
      </c>
      <c r="H535" s="633" t="str">
        <f>IF($G535="","",VLOOKUP($G535,所属・種目コード!$F$2:$H$161,3,FALSE))</f>
        <v>031028</v>
      </c>
      <c r="I535" s="633">
        <f>IF($G535="","",VLOOKUP($G535,所属・種目コード!$F$2:$H$165,2,FALSE))</f>
        <v>1028</v>
      </c>
    </row>
    <row r="536" spans="2:9" ht="19.8">
      <c r="B536" s="630">
        <v>574</v>
      </c>
      <c r="C536" s="630" t="s">
        <v>1026</v>
      </c>
      <c r="D536" s="630" t="s">
        <v>1027</v>
      </c>
      <c r="E536" s="630">
        <v>1</v>
      </c>
      <c r="F536" s="919" t="s">
        <v>10137</v>
      </c>
      <c r="G536" s="630" t="s">
        <v>209</v>
      </c>
      <c r="H536" s="633" t="str">
        <f>IF($G536="","",VLOOKUP($G536,所属・種目コード!$F$2:$H$161,3,FALSE))</f>
        <v>031028</v>
      </c>
      <c r="I536" s="633">
        <f>IF($G536="","",VLOOKUP($G536,所属・種目コード!$F$2:$H$165,2,FALSE))</f>
        <v>1028</v>
      </c>
    </row>
    <row r="537" spans="2:9" ht="19.8">
      <c r="B537" s="23">
        <v>575</v>
      </c>
      <c r="C537" s="23" t="s">
        <v>1032</v>
      </c>
      <c r="D537" s="23" t="s">
        <v>1033</v>
      </c>
      <c r="E537" s="23">
        <v>1</v>
      </c>
      <c r="F537" s="919" t="s">
        <v>10137</v>
      </c>
      <c r="G537" s="23" t="s">
        <v>209</v>
      </c>
      <c r="H537" s="633" t="str">
        <f>IF($G537="","",VLOOKUP($G537,所属・種目コード!$F$2:$H$161,3,FALSE))</f>
        <v>031028</v>
      </c>
      <c r="I537" s="633">
        <f>IF($G537="","",VLOOKUP($G537,所属・種目コード!$F$2:$H$165,2,FALSE))</f>
        <v>1028</v>
      </c>
    </row>
    <row r="538" spans="2:9" ht="19.8">
      <c r="B538" s="23">
        <v>576</v>
      </c>
      <c r="C538" s="23" t="s">
        <v>1016</v>
      </c>
      <c r="D538" s="23" t="s">
        <v>1017</v>
      </c>
      <c r="E538" s="23">
        <v>1</v>
      </c>
      <c r="F538" s="919" t="s">
        <v>10137</v>
      </c>
      <c r="G538" s="23" t="s">
        <v>209</v>
      </c>
      <c r="H538" s="633" t="str">
        <f>IF($G538="","",VLOOKUP($G538,所属・種目コード!$F$2:$H$161,3,FALSE))</f>
        <v>031028</v>
      </c>
      <c r="I538" s="633">
        <f>IF($G538="","",VLOOKUP($G538,所属・種目コード!$F$2:$H$165,2,FALSE))</f>
        <v>1028</v>
      </c>
    </row>
    <row r="539" spans="2:9" ht="19.8">
      <c r="B539" s="23">
        <v>577</v>
      </c>
      <c r="C539" s="23" t="s">
        <v>1001</v>
      </c>
      <c r="D539" s="23" t="s">
        <v>1002</v>
      </c>
      <c r="E539" s="23">
        <v>1</v>
      </c>
      <c r="F539" s="919" t="s">
        <v>10137</v>
      </c>
      <c r="G539" s="23" t="s">
        <v>209</v>
      </c>
      <c r="H539" s="633" t="str">
        <f>IF($G539="","",VLOOKUP($G539,所属・種目コード!$F$2:$H$161,3,FALSE))</f>
        <v>031028</v>
      </c>
      <c r="I539" s="633">
        <f>IF($G539="","",VLOOKUP($G539,所属・種目コード!$F$2:$H$165,2,FALSE))</f>
        <v>1028</v>
      </c>
    </row>
    <row r="540" spans="2:9" ht="19.8">
      <c r="B540" s="23">
        <v>578</v>
      </c>
      <c r="C540" s="23" t="s">
        <v>1817</v>
      </c>
      <c r="D540" s="23" t="s">
        <v>1818</v>
      </c>
      <c r="E540" s="23">
        <v>1</v>
      </c>
      <c r="F540" s="919" t="s">
        <v>10137</v>
      </c>
      <c r="G540" s="23" t="s">
        <v>209</v>
      </c>
      <c r="H540" s="633" t="str">
        <f>IF($G540="","",VLOOKUP($G540,所属・種目コード!$F$2:$H$161,3,FALSE))</f>
        <v>031028</v>
      </c>
      <c r="I540" s="633">
        <f>IF($G540="","",VLOOKUP($G540,所属・種目コード!$F$2:$H$165,2,FALSE))</f>
        <v>1028</v>
      </c>
    </row>
    <row r="541" spans="2:9" ht="19.8">
      <c r="B541" s="23">
        <v>579</v>
      </c>
      <c r="C541" s="23" t="s">
        <v>1010</v>
      </c>
      <c r="D541" s="23" t="s">
        <v>1011</v>
      </c>
      <c r="E541" s="23">
        <v>1</v>
      </c>
      <c r="F541" s="919" t="s">
        <v>10137</v>
      </c>
      <c r="G541" s="23" t="s">
        <v>209</v>
      </c>
      <c r="H541" s="633" t="str">
        <f>IF($G541="","",VLOOKUP($G541,所属・種目コード!$F$2:$H$161,3,FALSE))</f>
        <v>031028</v>
      </c>
      <c r="I541" s="633">
        <f>IF($G541="","",VLOOKUP($G541,所属・種目コード!$F$2:$H$165,2,FALSE))</f>
        <v>1028</v>
      </c>
    </row>
    <row r="542" spans="2:9" ht="19.8">
      <c r="B542" s="23">
        <v>580</v>
      </c>
      <c r="C542" s="23" t="s">
        <v>1012</v>
      </c>
      <c r="D542" s="23" t="s">
        <v>1013</v>
      </c>
      <c r="E542" s="23">
        <v>1</v>
      </c>
      <c r="F542" s="919" t="s">
        <v>10137</v>
      </c>
      <c r="G542" s="23" t="s">
        <v>209</v>
      </c>
      <c r="H542" s="633" t="str">
        <f>IF($G542="","",VLOOKUP($G542,所属・種目コード!$F$2:$H$161,3,FALSE))</f>
        <v>031028</v>
      </c>
      <c r="I542" s="633">
        <f>IF($G542="","",VLOOKUP($G542,所属・種目コード!$F$2:$H$165,2,FALSE))</f>
        <v>1028</v>
      </c>
    </row>
    <row r="543" spans="2:9" ht="19.8">
      <c r="B543" s="23">
        <v>588</v>
      </c>
      <c r="C543" s="23" t="s">
        <v>1563</v>
      </c>
      <c r="D543" s="23" t="s">
        <v>1564</v>
      </c>
      <c r="E543" s="23">
        <v>1</v>
      </c>
      <c r="F543" s="919" t="s">
        <v>10137</v>
      </c>
      <c r="G543" s="23" t="s">
        <v>273</v>
      </c>
      <c r="H543" s="633" t="str">
        <f>IF($G543="","",VLOOKUP($G543,所属・種目コード!$F$2:$H$161,3,FALSE))</f>
        <v>031044</v>
      </c>
      <c r="I543" s="633">
        <f>IF($G543="","",VLOOKUP($G543,所属・種目コード!$F$2:$H$165,2,FALSE))</f>
        <v>1044</v>
      </c>
    </row>
    <row r="544" spans="2:9" ht="19.8">
      <c r="B544" s="23">
        <v>589</v>
      </c>
      <c r="C544" s="23" t="s">
        <v>1567</v>
      </c>
      <c r="D544" s="23" t="s">
        <v>829</v>
      </c>
      <c r="E544" s="23">
        <v>1</v>
      </c>
      <c r="F544" s="919" t="s">
        <v>10137</v>
      </c>
      <c r="G544" s="23" t="s">
        <v>273</v>
      </c>
      <c r="H544" s="633" t="str">
        <f>IF($G544="","",VLOOKUP($G544,所属・種目コード!$F$2:$H$161,3,FALSE))</f>
        <v>031044</v>
      </c>
      <c r="I544" s="633">
        <f>IF($G544="","",VLOOKUP($G544,所属・種目コード!$F$2:$H$165,2,FALSE))</f>
        <v>1044</v>
      </c>
    </row>
    <row r="545" spans="2:9" ht="19.8">
      <c r="B545" s="23">
        <v>590</v>
      </c>
      <c r="C545" s="23" t="s">
        <v>9504</v>
      </c>
      <c r="D545" s="23" t="s">
        <v>1569</v>
      </c>
      <c r="E545" s="23">
        <v>1</v>
      </c>
      <c r="F545" s="919" t="s">
        <v>10137</v>
      </c>
      <c r="G545" s="23" t="s">
        <v>273</v>
      </c>
      <c r="H545" s="633" t="str">
        <f>IF($G545="","",VLOOKUP($G545,所属・種目コード!$F$2:$H$161,3,FALSE))</f>
        <v>031044</v>
      </c>
      <c r="I545" s="633">
        <f>IF($G545="","",VLOOKUP($G545,所属・種目コード!$F$2:$H$165,2,FALSE))</f>
        <v>1044</v>
      </c>
    </row>
    <row r="546" spans="2:9" ht="19.8">
      <c r="B546" s="23">
        <v>591</v>
      </c>
      <c r="C546" s="23" t="s">
        <v>1570</v>
      </c>
      <c r="D546" s="23" t="s">
        <v>1571</v>
      </c>
      <c r="E546" s="23">
        <v>1</v>
      </c>
      <c r="F546" s="919" t="s">
        <v>10137</v>
      </c>
      <c r="G546" s="23" t="s">
        <v>273</v>
      </c>
      <c r="H546" s="633" t="str">
        <f>IF($G546="","",VLOOKUP($G546,所属・種目コード!$F$2:$H$161,3,FALSE))</f>
        <v>031044</v>
      </c>
      <c r="I546" s="633">
        <f>IF($G546="","",VLOOKUP($G546,所属・種目コード!$F$2:$H$165,2,FALSE))</f>
        <v>1044</v>
      </c>
    </row>
    <row r="547" spans="2:9" ht="19.8">
      <c r="B547" s="23">
        <v>592</v>
      </c>
      <c r="C547" s="23" t="s">
        <v>1572</v>
      </c>
      <c r="D547" s="23" t="s">
        <v>1573</v>
      </c>
      <c r="E547" s="23">
        <v>1</v>
      </c>
      <c r="F547" s="919" t="s">
        <v>10137</v>
      </c>
      <c r="G547" s="23" t="s">
        <v>273</v>
      </c>
      <c r="H547" s="633" t="str">
        <f>IF($G547="","",VLOOKUP($G547,所属・種目コード!$F$2:$H$161,3,FALSE))</f>
        <v>031044</v>
      </c>
      <c r="I547" s="633">
        <f>IF($G547="","",VLOOKUP($G547,所属・種目コード!$F$2:$H$165,2,FALSE))</f>
        <v>1044</v>
      </c>
    </row>
    <row r="548" spans="2:9" ht="19.8">
      <c r="B548" s="23">
        <v>593</v>
      </c>
      <c r="C548" s="23" t="s">
        <v>1574</v>
      </c>
      <c r="D548" s="23" t="s">
        <v>1575</v>
      </c>
      <c r="E548" s="23">
        <v>1</v>
      </c>
      <c r="F548" s="919" t="s">
        <v>10137</v>
      </c>
      <c r="G548" s="23" t="s">
        <v>273</v>
      </c>
      <c r="H548" s="633" t="str">
        <f>IF($G548="","",VLOOKUP($G548,所属・種目コード!$F$2:$H$161,3,FALSE))</f>
        <v>031044</v>
      </c>
      <c r="I548" s="633">
        <f>IF($G548="","",VLOOKUP($G548,所属・種目コード!$F$2:$H$165,2,FALSE))</f>
        <v>1044</v>
      </c>
    </row>
    <row r="549" spans="2:9" ht="19.8">
      <c r="B549" s="23">
        <v>594</v>
      </c>
      <c r="C549" s="23" t="s">
        <v>1576</v>
      </c>
      <c r="D549" s="23" t="s">
        <v>1577</v>
      </c>
      <c r="E549" s="23">
        <v>1</v>
      </c>
      <c r="F549" s="919" t="s">
        <v>10137</v>
      </c>
      <c r="G549" s="23" t="s">
        <v>273</v>
      </c>
      <c r="H549" s="633" t="str">
        <f>IF($G549="","",VLOOKUP($G549,所属・種目コード!$F$2:$H$161,3,FALSE))</f>
        <v>031044</v>
      </c>
      <c r="I549" s="633">
        <f>IF($G549="","",VLOOKUP($G549,所属・種目コード!$F$2:$H$165,2,FALSE))</f>
        <v>1044</v>
      </c>
    </row>
    <row r="550" spans="2:9" ht="19.8">
      <c r="B550" s="23">
        <v>595</v>
      </c>
      <c r="C550" s="23" t="s">
        <v>1578</v>
      </c>
      <c r="D550" s="23" t="s">
        <v>1579</v>
      </c>
      <c r="E550" s="23">
        <v>1</v>
      </c>
      <c r="F550" s="919" t="s">
        <v>10137</v>
      </c>
      <c r="G550" s="23" t="s">
        <v>273</v>
      </c>
      <c r="H550" s="633" t="str">
        <f>IF($G550="","",VLOOKUP($G550,所属・種目コード!$F$2:$H$161,3,FALSE))</f>
        <v>031044</v>
      </c>
      <c r="I550" s="633">
        <f>IF($G550="","",VLOOKUP($G550,所属・種目コード!$F$2:$H$165,2,FALSE))</f>
        <v>1044</v>
      </c>
    </row>
    <row r="551" spans="2:9" ht="19.8">
      <c r="B551" s="23">
        <v>596</v>
      </c>
      <c r="C551" s="23" t="s">
        <v>1580</v>
      </c>
      <c r="D551" s="23" t="s">
        <v>1581</v>
      </c>
      <c r="E551" s="23">
        <v>1</v>
      </c>
      <c r="F551" s="919" t="s">
        <v>10137</v>
      </c>
      <c r="G551" s="23" t="s">
        <v>273</v>
      </c>
      <c r="H551" s="633" t="str">
        <f>IF($G551="","",VLOOKUP($G551,所属・種目コード!$F$2:$H$161,3,FALSE))</f>
        <v>031044</v>
      </c>
      <c r="I551" s="633">
        <f>IF($G551="","",VLOOKUP($G551,所属・種目コード!$F$2:$H$165,2,FALSE))</f>
        <v>1044</v>
      </c>
    </row>
    <row r="552" spans="2:9" ht="19.8">
      <c r="B552" s="23">
        <v>597</v>
      </c>
      <c r="C552" s="23" t="s">
        <v>9102</v>
      </c>
      <c r="D552" s="23" t="s">
        <v>9103</v>
      </c>
      <c r="E552" s="23">
        <v>1</v>
      </c>
      <c r="F552" s="919" t="s">
        <v>10137</v>
      </c>
      <c r="G552" s="23" t="s">
        <v>273</v>
      </c>
      <c r="H552" s="633" t="str">
        <f>IF($G552="","",VLOOKUP($G552,所属・種目コード!$F$2:$H$161,3,FALSE))</f>
        <v>031044</v>
      </c>
      <c r="I552" s="633">
        <f>IF($G552="","",VLOOKUP($G552,所属・種目コード!$F$2:$H$165,2,FALSE))</f>
        <v>1044</v>
      </c>
    </row>
    <row r="553" spans="2:9" ht="19.8">
      <c r="B553" s="23">
        <v>598</v>
      </c>
      <c r="C553" s="23" t="s">
        <v>1582</v>
      </c>
      <c r="D553" s="23" t="s">
        <v>1583</v>
      </c>
      <c r="E553" s="23">
        <v>1</v>
      </c>
      <c r="F553" s="919" t="s">
        <v>10137</v>
      </c>
      <c r="G553" s="23" t="s">
        <v>273</v>
      </c>
      <c r="H553" s="633" t="str">
        <f>IF($G553="","",VLOOKUP($G553,所属・種目コード!$F$2:$H$161,3,FALSE))</f>
        <v>031044</v>
      </c>
      <c r="I553" s="633">
        <f>IF($G553="","",VLOOKUP($G553,所属・種目コード!$F$2:$H$165,2,FALSE))</f>
        <v>1044</v>
      </c>
    </row>
    <row r="554" spans="2:9" ht="19.8">
      <c r="B554" s="23">
        <v>599</v>
      </c>
      <c r="C554" s="23" t="s">
        <v>9505</v>
      </c>
      <c r="D554" s="23" t="s">
        <v>9506</v>
      </c>
      <c r="E554" s="23">
        <v>1</v>
      </c>
      <c r="F554" s="919" t="s">
        <v>10137</v>
      </c>
      <c r="G554" s="23" t="s">
        <v>9042</v>
      </c>
      <c r="H554" s="633" t="str">
        <f>IF($G554="","",VLOOKUP($G554,所属・種目コード!$F$2:$H$161,3,FALSE))</f>
        <v>031316</v>
      </c>
      <c r="I554" s="633">
        <f>IF($G554="","",VLOOKUP($G554,所属・種目コード!$F$2:$H$165,2,FALSE))</f>
        <v>1316</v>
      </c>
    </row>
    <row r="555" spans="2:9" ht="19.8">
      <c r="B555" s="23">
        <v>600</v>
      </c>
      <c r="C555" s="23" t="s">
        <v>1441</v>
      </c>
      <c r="D555" s="23" t="s">
        <v>1442</v>
      </c>
      <c r="E555" s="23">
        <v>1</v>
      </c>
      <c r="F555" s="919" t="s">
        <v>10137</v>
      </c>
      <c r="G555" s="23" t="s">
        <v>9042</v>
      </c>
      <c r="H555" s="633" t="str">
        <f>IF($G555="","",VLOOKUP($G555,所属・種目コード!$F$2:$H$161,3,FALSE))</f>
        <v>031316</v>
      </c>
      <c r="I555" s="633">
        <f>IF($G555="","",VLOOKUP($G555,所属・種目コード!$F$2:$H$165,2,FALSE))</f>
        <v>1316</v>
      </c>
    </row>
    <row r="556" spans="2:9" ht="19.8">
      <c r="B556" s="23">
        <v>601</v>
      </c>
      <c r="C556" s="23" t="s">
        <v>9507</v>
      </c>
      <c r="D556" s="23" t="s">
        <v>9508</v>
      </c>
      <c r="E556" s="23">
        <v>1</v>
      </c>
      <c r="F556" s="919" t="s">
        <v>10137</v>
      </c>
      <c r="G556" s="23" t="s">
        <v>9042</v>
      </c>
      <c r="H556" s="633" t="str">
        <f>IF($G556="","",VLOOKUP($G556,所属・種目コード!$F$2:$H$161,3,FALSE))</f>
        <v>031316</v>
      </c>
      <c r="I556" s="633">
        <f>IF($G556="","",VLOOKUP($G556,所属・種目コード!$F$2:$H$165,2,FALSE))</f>
        <v>1316</v>
      </c>
    </row>
    <row r="557" spans="2:9" ht="19.8">
      <c r="B557" s="23">
        <v>602</v>
      </c>
      <c r="C557" s="23" t="s">
        <v>2008</v>
      </c>
      <c r="D557" s="23" t="s">
        <v>2009</v>
      </c>
      <c r="E557" s="23">
        <v>1</v>
      </c>
      <c r="F557" s="919" t="s">
        <v>10137</v>
      </c>
      <c r="G557" s="23" t="s">
        <v>9042</v>
      </c>
      <c r="H557" s="633" t="str">
        <f>IF($G557="","",VLOOKUP($G557,所属・種目コード!$F$2:$H$161,3,FALSE))</f>
        <v>031316</v>
      </c>
      <c r="I557" s="633">
        <f>IF($G557="","",VLOOKUP($G557,所属・種目コード!$F$2:$H$165,2,FALSE))</f>
        <v>1316</v>
      </c>
    </row>
    <row r="558" spans="2:9" ht="19.8">
      <c r="B558" s="630">
        <v>603</v>
      </c>
      <c r="C558" s="630" t="s">
        <v>1097</v>
      </c>
      <c r="D558" s="630" t="s">
        <v>1098</v>
      </c>
      <c r="E558" s="630">
        <v>1</v>
      </c>
      <c r="F558" s="919" t="s">
        <v>10137</v>
      </c>
      <c r="G558" s="630" t="s">
        <v>217</v>
      </c>
      <c r="H558" s="633" t="str">
        <f>IF($G558="","",VLOOKUP($G558,所属・種目コード!$F$2:$H$161,3,FALSE))</f>
        <v>031030</v>
      </c>
      <c r="I558" s="633">
        <f>IF($G558="","",VLOOKUP($G558,所属・種目コード!$F$2:$H$165,2,FALSE))</f>
        <v>1030</v>
      </c>
    </row>
    <row r="559" spans="2:9" ht="19.8">
      <c r="B559" s="630">
        <v>604</v>
      </c>
      <c r="C559" s="630" t="s">
        <v>9509</v>
      </c>
      <c r="D559" s="630" t="s">
        <v>1100</v>
      </c>
      <c r="E559" s="630">
        <v>1</v>
      </c>
      <c r="F559" s="919" t="s">
        <v>10137</v>
      </c>
      <c r="G559" s="630" t="s">
        <v>217</v>
      </c>
      <c r="H559" s="633" t="str">
        <f>IF($G559="","",VLOOKUP($G559,所属・種目コード!$F$2:$H$161,3,FALSE))</f>
        <v>031030</v>
      </c>
      <c r="I559" s="633">
        <f>IF($G559="","",VLOOKUP($G559,所属・種目コード!$F$2:$H$165,2,FALSE))</f>
        <v>1030</v>
      </c>
    </row>
    <row r="560" spans="2:9" ht="19.8">
      <c r="B560" s="630">
        <v>605</v>
      </c>
      <c r="C560" s="630" t="s">
        <v>8477</v>
      </c>
      <c r="D560" s="630" t="s">
        <v>8478</v>
      </c>
      <c r="E560" s="630">
        <v>1</v>
      </c>
      <c r="F560" s="919" t="s">
        <v>10137</v>
      </c>
      <c r="G560" s="630" t="s">
        <v>217</v>
      </c>
      <c r="H560" s="633" t="str">
        <f>IF($G560="","",VLOOKUP($G560,所属・種目コード!$F$2:$H$161,3,FALSE))</f>
        <v>031030</v>
      </c>
      <c r="I560" s="633">
        <f>IF($G560="","",VLOOKUP($G560,所属・種目コード!$F$2:$H$165,2,FALSE))</f>
        <v>1030</v>
      </c>
    </row>
    <row r="561" spans="2:9" ht="19.8">
      <c r="B561" s="630">
        <v>606</v>
      </c>
      <c r="C561" s="630" t="s">
        <v>1101</v>
      </c>
      <c r="D561" s="630" t="s">
        <v>1102</v>
      </c>
      <c r="E561" s="630">
        <v>1</v>
      </c>
      <c r="F561" s="919" t="s">
        <v>10137</v>
      </c>
      <c r="G561" s="630" t="s">
        <v>217</v>
      </c>
      <c r="H561" s="633" t="str">
        <f>IF($G561="","",VLOOKUP($G561,所属・種目コード!$F$2:$H$161,3,FALSE))</f>
        <v>031030</v>
      </c>
      <c r="I561" s="633">
        <f>IF($G561="","",VLOOKUP($G561,所属・種目コード!$F$2:$H$165,2,FALSE))</f>
        <v>1030</v>
      </c>
    </row>
    <row r="562" spans="2:9" ht="19.8">
      <c r="B562" s="630">
        <v>607</v>
      </c>
      <c r="C562" s="630" t="s">
        <v>1093</v>
      </c>
      <c r="D562" s="630" t="s">
        <v>1094</v>
      </c>
      <c r="E562" s="630">
        <v>1</v>
      </c>
      <c r="F562" s="919" t="s">
        <v>10137</v>
      </c>
      <c r="G562" s="630" t="s">
        <v>217</v>
      </c>
      <c r="H562" s="633" t="str">
        <f>IF($G562="","",VLOOKUP($G562,所属・種目コード!$F$2:$H$161,3,FALSE))</f>
        <v>031030</v>
      </c>
      <c r="I562" s="633">
        <f>IF($G562="","",VLOOKUP($G562,所属・種目コード!$F$2:$H$165,2,FALSE))</f>
        <v>1030</v>
      </c>
    </row>
    <row r="563" spans="2:9" ht="19.8">
      <c r="B563" s="630">
        <v>608</v>
      </c>
      <c r="C563" s="630" t="s">
        <v>9510</v>
      </c>
      <c r="D563" s="630" t="s">
        <v>9157</v>
      </c>
      <c r="E563" s="630">
        <v>1</v>
      </c>
      <c r="F563" s="919" t="s">
        <v>10137</v>
      </c>
      <c r="G563" s="630" t="s">
        <v>217</v>
      </c>
      <c r="H563" s="633" t="str">
        <f>IF($G563="","",VLOOKUP($G563,所属・種目コード!$F$2:$H$161,3,FALSE))</f>
        <v>031030</v>
      </c>
      <c r="I563" s="633">
        <f>IF($G563="","",VLOOKUP($G563,所属・種目コード!$F$2:$H$165,2,FALSE))</f>
        <v>1030</v>
      </c>
    </row>
    <row r="564" spans="2:9" ht="19.8">
      <c r="B564" s="630">
        <v>609</v>
      </c>
      <c r="C564" s="630" t="s">
        <v>1091</v>
      </c>
      <c r="D564" s="630" t="s">
        <v>1092</v>
      </c>
      <c r="E564" s="630">
        <v>1</v>
      </c>
      <c r="F564" s="919" t="s">
        <v>10137</v>
      </c>
      <c r="G564" s="630" t="s">
        <v>217</v>
      </c>
      <c r="H564" s="633" t="str">
        <f>IF($G564="","",VLOOKUP($G564,所属・種目コード!$F$2:$H$161,3,FALSE))</f>
        <v>031030</v>
      </c>
      <c r="I564" s="633">
        <f>IF($G564="","",VLOOKUP($G564,所属・種目コード!$F$2:$H$165,2,FALSE))</f>
        <v>1030</v>
      </c>
    </row>
    <row r="565" spans="2:9" ht="19.8">
      <c r="B565" s="630">
        <v>610</v>
      </c>
      <c r="C565" s="630" t="s">
        <v>9511</v>
      </c>
      <c r="D565" s="630" t="s">
        <v>9512</v>
      </c>
      <c r="E565" s="630">
        <v>1</v>
      </c>
      <c r="F565" s="919" t="s">
        <v>10137</v>
      </c>
      <c r="G565" s="630" t="s">
        <v>97</v>
      </c>
      <c r="H565" s="633" t="str">
        <f>IF($G565="","",VLOOKUP($G565,所属・種目コード!$F$2:$H$161,3,FALSE))</f>
        <v>031003</v>
      </c>
      <c r="I565" s="633">
        <f>IF($G565="","",VLOOKUP($G565,所属・種目コード!$F$2:$H$165,2,FALSE))</f>
        <v>1003</v>
      </c>
    </row>
    <row r="566" spans="2:9" ht="19.8">
      <c r="B566" s="630">
        <v>611</v>
      </c>
      <c r="C566" s="630" t="s">
        <v>9513</v>
      </c>
      <c r="D566" s="630" t="s">
        <v>9514</v>
      </c>
      <c r="E566" s="630">
        <v>1</v>
      </c>
      <c r="F566" s="919" t="s">
        <v>10137</v>
      </c>
      <c r="G566" s="630" t="s">
        <v>97</v>
      </c>
      <c r="H566" s="633" t="str">
        <f>IF($G566="","",VLOOKUP($G566,所属・種目コード!$F$2:$H$161,3,FALSE))</f>
        <v>031003</v>
      </c>
      <c r="I566" s="633">
        <f>IF($G566="","",VLOOKUP($G566,所属・種目コード!$F$2:$H$165,2,FALSE))</f>
        <v>1003</v>
      </c>
    </row>
    <row r="567" spans="2:9" ht="19.8">
      <c r="B567" s="630">
        <v>612</v>
      </c>
      <c r="C567" s="630" t="s">
        <v>9515</v>
      </c>
      <c r="D567" s="630" t="s">
        <v>9516</v>
      </c>
      <c r="E567" s="630">
        <v>1</v>
      </c>
      <c r="F567" s="919" t="s">
        <v>10137</v>
      </c>
      <c r="G567" s="630" t="s">
        <v>97</v>
      </c>
      <c r="H567" s="633" t="str">
        <f>IF($G567="","",VLOOKUP($G567,所属・種目コード!$F$2:$H$161,3,FALSE))</f>
        <v>031003</v>
      </c>
      <c r="I567" s="633">
        <f>IF($G567="","",VLOOKUP($G567,所属・種目コード!$F$2:$H$165,2,FALSE))</f>
        <v>1003</v>
      </c>
    </row>
    <row r="568" spans="2:9" ht="19.8">
      <c r="B568" s="630">
        <v>613</v>
      </c>
      <c r="C568" s="630" t="s">
        <v>790</v>
      </c>
      <c r="D568" s="630" t="s">
        <v>791</v>
      </c>
      <c r="E568" s="630">
        <v>1</v>
      </c>
      <c r="F568" s="919" t="s">
        <v>10137</v>
      </c>
      <c r="G568" s="630" t="s">
        <v>97</v>
      </c>
      <c r="H568" s="633" t="str">
        <f>IF($G568="","",VLOOKUP($G568,所属・種目コード!$F$2:$H$161,3,FALSE))</f>
        <v>031003</v>
      </c>
      <c r="I568" s="633">
        <f>IF($G568="","",VLOOKUP($G568,所属・種目コード!$F$2:$H$165,2,FALSE))</f>
        <v>1003</v>
      </c>
    </row>
    <row r="569" spans="2:9" ht="19.8">
      <c r="B569" s="630">
        <v>614</v>
      </c>
      <c r="C569" s="630" t="s">
        <v>764</v>
      </c>
      <c r="D569" s="630" t="s">
        <v>765</v>
      </c>
      <c r="E569" s="630">
        <v>1</v>
      </c>
      <c r="F569" s="919" t="s">
        <v>10137</v>
      </c>
      <c r="G569" s="630" t="s">
        <v>97</v>
      </c>
      <c r="H569" s="633" t="str">
        <f>IF($G569="","",VLOOKUP($G569,所属・種目コード!$F$2:$H$161,3,FALSE))</f>
        <v>031003</v>
      </c>
      <c r="I569" s="633">
        <f>IF($G569="","",VLOOKUP($G569,所属・種目コード!$F$2:$H$165,2,FALSE))</f>
        <v>1003</v>
      </c>
    </row>
    <row r="570" spans="2:9" ht="19.8">
      <c r="B570" s="630">
        <v>615</v>
      </c>
      <c r="C570" s="630" t="s">
        <v>9517</v>
      </c>
      <c r="D570" s="630" t="s">
        <v>9518</v>
      </c>
      <c r="E570" s="630">
        <v>1</v>
      </c>
      <c r="F570" s="919" t="s">
        <v>10137</v>
      </c>
      <c r="G570" s="630" t="s">
        <v>280</v>
      </c>
      <c r="H570" s="633" t="str">
        <f>IF($G570="","",VLOOKUP($G570,所属・種目コード!$F$2:$H$161,3,FALSE))</f>
        <v>031046</v>
      </c>
      <c r="I570" s="633">
        <f>IF($G570="","",VLOOKUP($G570,所属・種目コード!$F$2:$H$165,2,FALSE))</f>
        <v>1046</v>
      </c>
    </row>
    <row r="571" spans="2:9" ht="19.8">
      <c r="B571" s="630">
        <v>616</v>
      </c>
      <c r="C571" s="630" t="s">
        <v>9519</v>
      </c>
      <c r="D571" s="630" t="s">
        <v>1446</v>
      </c>
      <c r="E571" s="630">
        <v>1</v>
      </c>
      <c r="F571" s="919" t="s">
        <v>10137</v>
      </c>
      <c r="G571" s="630" t="s">
        <v>280</v>
      </c>
      <c r="H571" s="633" t="str">
        <f>IF($G571="","",VLOOKUP($G571,所属・種目コード!$F$2:$H$161,3,FALSE))</f>
        <v>031046</v>
      </c>
      <c r="I571" s="633">
        <f>IF($G571="","",VLOOKUP($G571,所属・種目コード!$F$2:$H$165,2,FALSE))</f>
        <v>1046</v>
      </c>
    </row>
    <row r="572" spans="2:9" ht="19.8">
      <c r="B572" s="630">
        <v>617</v>
      </c>
      <c r="C572" s="630" t="s">
        <v>9520</v>
      </c>
      <c r="D572" s="630" t="s">
        <v>8516</v>
      </c>
      <c r="E572" s="630">
        <v>1</v>
      </c>
      <c r="F572" s="919" t="s">
        <v>10137</v>
      </c>
      <c r="G572" s="630" t="s">
        <v>280</v>
      </c>
      <c r="H572" s="633" t="str">
        <f>IF($G572="","",VLOOKUP($G572,所属・種目コード!$F$2:$H$161,3,FALSE))</f>
        <v>031046</v>
      </c>
      <c r="I572" s="633">
        <f>IF($G572="","",VLOOKUP($G572,所属・種目コード!$F$2:$H$165,2,FALSE))</f>
        <v>1046</v>
      </c>
    </row>
    <row r="573" spans="2:9" ht="19.8">
      <c r="B573" s="630">
        <v>618</v>
      </c>
      <c r="C573" s="630" t="s">
        <v>1644</v>
      </c>
      <c r="D573" s="630" t="s">
        <v>1645</v>
      </c>
      <c r="E573" s="630">
        <v>1</v>
      </c>
      <c r="F573" s="919" t="s">
        <v>10137</v>
      </c>
      <c r="G573" s="630" t="s">
        <v>280</v>
      </c>
      <c r="H573" s="633" t="str">
        <f>IF($G573="","",VLOOKUP($G573,所属・種目コード!$F$2:$H$161,3,FALSE))</f>
        <v>031046</v>
      </c>
      <c r="I573" s="633">
        <f>IF($G573="","",VLOOKUP($G573,所属・種目コード!$F$2:$H$165,2,FALSE))</f>
        <v>1046</v>
      </c>
    </row>
    <row r="574" spans="2:9" ht="19.8">
      <c r="B574" s="630">
        <v>619</v>
      </c>
      <c r="C574" s="630" t="s">
        <v>1646</v>
      </c>
      <c r="D574" s="630" t="s">
        <v>1647</v>
      </c>
      <c r="E574" s="630">
        <v>1</v>
      </c>
      <c r="F574" s="919" t="s">
        <v>10137</v>
      </c>
      <c r="G574" s="630" t="s">
        <v>280</v>
      </c>
      <c r="H574" s="633" t="str">
        <f>IF($G574="","",VLOOKUP($G574,所属・種目コード!$F$2:$H$161,3,FALSE))</f>
        <v>031046</v>
      </c>
      <c r="I574" s="633">
        <f>IF($G574="","",VLOOKUP($G574,所属・種目コード!$F$2:$H$165,2,FALSE))</f>
        <v>1046</v>
      </c>
    </row>
    <row r="575" spans="2:9" ht="19.8">
      <c r="B575" s="630">
        <v>620</v>
      </c>
      <c r="C575" s="630" t="s">
        <v>9521</v>
      </c>
      <c r="D575" s="630" t="s">
        <v>1074</v>
      </c>
      <c r="E575" s="630">
        <v>1</v>
      </c>
      <c r="F575" s="919" t="s">
        <v>10137</v>
      </c>
      <c r="G575" s="630" t="s">
        <v>280</v>
      </c>
      <c r="H575" s="633" t="str">
        <f>IF($G575="","",VLOOKUP($G575,所属・種目コード!$F$2:$H$161,3,FALSE))</f>
        <v>031046</v>
      </c>
      <c r="I575" s="633">
        <f>IF($G575="","",VLOOKUP($G575,所属・種目コード!$F$2:$H$165,2,FALSE))</f>
        <v>1046</v>
      </c>
    </row>
    <row r="576" spans="2:9" ht="19.8">
      <c r="B576" s="630">
        <v>621</v>
      </c>
      <c r="C576" s="630" t="s">
        <v>1648</v>
      </c>
      <c r="D576" s="630" t="s">
        <v>1649</v>
      </c>
      <c r="E576" s="630">
        <v>1</v>
      </c>
      <c r="F576" s="919" t="s">
        <v>10137</v>
      </c>
      <c r="G576" s="630" t="s">
        <v>280</v>
      </c>
      <c r="H576" s="633" t="str">
        <f>IF($G576="","",VLOOKUP($G576,所属・種目コード!$F$2:$H$161,3,FALSE))</f>
        <v>031046</v>
      </c>
      <c r="I576" s="633">
        <f>IF($G576="","",VLOOKUP($G576,所属・種目コード!$F$2:$H$165,2,FALSE))</f>
        <v>1046</v>
      </c>
    </row>
    <row r="577" spans="2:9" ht="19.8">
      <c r="B577" s="630">
        <v>622</v>
      </c>
      <c r="C577" s="630" t="s">
        <v>1650</v>
      </c>
      <c r="D577" s="630" t="s">
        <v>1651</v>
      </c>
      <c r="E577" s="630">
        <v>1</v>
      </c>
      <c r="F577" s="919" t="s">
        <v>10137</v>
      </c>
      <c r="G577" s="630" t="s">
        <v>280</v>
      </c>
      <c r="H577" s="633" t="str">
        <f>IF($G577="","",VLOOKUP($G577,所属・種目コード!$F$2:$H$161,3,FALSE))</f>
        <v>031046</v>
      </c>
      <c r="I577" s="633">
        <f>IF($G577="","",VLOOKUP($G577,所属・種目コード!$F$2:$H$165,2,FALSE))</f>
        <v>1046</v>
      </c>
    </row>
    <row r="578" spans="2:9" ht="19.8">
      <c r="B578" s="630">
        <v>623</v>
      </c>
      <c r="C578" s="630" t="s">
        <v>1654</v>
      </c>
      <c r="D578" s="630" t="s">
        <v>1655</v>
      </c>
      <c r="E578" s="630">
        <v>1</v>
      </c>
      <c r="F578" s="919" t="s">
        <v>10137</v>
      </c>
      <c r="G578" s="630" t="s">
        <v>280</v>
      </c>
      <c r="H578" s="633" t="str">
        <f>IF($G578="","",VLOOKUP($G578,所属・種目コード!$F$2:$H$161,3,FALSE))</f>
        <v>031046</v>
      </c>
      <c r="I578" s="633">
        <f>IF($G578="","",VLOOKUP($G578,所属・種目コード!$F$2:$H$165,2,FALSE))</f>
        <v>1046</v>
      </c>
    </row>
    <row r="579" spans="2:9" ht="19.8">
      <c r="B579" s="630">
        <v>624</v>
      </c>
      <c r="C579" s="630" t="s">
        <v>9522</v>
      </c>
      <c r="D579" s="630" t="s">
        <v>9028</v>
      </c>
      <c r="E579" s="630">
        <v>1</v>
      </c>
      <c r="F579" s="919" t="s">
        <v>10137</v>
      </c>
      <c r="G579" s="630" t="s">
        <v>280</v>
      </c>
      <c r="H579" s="633" t="str">
        <f>IF($G579="","",VLOOKUP($G579,所属・種目コード!$F$2:$H$161,3,FALSE))</f>
        <v>031046</v>
      </c>
      <c r="I579" s="633">
        <f>IF($G579="","",VLOOKUP($G579,所属・種目コード!$F$2:$H$165,2,FALSE))</f>
        <v>1046</v>
      </c>
    </row>
    <row r="580" spans="2:9" ht="19.8">
      <c r="B580" s="630">
        <v>625</v>
      </c>
      <c r="C580" s="630" t="s">
        <v>9523</v>
      </c>
      <c r="D580" s="630" t="s">
        <v>9029</v>
      </c>
      <c r="E580" s="630">
        <v>1</v>
      </c>
      <c r="F580" s="919" t="s">
        <v>10137</v>
      </c>
      <c r="G580" s="630" t="s">
        <v>280</v>
      </c>
      <c r="H580" s="633" t="str">
        <f>IF($G580="","",VLOOKUP($G580,所属・種目コード!$F$2:$H$161,3,FALSE))</f>
        <v>031046</v>
      </c>
      <c r="I580" s="633">
        <f>IF($G580="","",VLOOKUP($G580,所属・種目コード!$F$2:$H$165,2,FALSE))</f>
        <v>1046</v>
      </c>
    </row>
    <row r="581" spans="2:9" ht="19.8">
      <c r="B581" s="630">
        <v>626</v>
      </c>
      <c r="C581" s="630" t="s">
        <v>9524</v>
      </c>
      <c r="D581" s="630" t="s">
        <v>7606</v>
      </c>
      <c r="E581" s="630">
        <v>1</v>
      </c>
      <c r="F581" s="919" t="s">
        <v>10137</v>
      </c>
      <c r="G581" s="630" t="s">
        <v>9086</v>
      </c>
      <c r="H581" s="633" t="str">
        <f>IF($G581="","",VLOOKUP($G581,所属・種目コード!$F$2:$H$161,3,FALSE))</f>
        <v>031324</v>
      </c>
      <c r="I581" s="633">
        <f>IF($G581="","",VLOOKUP($G581,所属・種目コード!$F$2:$H$165,2,FALSE))</f>
        <v>1324</v>
      </c>
    </row>
    <row r="582" spans="2:9" ht="19.8">
      <c r="B582" s="630">
        <v>627</v>
      </c>
      <c r="C582" s="630" t="s">
        <v>9525</v>
      </c>
      <c r="D582" s="630" t="s">
        <v>9526</v>
      </c>
      <c r="E582" s="630">
        <v>1</v>
      </c>
      <c r="F582" s="919" t="s">
        <v>10137</v>
      </c>
      <c r="G582" s="630" t="s">
        <v>9086</v>
      </c>
      <c r="H582" s="633" t="str">
        <f>IF($G582="","",VLOOKUP($G582,所属・種目コード!$F$2:$H$161,3,FALSE))</f>
        <v>031324</v>
      </c>
      <c r="I582" s="633">
        <f>IF($G582="","",VLOOKUP($G582,所属・種目コード!$F$2:$H$165,2,FALSE))</f>
        <v>1324</v>
      </c>
    </row>
    <row r="583" spans="2:9" ht="19.8">
      <c r="B583" s="630">
        <v>628</v>
      </c>
      <c r="C583" s="630" t="s">
        <v>9527</v>
      </c>
      <c r="D583" s="630" t="s">
        <v>9528</v>
      </c>
      <c r="E583" s="630">
        <v>1</v>
      </c>
      <c r="F583" s="919" t="s">
        <v>10137</v>
      </c>
      <c r="G583" s="630" t="s">
        <v>249</v>
      </c>
      <c r="H583" s="633" t="str">
        <f>IF($G583="","",VLOOKUP($G583,所属・種目コード!$F$2:$H$161,3,FALSE))</f>
        <v>031038</v>
      </c>
      <c r="I583" s="633">
        <f>IF($G583="","",VLOOKUP($G583,所属・種目コード!$F$2:$H$165,2,FALSE))</f>
        <v>1038</v>
      </c>
    </row>
    <row r="584" spans="2:9" ht="19.8">
      <c r="B584" s="23">
        <v>632</v>
      </c>
      <c r="C584" s="23" t="s">
        <v>1696</v>
      </c>
      <c r="D584" s="23" t="s">
        <v>1697</v>
      </c>
      <c r="E584" s="23">
        <v>1</v>
      </c>
      <c r="F584" s="919" t="s">
        <v>10137</v>
      </c>
      <c r="G584" s="23" t="s">
        <v>249</v>
      </c>
      <c r="H584" s="633" t="str">
        <f>IF($G584="","",VLOOKUP($G584,所属・種目コード!$F$2:$H$161,3,FALSE))</f>
        <v>031038</v>
      </c>
      <c r="I584" s="633">
        <f>IF($G584="","",VLOOKUP($G584,所属・種目コード!$F$2:$H$165,2,FALSE))</f>
        <v>1038</v>
      </c>
    </row>
    <row r="585" spans="2:9" ht="19.8">
      <c r="B585" s="23">
        <v>633</v>
      </c>
      <c r="C585" s="23" t="s">
        <v>9529</v>
      </c>
      <c r="D585" s="23" t="s">
        <v>9530</v>
      </c>
      <c r="E585" s="23">
        <v>1</v>
      </c>
      <c r="F585" s="919" t="s">
        <v>10137</v>
      </c>
      <c r="G585" s="23" t="s">
        <v>288</v>
      </c>
      <c r="H585" s="633" t="str">
        <f>IF($G585="","",VLOOKUP($G585,所属・種目コード!$F$2:$H$161,3,FALSE))</f>
        <v>031048</v>
      </c>
      <c r="I585" s="633">
        <f>IF($G585="","",VLOOKUP($G585,所属・種目コード!$F$2:$H$165,2,FALSE))</f>
        <v>1048</v>
      </c>
    </row>
    <row r="586" spans="2:9" ht="19.8">
      <c r="B586" s="23">
        <v>634</v>
      </c>
      <c r="C586" s="23" t="s">
        <v>9531</v>
      </c>
      <c r="D586" s="23" t="s">
        <v>606</v>
      </c>
      <c r="E586" s="23">
        <v>1</v>
      </c>
      <c r="F586" s="919" t="s">
        <v>10137</v>
      </c>
      <c r="G586" s="23" t="s">
        <v>288</v>
      </c>
      <c r="H586" s="633" t="str">
        <f>IF($G586="","",VLOOKUP($G586,所属・種目コード!$F$2:$H$161,3,FALSE))</f>
        <v>031048</v>
      </c>
      <c r="I586" s="633">
        <f>IF($G586="","",VLOOKUP($G586,所属・種目コード!$F$2:$H$165,2,FALSE))</f>
        <v>1048</v>
      </c>
    </row>
    <row r="587" spans="2:9" ht="19.8">
      <c r="B587" s="23">
        <v>635</v>
      </c>
      <c r="C587" s="23" t="s">
        <v>9532</v>
      </c>
      <c r="D587" s="23" t="s">
        <v>1082</v>
      </c>
      <c r="E587" s="23">
        <v>1</v>
      </c>
      <c r="F587" s="919" t="s">
        <v>10137</v>
      </c>
      <c r="G587" s="23" t="s">
        <v>288</v>
      </c>
      <c r="H587" s="633" t="str">
        <f>IF($G587="","",VLOOKUP($G587,所属・種目コード!$F$2:$H$161,3,FALSE))</f>
        <v>031048</v>
      </c>
      <c r="I587" s="633">
        <f>IF($G587="","",VLOOKUP($G587,所属・種目コード!$F$2:$H$165,2,FALSE))</f>
        <v>1048</v>
      </c>
    </row>
    <row r="588" spans="2:9" ht="19.8">
      <c r="B588" s="23">
        <v>636</v>
      </c>
      <c r="C588" s="23" t="s">
        <v>1707</v>
      </c>
      <c r="D588" s="23" t="s">
        <v>1708</v>
      </c>
      <c r="E588" s="23">
        <v>1</v>
      </c>
      <c r="F588" s="919" t="s">
        <v>10137</v>
      </c>
      <c r="G588" s="23" t="s">
        <v>288</v>
      </c>
      <c r="H588" s="633" t="str">
        <f>IF($G588="","",VLOOKUP($G588,所属・種目コード!$F$2:$H$161,3,FALSE))</f>
        <v>031048</v>
      </c>
      <c r="I588" s="633">
        <f>IF($G588="","",VLOOKUP($G588,所属・種目コード!$F$2:$H$165,2,FALSE))</f>
        <v>1048</v>
      </c>
    </row>
    <row r="589" spans="2:9" ht="19.8">
      <c r="B589" s="23">
        <v>637</v>
      </c>
      <c r="C589" s="23" t="s">
        <v>1711</v>
      </c>
      <c r="D589" s="23" t="s">
        <v>1712</v>
      </c>
      <c r="E589" s="23">
        <v>1</v>
      </c>
      <c r="F589" s="919" t="s">
        <v>10137</v>
      </c>
      <c r="G589" s="23" t="s">
        <v>288</v>
      </c>
      <c r="H589" s="633" t="str">
        <f>IF($G589="","",VLOOKUP($G589,所属・種目コード!$F$2:$H$161,3,FALSE))</f>
        <v>031048</v>
      </c>
      <c r="I589" s="633">
        <f>IF($G589="","",VLOOKUP($G589,所属・種目コード!$F$2:$H$165,2,FALSE))</f>
        <v>1048</v>
      </c>
    </row>
    <row r="590" spans="2:9" ht="19.8">
      <c r="B590" s="23">
        <v>638</v>
      </c>
      <c r="C590" s="23" t="s">
        <v>9533</v>
      </c>
      <c r="D590" s="23" t="s">
        <v>9534</v>
      </c>
      <c r="E590" s="23">
        <v>1</v>
      </c>
      <c r="F590" s="919" t="s">
        <v>10137</v>
      </c>
      <c r="G590" s="23" t="s">
        <v>85</v>
      </c>
      <c r="H590" s="633" t="str">
        <f>IF($G590="","",VLOOKUP($G590,所属・種目コード!$F$2:$H$161,3,FALSE))</f>
        <v>031001</v>
      </c>
      <c r="I590" s="633">
        <f>IF($G590="","",VLOOKUP($G590,所属・種目コード!$F$2:$H$165,2,FALSE))</f>
        <v>1001</v>
      </c>
    </row>
    <row r="591" spans="2:9" ht="19.8">
      <c r="B591" s="23">
        <v>640</v>
      </c>
      <c r="C591" s="23" t="s">
        <v>9535</v>
      </c>
      <c r="D591" s="23" t="s">
        <v>9536</v>
      </c>
      <c r="E591" s="23">
        <v>1</v>
      </c>
      <c r="F591" s="919" t="s">
        <v>10137</v>
      </c>
      <c r="G591" s="23" t="s">
        <v>8997</v>
      </c>
      <c r="H591" s="633" t="str">
        <f>IF($G591="","",VLOOKUP($G591,所属・種目コード!$F$2:$H$161,3,FALSE))</f>
        <v>031311</v>
      </c>
      <c r="I591" s="633">
        <f>IF($G591="","",VLOOKUP($G591,所属・種目コード!$F$2:$H$165,2,FALSE))</f>
        <v>1311</v>
      </c>
    </row>
    <row r="592" spans="2:9" ht="19.8">
      <c r="B592" s="23">
        <v>641</v>
      </c>
      <c r="C592" s="23" t="s">
        <v>9537</v>
      </c>
      <c r="D592" s="23" t="s">
        <v>8529</v>
      </c>
      <c r="E592" s="23">
        <v>1</v>
      </c>
      <c r="F592" s="919" t="s">
        <v>10137</v>
      </c>
      <c r="G592" s="23" t="s">
        <v>194</v>
      </c>
      <c r="H592" s="633" t="str">
        <f>IF($G592="","",VLOOKUP($G592,所属・種目コード!$F$2:$H$161,3,FALSE))</f>
        <v>031024</v>
      </c>
      <c r="I592" s="633">
        <f>IF($G592="","",VLOOKUP($G592,所属・種目コード!$F$2:$H$165,2,FALSE))</f>
        <v>1024</v>
      </c>
    </row>
    <row r="593" spans="2:9" ht="19.8">
      <c r="B593" s="23">
        <v>642</v>
      </c>
      <c r="C593" s="23" t="s">
        <v>965</v>
      </c>
      <c r="D593" s="23" t="s">
        <v>966</v>
      </c>
      <c r="E593" s="23">
        <v>1</v>
      </c>
      <c r="F593" s="919" t="s">
        <v>10137</v>
      </c>
      <c r="G593" s="23" t="s">
        <v>194</v>
      </c>
      <c r="H593" s="633" t="str">
        <f>IF($G593="","",VLOOKUP($G593,所属・種目コード!$F$2:$H$161,3,FALSE))</f>
        <v>031024</v>
      </c>
      <c r="I593" s="633">
        <f>IF($G593="","",VLOOKUP($G593,所属・種目コード!$F$2:$H$165,2,FALSE))</f>
        <v>1024</v>
      </c>
    </row>
    <row r="594" spans="2:9" ht="19.8">
      <c r="B594" s="630">
        <v>643</v>
      </c>
      <c r="C594" s="630" t="s">
        <v>1602</v>
      </c>
      <c r="D594" s="630" t="s">
        <v>1603</v>
      </c>
      <c r="E594" s="630">
        <v>1</v>
      </c>
      <c r="F594" s="919" t="s">
        <v>10137</v>
      </c>
      <c r="G594" s="630" t="s">
        <v>194</v>
      </c>
      <c r="H594" s="633" t="str">
        <f>IF($G594="","",VLOOKUP($G594,所属・種目コード!$F$2:$H$161,3,FALSE))</f>
        <v>031024</v>
      </c>
      <c r="I594" s="633">
        <f>IF($G594="","",VLOOKUP($G594,所属・種目コード!$F$2:$H$165,2,FALSE))</f>
        <v>1024</v>
      </c>
    </row>
    <row r="595" spans="2:9" ht="19.8">
      <c r="B595" s="23">
        <v>644</v>
      </c>
      <c r="C595" s="23" t="s">
        <v>9538</v>
      </c>
      <c r="D595" s="23" t="s">
        <v>9539</v>
      </c>
      <c r="E595" s="23">
        <v>1</v>
      </c>
      <c r="F595" s="919" t="s">
        <v>10137</v>
      </c>
      <c r="G595" s="23" t="s">
        <v>151</v>
      </c>
      <c r="H595" s="633" t="str">
        <f>IF($G595="","",VLOOKUP($G595,所属・種目コード!$F$2:$H$161,3,FALSE))</f>
        <v>031015</v>
      </c>
      <c r="I595" s="633">
        <f>IF($G595="","",VLOOKUP($G595,所属・種目コード!$F$2:$H$165,2,FALSE))</f>
        <v>1015</v>
      </c>
    </row>
    <row r="596" spans="2:9" ht="19.8">
      <c r="B596" s="630">
        <v>645</v>
      </c>
      <c r="C596" s="630" t="s">
        <v>9271</v>
      </c>
      <c r="D596" s="630" t="s">
        <v>9155</v>
      </c>
      <c r="E596" s="630">
        <v>1</v>
      </c>
      <c r="F596" s="919" t="s">
        <v>10137</v>
      </c>
      <c r="G596" s="630" t="s">
        <v>9678</v>
      </c>
      <c r="H596" s="633" t="str">
        <f>IF($G596="","",VLOOKUP($G596,所属・種目コード!$F$2:$H$161,3,FALSE))</f>
        <v>031308</v>
      </c>
      <c r="I596" s="633">
        <f>IF($G596="","",VLOOKUP($G596,所属・種目コード!$F$2:$H$165,2,FALSE))</f>
        <v>1308</v>
      </c>
    </row>
    <row r="597" spans="2:9" ht="19.8">
      <c r="B597" s="630">
        <v>646</v>
      </c>
      <c r="C597" s="630" t="s">
        <v>9540</v>
      </c>
      <c r="D597" s="630" t="s">
        <v>9541</v>
      </c>
      <c r="E597" s="630">
        <v>1</v>
      </c>
      <c r="F597" s="919" t="s">
        <v>10137</v>
      </c>
      <c r="G597" s="630" t="s">
        <v>9678</v>
      </c>
      <c r="H597" s="633" t="str">
        <f>IF($G597="","",VLOOKUP($G597,所属・種目コード!$F$2:$H$161,3,FALSE))</f>
        <v>031308</v>
      </c>
      <c r="I597" s="633">
        <f>IF($G597="","",VLOOKUP($G597,所属・種目コード!$F$2:$H$165,2,FALSE))</f>
        <v>1308</v>
      </c>
    </row>
    <row r="598" spans="2:9" ht="19.8">
      <c r="B598" s="630">
        <v>647</v>
      </c>
      <c r="C598" s="630" t="s">
        <v>9542</v>
      </c>
      <c r="D598" s="630" t="s">
        <v>9110</v>
      </c>
      <c r="E598" s="630">
        <v>1</v>
      </c>
      <c r="F598" s="919" t="s">
        <v>10137</v>
      </c>
      <c r="G598" s="630" t="s">
        <v>9678</v>
      </c>
      <c r="H598" s="633" t="str">
        <f>IF($G598="","",VLOOKUP($G598,所属・種目コード!$F$2:$H$161,3,FALSE))</f>
        <v>031308</v>
      </c>
      <c r="I598" s="633">
        <f>IF($G598="","",VLOOKUP($G598,所属・種目コード!$F$2:$H$165,2,FALSE))</f>
        <v>1308</v>
      </c>
    </row>
    <row r="599" spans="2:9" ht="19.8">
      <c r="B599" s="23">
        <v>648</v>
      </c>
      <c r="C599" s="23" t="s">
        <v>9543</v>
      </c>
      <c r="D599" s="23" t="s">
        <v>9544</v>
      </c>
      <c r="E599" s="23">
        <v>1</v>
      </c>
      <c r="F599" s="919" t="s">
        <v>10137</v>
      </c>
      <c r="G599" s="23" t="s">
        <v>9678</v>
      </c>
      <c r="H599" s="633" t="str">
        <f>IF($G599="","",VLOOKUP($G599,所属・種目コード!$F$2:$H$161,3,FALSE))</f>
        <v>031308</v>
      </c>
      <c r="I599" s="633">
        <f>IF($G599="","",VLOOKUP($G599,所属・種目コード!$F$2:$H$165,2,FALSE))</f>
        <v>1308</v>
      </c>
    </row>
    <row r="600" spans="2:9" ht="19.8">
      <c r="B600" s="23">
        <v>649</v>
      </c>
      <c r="C600" s="23" t="s">
        <v>9545</v>
      </c>
      <c r="D600" s="23" t="s">
        <v>9546</v>
      </c>
      <c r="E600" s="23">
        <v>1</v>
      </c>
      <c r="F600" s="919" t="s">
        <v>10137</v>
      </c>
      <c r="G600" s="23" t="s">
        <v>9678</v>
      </c>
      <c r="H600" s="633" t="str">
        <f>IF($G600="","",VLOOKUP($G600,所属・種目コード!$F$2:$H$161,3,FALSE))</f>
        <v>031308</v>
      </c>
      <c r="I600" s="633">
        <f>IF($G600="","",VLOOKUP($G600,所属・種目コード!$F$2:$H$165,2,FALSE))</f>
        <v>1308</v>
      </c>
    </row>
    <row r="601" spans="2:9" ht="19.8">
      <c r="B601" s="23">
        <v>650</v>
      </c>
      <c r="C601" s="23" t="s">
        <v>1819</v>
      </c>
      <c r="D601" s="23" t="s">
        <v>1820</v>
      </c>
      <c r="E601" s="23">
        <v>1</v>
      </c>
      <c r="F601" s="919" t="s">
        <v>10137</v>
      </c>
      <c r="G601" s="23" t="s">
        <v>9678</v>
      </c>
      <c r="H601" s="633" t="str">
        <f>IF($G601="","",VLOOKUP($G601,所属・種目コード!$F$2:$H$161,3,FALSE))</f>
        <v>031308</v>
      </c>
      <c r="I601" s="633">
        <f>IF($G601="","",VLOOKUP($G601,所属・種目コード!$F$2:$H$165,2,FALSE))</f>
        <v>1308</v>
      </c>
    </row>
    <row r="602" spans="2:9" ht="19.8">
      <c r="B602" s="23">
        <v>651</v>
      </c>
      <c r="C602" s="23" t="s">
        <v>9547</v>
      </c>
      <c r="D602" s="23" t="s">
        <v>9548</v>
      </c>
      <c r="E602" s="23">
        <v>1</v>
      </c>
      <c r="F602" s="919" t="s">
        <v>10137</v>
      </c>
      <c r="G602" s="23" t="s">
        <v>9678</v>
      </c>
      <c r="H602" s="633" t="str">
        <f>IF($G602="","",VLOOKUP($G602,所属・種目コード!$F$2:$H$161,3,FALSE))</f>
        <v>031308</v>
      </c>
      <c r="I602" s="633">
        <f>IF($G602="","",VLOOKUP($G602,所属・種目コード!$F$2:$H$165,2,FALSE))</f>
        <v>1308</v>
      </c>
    </row>
    <row r="603" spans="2:9" ht="19.8">
      <c r="B603" s="23">
        <v>652</v>
      </c>
      <c r="C603" s="23" t="s">
        <v>9549</v>
      </c>
      <c r="D603" s="23" t="s">
        <v>9550</v>
      </c>
      <c r="E603" s="23">
        <v>1</v>
      </c>
      <c r="F603" s="919" t="s">
        <v>10137</v>
      </c>
      <c r="G603" s="23" t="s">
        <v>9678</v>
      </c>
      <c r="H603" s="633" t="str">
        <f>IF($G603="","",VLOOKUP($G603,所属・種目コード!$F$2:$H$161,3,FALSE))</f>
        <v>031308</v>
      </c>
      <c r="I603" s="633">
        <f>IF($G603="","",VLOOKUP($G603,所属・種目コード!$F$2:$H$165,2,FALSE))</f>
        <v>1308</v>
      </c>
    </row>
    <row r="604" spans="2:9" ht="19.8">
      <c r="B604" s="23">
        <v>653</v>
      </c>
      <c r="C604" s="23" t="s">
        <v>9551</v>
      </c>
      <c r="D604" s="23" t="s">
        <v>9552</v>
      </c>
      <c r="E604" s="23">
        <v>1</v>
      </c>
      <c r="F604" s="919" t="s">
        <v>10137</v>
      </c>
      <c r="G604" s="23" t="s">
        <v>9678</v>
      </c>
      <c r="H604" s="633" t="str">
        <f>IF($G604="","",VLOOKUP($G604,所属・種目コード!$F$2:$H$161,3,FALSE))</f>
        <v>031308</v>
      </c>
      <c r="I604" s="633">
        <f>IF($G604="","",VLOOKUP($G604,所属・種目コード!$F$2:$H$165,2,FALSE))</f>
        <v>1308</v>
      </c>
    </row>
    <row r="605" spans="2:9" ht="19.8">
      <c r="B605" s="23">
        <v>654</v>
      </c>
      <c r="C605" s="23" t="s">
        <v>9553</v>
      </c>
      <c r="D605" s="23" t="s">
        <v>9554</v>
      </c>
      <c r="E605" s="23">
        <v>1</v>
      </c>
      <c r="F605" s="919" t="s">
        <v>10137</v>
      </c>
      <c r="G605" s="23" t="s">
        <v>9678</v>
      </c>
      <c r="H605" s="633" t="str">
        <f>IF($G605="","",VLOOKUP($G605,所属・種目コード!$F$2:$H$161,3,FALSE))</f>
        <v>031308</v>
      </c>
      <c r="I605" s="633">
        <f>IF($G605="","",VLOOKUP($G605,所属・種目コード!$F$2:$H$165,2,FALSE))</f>
        <v>1308</v>
      </c>
    </row>
    <row r="606" spans="2:9" ht="19.8">
      <c r="B606" s="23">
        <v>655</v>
      </c>
      <c r="C606" s="23" t="s">
        <v>9555</v>
      </c>
      <c r="D606" s="23" t="s">
        <v>9556</v>
      </c>
      <c r="E606" s="23">
        <v>1</v>
      </c>
      <c r="F606" s="919" t="s">
        <v>10137</v>
      </c>
      <c r="G606" s="23" t="s">
        <v>9678</v>
      </c>
      <c r="H606" s="633" t="str">
        <f>IF($G606="","",VLOOKUP($G606,所属・種目コード!$F$2:$H$161,3,FALSE))</f>
        <v>031308</v>
      </c>
      <c r="I606" s="633">
        <f>IF($G606="","",VLOOKUP($G606,所属・種目コード!$F$2:$H$165,2,FALSE))</f>
        <v>1308</v>
      </c>
    </row>
    <row r="607" spans="2:9" ht="19.8">
      <c r="B607" s="23">
        <v>656</v>
      </c>
      <c r="C607" s="23" t="s">
        <v>9557</v>
      </c>
      <c r="D607" s="23" t="s">
        <v>9558</v>
      </c>
      <c r="E607" s="23">
        <v>1</v>
      </c>
      <c r="F607" s="919" t="s">
        <v>10137</v>
      </c>
      <c r="G607" s="23" t="s">
        <v>9678</v>
      </c>
      <c r="H607" s="633" t="str">
        <f>IF($G607="","",VLOOKUP($G607,所属・種目コード!$F$2:$H$161,3,FALSE))</f>
        <v>031308</v>
      </c>
      <c r="I607" s="633">
        <f>IF($G607="","",VLOOKUP($G607,所属・種目コード!$F$2:$H$165,2,FALSE))</f>
        <v>1308</v>
      </c>
    </row>
    <row r="608" spans="2:9" ht="19.8">
      <c r="B608" s="23">
        <v>657</v>
      </c>
      <c r="C608" s="23" t="s">
        <v>9559</v>
      </c>
      <c r="D608" s="23" t="s">
        <v>9560</v>
      </c>
      <c r="E608" s="23">
        <v>1</v>
      </c>
      <c r="F608" s="919" t="s">
        <v>10137</v>
      </c>
      <c r="G608" s="23" t="s">
        <v>9678</v>
      </c>
      <c r="H608" s="633" t="str">
        <f>IF($G608="","",VLOOKUP($G608,所属・種目コード!$F$2:$H$161,3,FALSE))</f>
        <v>031308</v>
      </c>
      <c r="I608" s="633">
        <f>IF($G608="","",VLOOKUP($G608,所属・種目コード!$F$2:$H$165,2,FALSE))</f>
        <v>1308</v>
      </c>
    </row>
    <row r="609" spans="2:9" ht="19.8">
      <c r="B609" s="23">
        <v>658</v>
      </c>
      <c r="C609" s="23" t="s">
        <v>9561</v>
      </c>
      <c r="D609" s="23" t="s">
        <v>9562</v>
      </c>
      <c r="E609" s="23">
        <v>1</v>
      </c>
      <c r="F609" s="919" t="s">
        <v>10137</v>
      </c>
      <c r="G609" s="23" t="s">
        <v>9678</v>
      </c>
      <c r="H609" s="633" t="str">
        <f>IF($G609="","",VLOOKUP($G609,所属・種目コード!$F$2:$H$161,3,FALSE))</f>
        <v>031308</v>
      </c>
      <c r="I609" s="633">
        <f>IF($G609="","",VLOOKUP($G609,所属・種目コード!$F$2:$H$165,2,FALSE))</f>
        <v>1308</v>
      </c>
    </row>
    <row r="610" spans="2:9" ht="19.8">
      <c r="B610" s="23">
        <v>659</v>
      </c>
      <c r="C610" s="23" t="s">
        <v>9563</v>
      </c>
      <c r="D610" s="23" t="s">
        <v>9564</v>
      </c>
      <c r="E610" s="23">
        <v>1</v>
      </c>
      <c r="F610" s="919" t="s">
        <v>10137</v>
      </c>
      <c r="G610" s="23" t="s">
        <v>9678</v>
      </c>
      <c r="H610" s="633" t="str">
        <f>IF($G610="","",VLOOKUP($G610,所属・種目コード!$F$2:$H$161,3,FALSE))</f>
        <v>031308</v>
      </c>
      <c r="I610" s="633">
        <f>IF($G610="","",VLOOKUP($G610,所属・種目コード!$F$2:$H$165,2,FALSE))</f>
        <v>1308</v>
      </c>
    </row>
    <row r="611" spans="2:9" ht="19.8">
      <c r="B611" s="23">
        <v>660</v>
      </c>
      <c r="C611" s="23" t="s">
        <v>9565</v>
      </c>
      <c r="D611" s="23" t="s">
        <v>9566</v>
      </c>
      <c r="E611" s="23">
        <v>1</v>
      </c>
      <c r="F611" s="919" t="s">
        <v>10137</v>
      </c>
      <c r="G611" s="23" t="s">
        <v>9678</v>
      </c>
      <c r="H611" s="633" t="str">
        <f>IF($G611="","",VLOOKUP($G611,所属・種目コード!$F$2:$H$161,3,FALSE))</f>
        <v>031308</v>
      </c>
      <c r="I611" s="633">
        <f>IF($G611="","",VLOOKUP($G611,所属・種目コード!$F$2:$H$165,2,FALSE))</f>
        <v>1308</v>
      </c>
    </row>
    <row r="612" spans="2:9" ht="19.8">
      <c r="B612" s="630">
        <v>661</v>
      </c>
      <c r="C612" s="630" t="s">
        <v>9567</v>
      </c>
      <c r="D612" s="630" t="s">
        <v>9568</v>
      </c>
      <c r="E612" s="637">
        <v>1</v>
      </c>
      <c r="F612" s="919" t="s">
        <v>10137</v>
      </c>
      <c r="G612" s="630" t="s">
        <v>9678</v>
      </c>
      <c r="H612" s="633" t="str">
        <f>IF($G612="","",VLOOKUP($G612,所属・種目コード!$F$2:$H$161,3,FALSE))</f>
        <v>031308</v>
      </c>
      <c r="I612" s="633">
        <f>IF($G612="","",VLOOKUP($G612,所属・種目コード!$F$2:$H$165,2,FALSE))</f>
        <v>1308</v>
      </c>
    </row>
    <row r="613" spans="2:9" ht="19.8">
      <c r="B613" s="630">
        <v>662</v>
      </c>
      <c r="C613" s="630" t="s">
        <v>9569</v>
      </c>
      <c r="D613" s="630" t="s">
        <v>9570</v>
      </c>
      <c r="E613" s="637">
        <v>1</v>
      </c>
      <c r="F613" s="919" t="s">
        <v>10137</v>
      </c>
      <c r="G613" s="630" t="s">
        <v>9678</v>
      </c>
      <c r="H613" s="633" t="str">
        <f>IF($G613="","",VLOOKUP($G613,所属・種目コード!$F$2:$H$161,3,FALSE))</f>
        <v>031308</v>
      </c>
      <c r="I613" s="633">
        <f>IF($G613="","",VLOOKUP($G613,所属・種目コード!$F$2:$H$165,2,FALSE))</f>
        <v>1308</v>
      </c>
    </row>
    <row r="614" spans="2:9" ht="19.8">
      <c r="B614" s="630">
        <v>663</v>
      </c>
      <c r="C614" s="630" t="s">
        <v>967</v>
      </c>
      <c r="D614" s="630" t="s">
        <v>968</v>
      </c>
      <c r="E614" s="637">
        <v>1</v>
      </c>
      <c r="F614" s="919" t="s">
        <v>10137</v>
      </c>
      <c r="G614" s="630" t="s">
        <v>9678</v>
      </c>
      <c r="H614" s="633" t="str">
        <f>IF($G614="","",VLOOKUP($G614,所属・種目コード!$F$2:$H$161,3,FALSE))</f>
        <v>031308</v>
      </c>
      <c r="I614" s="633">
        <f>IF($G614="","",VLOOKUP($G614,所属・種目コード!$F$2:$H$165,2,FALSE))</f>
        <v>1308</v>
      </c>
    </row>
    <row r="615" spans="2:9" ht="19.8">
      <c r="B615" s="630">
        <v>664</v>
      </c>
      <c r="C615" s="630" t="s">
        <v>1763</v>
      </c>
      <c r="D615" s="630" t="s">
        <v>1764</v>
      </c>
      <c r="E615" s="637">
        <v>1</v>
      </c>
      <c r="F615" s="919" t="s">
        <v>10137</v>
      </c>
      <c r="G615" s="630" t="s">
        <v>9670</v>
      </c>
      <c r="H615" s="633" t="str">
        <f>IF($G615="","",VLOOKUP($G615,所属・種目コード!$F$2:$H$161,3,FALSE))</f>
        <v>031019</v>
      </c>
      <c r="I615" s="633">
        <f>IF($G615="","",VLOOKUP($G615,所属・種目コード!$F$2:$H$165,2,FALSE))</f>
        <v>1019</v>
      </c>
    </row>
    <row r="616" spans="2:9" ht="19.8">
      <c r="B616" s="23">
        <v>682</v>
      </c>
      <c r="C616" s="23" t="s">
        <v>8977</v>
      </c>
      <c r="D616" s="23" t="s">
        <v>606</v>
      </c>
      <c r="E616" s="23">
        <v>1</v>
      </c>
      <c r="F616" s="919" t="s">
        <v>10137</v>
      </c>
      <c r="G616" s="23" t="s">
        <v>194</v>
      </c>
      <c r="H616" s="633" t="str">
        <f>IF($G616="","",VLOOKUP($G616,所属・種目コード!$F$2:$H$161,3,FALSE))</f>
        <v>031024</v>
      </c>
      <c r="I616" s="633">
        <f>IF($G616="","",VLOOKUP($G616,所属・種目コード!$F$2:$H$165,2,FALSE))</f>
        <v>1024</v>
      </c>
    </row>
    <row r="617" spans="2:9" ht="19.8">
      <c r="B617" s="23">
        <v>692</v>
      </c>
      <c r="C617" s="23" t="s">
        <v>9571</v>
      </c>
      <c r="D617" s="23" t="s">
        <v>9016</v>
      </c>
      <c r="E617" s="23">
        <v>1</v>
      </c>
      <c r="F617" s="919" t="s">
        <v>10137</v>
      </c>
      <c r="G617" s="23" t="s">
        <v>249</v>
      </c>
      <c r="H617" s="633" t="str">
        <f>IF($G617="","",VLOOKUP($G617,所属・種目コード!$F$2:$H$161,3,FALSE))</f>
        <v>031038</v>
      </c>
      <c r="I617" s="633">
        <f>IF($G617="","",VLOOKUP($G617,所属・種目コード!$F$2:$H$165,2,FALSE))</f>
        <v>1038</v>
      </c>
    </row>
    <row r="618" spans="2:9" ht="19.8">
      <c r="B618" s="23">
        <v>693</v>
      </c>
      <c r="C618" s="23" t="s">
        <v>9572</v>
      </c>
      <c r="D618" s="23" t="s">
        <v>9573</v>
      </c>
      <c r="E618" s="23">
        <v>1</v>
      </c>
      <c r="F618" s="919" t="s">
        <v>10137</v>
      </c>
      <c r="G618" s="23" t="s">
        <v>9031</v>
      </c>
      <c r="H618" s="633" t="str">
        <f>IF($G618="","",VLOOKUP($G618,所属・種目コード!$F$2:$H$161,3,FALSE))</f>
        <v>031312</v>
      </c>
      <c r="I618" s="633">
        <f>IF($G618="","",VLOOKUP($G618,所属・種目コード!$F$2:$H$165,2,FALSE))</f>
        <v>1312</v>
      </c>
    </row>
    <row r="619" spans="2:9" ht="19.8">
      <c r="B619" s="23">
        <v>694</v>
      </c>
      <c r="C619" s="23" t="s">
        <v>9032</v>
      </c>
      <c r="D619" s="23" t="s">
        <v>1687</v>
      </c>
      <c r="E619" s="23">
        <v>1</v>
      </c>
      <c r="F619" s="919" t="s">
        <v>10137</v>
      </c>
      <c r="G619" s="23" t="s">
        <v>9031</v>
      </c>
      <c r="H619" s="633" t="str">
        <f>IF($G619="","",VLOOKUP($G619,所属・種目コード!$F$2:$H$161,3,FALSE))</f>
        <v>031312</v>
      </c>
      <c r="I619" s="633">
        <f>IF($G619="","",VLOOKUP($G619,所属・種目コード!$F$2:$H$165,2,FALSE))</f>
        <v>1312</v>
      </c>
    </row>
    <row r="620" spans="2:9" ht="19.8">
      <c r="B620" s="23">
        <v>695</v>
      </c>
      <c r="C620" s="23" t="s">
        <v>9574</v>
      </c>
      <c r="D620" s="23" t="s">
        <v>9033</v>
      </c>
      <c r="E620" s="23">
        <v>1</v>
      </c>
      <c r="F620" s="919" t="s">
        <v>10137</v>
      </c>
      <c r="G620" s="23" t="s">
        <v>9031</v>
      </c>
      <c r="H620" s="633" t="str">
        <f>IF($G620="","",VLOOKUP($G620,所属・種目コード!$F$2:$H$161,3,FALSE))</f>
        <v>031312</v>
      </c>
      <c r="I620" s="633">
        <f>IF($G620="","",VLOOKUP($G620,所属・種目コード!$F$2:$H$165,2,FALSE))</f>
        <v>1312</v>
      </c>
    </row>
    <row r="621" spans="2:9" ht="19.8">
      <c r="B621" s="23">
        <v>696</v>
      </c>
      <c r="C621" s="23" t="s">
        <v>9575</v>
      </c>
      <c r="D621" s="23" t="s">
        <v>9034</v>
      </c>
      <c r="E621" s="23">
        <v>1</v>
      </c>
      <c r="F621" s="919" t="s">
        <v>10137</v>
      </c>
      <c r="G621" s="23" t="s">
        <v>9031</v>
      </c>
      <c r="H621" s="633" t="str">
        <f>IF($G621="","",VLOOKUP($G621,所属・種目コード!$F$2:$H$161,3,FALSE))</f>
        <v>031312</v>
      </c>
      <c r="I621" s="633">
        <f>IF($G621="","",VLOOKUP($G621,所属・種目コード!$F$2:$H$165,2,FALSE))</f>
        <v>1312</v>
      </c>
    </row>
    <row r="622" spans="2:9" ht="19.8">
      <c r="B622" s="23">
        <v>697</v>
      </c>
      <c r="C622" s="23" t="s">
        <v>9576</v>
      </c>
      <c r="D622" s="23" t="s">
        <v>9035</v>
      </c>
      <c r="E622" s="23">
        <v>1</v>
      </c>
      <c r="F622" s="919" t="s">
        <v>10137</v>
      </c>
      <c r="G622" s="23" t="s">
        <v>9031</v>
      </c>
      <c r="H622" s="633" t="str">
        <f>IF($G622="","",VLOOKUP($G622,所属・種目コード!$F$2:$H$161,3,FALSE))</f>
        <v>031312</v>
      </c>
      <c r="I622" s="633">
        <f>IF($G622="","",VLOOKUP($G622,所属・種目コード!$F$2:$H$165,2,FALSE))</f>
        <v>1312</v>
      </c>
    </row>
    <row r="623" spans="2:9" ht="19.8">
      <c r="B623" s="23">
        <v>698</v>
      </c>
      <c r="C623" s="23" t="s">
        <v>9577</v>
      </c>
      <c r="D623" s="23" t="s">
        <v>9036</v>
      </c>
      <c r="E623" s="23">
        <v>1</v>
      </c>
      <c r="F623" s="919" t="s">
        <v>10137</v>
      </c>
      <c r="G623" s="23" t="s">
        <v>9031</v>
      </c>
      <c r="H623" s="633" t="str">
        <f>IF($G623="","",VLOOKUP($G623,所属・種目コード!$F$2:$H$161,3,FALSE))</f>
        <v>031312</v>
      </c>
      <c r="I623" s="633">
        <f>IF($G623="","",VLOOKUP($G623,所属・種目コード!$F$2:$H$165,2,FALSE))</f>
        <v>1312</v>
      </c>
    </row>
    <row r="624" spans="2:9" ht="19.8">
      <c r="B624" s="23">
        <v>699</v>
      </c>
      <c r="C624" s="23" t="s">
        <v>9578</v>
      </c>
      <c r="D624" s="23" t="s">
        <v>9579</v>
      </c>
      <c r="E624" s="23">
        <v>1</v>
      </c>
      <c r="F624" s="919" t="s">
        <v>10137</v>
      </c>
      <c r="G624" s="23" t="s">
        <v>9031</v>
      </c>
      <c r="H624" s="633" t="str">
        <f>IF($G624="","",VLOOKUP($G624,所属・種目コード!$F$2:$H$161,3,FALSE))</f>
        <v>031312</v>
      </c>
      <c r="I624" s="633">
        <f>IF($G624="","",VLOOKUP($G624,所属・種目コード!$F$2:$H$165,2,FALSE))</f>
        <v>1312</v>
      </c>
    </row>
    <row r="625" spans="2:9" ht="19.8">
      <c r="B625" s="23">
        <v>700</v>
      </c>
      <c r="C625" s="23" t="s">
        <v>9580</v>
      </c>
      <c r="D625" s="23" t="s">
        <v>9581</v>
      </c>
      <c r="E625" s="23">
        <v>1</v>
      </c>
      <c r="F625" s="919" t="s">
        <v>10137</v>
      </c>
      <c r="G625" s="23" t="s">
        <v>320</v>
      </c>
      <c r="H625" s="633" t="str">
        <f>IF($G625="","",VLOOKUP($G625,所属・種目コード!$F$2:$H$161,3,FALSE))</f>
        <v>031304</v>
      </c>
      <c r="I625" s="633">
        <f>IF($G625="","",VLOOKUP($G625,所属・種目コード!$F$2:$H$165,2,FALSE))</f>
        <v>1304</v>
      </c>
    </row>
    <row r="626" spans="2:9" ht="19.8">
      <c r="B626" s="23">
        <v>701</v>
      </c>
      <c r="C626" s="23" t="s">
        <v>9582</v>
      </c>
      <c r="D626" s="23" t="s">
        <v>9583</v>
      </c>
      <c r="E626" s="23">
        <v>1</v>
      </c>
      <c r="F626" s="919" t="s">
        <v>10137</v>
      </c>
      <c r="G626" s="23" t="s">
        <v>320</v>
      </c>
      <c r="H626" s="633" t="str">
        <f>IF($G626="","",VLOOKUP($G626,所属・種目コード!$F$2:$H$161,3,FALSE))</f>
        <v>031304</v>
      </c>
      <c r="I626" s="633">
        <f>IF($G626="","",VLOOKUP($G626,所属・種目コード!$F$2:$H$165,2,FALSE))</f>
        <v>1304</v>
      </c>
    </row>
    <row r="627" spans="2:9" ht="19.8">
      <c r="B627" s="23">
        <v>702</v>
      </c>
      <c r="C627" s="23" t="s">
        <v>9584</v>
      </c>
      <c r="D627" s="23" t="s">
        <v>3194</v>
      </c>
      <c r="E627" s="23">
        <v>1</v>
      </c>
      <c r="F627" s="919" t="s">
        <v>10137</v>
      </c>
      <c r="G627" s="23" t="s">
        <v>320</v>
      </c>
      <c r="H627" s="633" t="str">
        <f>IF($G627="","",VLOOKUP($G627,所属・種目コード!$F$2:$H$161,3,FALSE))</f>
        <v>031304</v>
      </c>
      <c r="I627" s="633">
        <f>IF($G627="","",VLOOKUP($G627,所属・種目コード!$F$2:$H$165,2,FALSE))</f>
        <v>1304</v>
      </c>
    </row>
    <row r="628" spans="2:9" ht="19.8">
      <c r="B628" s="23">
        <v>703</v>
      </c>
      <c r="C628" s="23" t="s">
        <v>9585</v>
      </c>
      <c r="D628" s="23" t="s">
        <v>9586</v>
      </c>
      <c r="E628" s="23">
        <v>1</v>
      </c>
      <c r="F628" s="919" t="s">
        <v>10137</v>
      </c>
      <c r="G628" s="23" t="s">
        <v>320</v>
      </c>
      <c r="H628" s="633" t="str">
        <f>IF($G628="","",VLOOKUP($G628,所属・種目コード!$F$2:$H$161,3,FALSE))</f>
        <v>031304</v>
      </c>
      <c r="I628" s="633">
        <f>IF($G628="","",VLOOKUP($G628,所属・種目コード!$F$2:$H$165,2,FALSE))</f>
        <v>1304</v>
      </c>
    </row>
    <row r="629" spans="2:9" ht="19.8">
      <c r="B629" s="23">
        <v>704</v>
      </c>
      <c r="C629" s="23" t="s">
        <v>9587</v>
      </c>
      <c r="D629" s="23" t="s">
        <v>9588</v>
      </c>
      <c r="E629" s="23">
        <v>1</v>
      </c>
      <c r="F629" s="919" t="s">
        <v>10137</v>
      </c>
      <c r="G629" s="23" t="s">
        <v>320</v>
      </c>
      <c r="H629" s="633" t="str">
        <f>IF($G629="","",VLOOKUP($G629,所属・種目コード!$F$2:$H$161,3,FALSE))</f>
        <v>031304</v>
      </c>
      <c r="I629" s="633">
        <f>IF($G629="","",VLOOKUP($G629,所属・種目コード!$F$2:$H$165,2,FALSE))</f>
        <v>1304</v>
      </c>
    </row>
    <row r="630" spans="2:9" ht="19.8">
      <c r="B630" s="23">
        <v>705</v>
      </c>
      <c r="C630" s="23" t="s">
        <v>9589</v>
      </c>
      <c r="D630" s="23" t="s">
        <v>9590</v>
      </c>
      <c r="E630" s="23">
        <v>1</v>
      </c>
      <c r="F630" s="919" t="s">
        <v>10137</v>
      </c>
      <c r="G630" s="23" t="s">
        <v>320</v>
      </c>
      <c r="H630" s="633" t="str">
        <f>IF($G630="","",VLOOKUP($G630,所属・種目コード!$F$2:$H$161,3,FALSE))</f>
        <v>031304</v>
      </c>
      <c r="I630" s="633">
        <f>IF($G630="","",VLOOKUP($G630,所属・種目コード!$F$2:$H$165,2,FALSE))</f>
        <v>1304</v>
      </c>
    </row>
    <row r="631" spans="2:9" ht="19.8">
      <c r="B631" s="23">
        <v>706</v>
      </c>
      <c r="C631" s="23" t="s">
        <v>8172</v>
      </c>
      <c r="D631" s="23" t="s">
        <v>8173</v>
      </c>
      <c r="E631" s="23">
        <v>1</v>
      </c>
      <c r="F631" s="919" t="s">
        <v>10137</v>
      </c>
      <c r="G631" s="23" t="s">
        <v>320</v>
      </c>
      <c r="H631" s="633" t="str">
        <f>IF($G631="","",VLOOKUP($G631,所属・種目コード!$F$2:$H$161,3,FALSE))</f>
        <v>031304</v>
      </c>
      <c r="I631" s="633">
        <f>IF($G631="","",VLOOKUP($G631,所属・種目コード!$F$2:$H$165,2,FALSE))</f>
        <v>1304</v>
      </c>
    </row>
    <row r="632" spans="2:9" ht="19.8">
      <c r="B632" s="23">
        <v>707</v>
      </c>
      <c r="C632" s="23" t="s">
        <v>9591</v>
      </c>
      <c r="D632" s="23" t="s">
        <v>9592</v>
      </c>
      <c r="E632" s="23">
        <v>1</v>
      </c>
      <c r="F632" s="919" t="s">
        <v>10137</v>
      </c>
      <c r="G632" s="23" t="s">
        <v>320</v>
      </c>
      <c r="H632" s="633" t="str">
        <f>IF($G632="","",VLOOKUP($G632,所属・種目コード!$F$2:$H$161,3,FALSE))</f>
        <v>031304</v>
      </c>
      <c r="I632" s="633">
        <f>IF($G632="","",VLOOKUP($G632,所属・種目コード!$F$2:$H$165,2,FALSE))</f>
        <v>1304</v>
      </c>
    </row>
    <row r="633" spans="2:9" ht="19.8">
      <c r="B633" s="23">
        <v>708</v>
      </c>
      <c r="C633" s="23" t="s">
        <v>9593</v>
      </c>
      <c r="D633" s="23" t="s">
        <v>9594</v>
      </c>
      <c r="E633" s="23">
        <v>1</v>
      </c>
      <c r="F633" s="919" t="s">
        <v>10137</v>
      </c>
      <c r="G633" s="23" t="s">
        <v>320</v>
      </c>
      <c r="H633" s="633" t="str">
        <f>IF($G633="","",VLOOKUP($G633,所属・種目コード!$F$2:$H$161,3,FALSE))</f>
        <v>031304</v>
      </c>
      <c r="I633" s="633">
        <f>IF($G633="","",VLOOKUP($G633,所属・種目コード!$F$2:$H$165,2,FALSE))</f>
        <v>1304</v>
      </c>
    </row>
    <row r="634" spans="2:9" ht="19.8">
      <c r="B634" s="630">
        <v>709</v>
      </c>
      <c r="C634" s="630" t="s">
        <v>9595</v>
      </c>
      <c r="D634" s="630" t="s">
        <v>9596</v>
      </c>
      <c r="E634" s="23">
        <v>1</v>
      </c>
      <c r="F634" s="919" t="s">
        <v>10137</v>
      </c>
      <c r="G634" s="630" t="s">
        <v>320</v>
      </c>
      <c r="H634" s="633" t="str">
        <f>IF($G634="","",VLOOKUP($G634,所属・種目コード!$F$2:$H$161,3,FALSE))</f>
        <v>031304</v>
      </c>
      <c r="I634" s="633">
        <f>IF($G634="","",VLOOKUP($G634,所属・種目コード!$F$2:$H$165,2,FALSE))</f>
        <v>1304</v>
      </c>
    </row>
    <row r="635" spans="2:9" ht="19.8">
      <c r="B635" s="630">
        <v>710</v>
      </c>
      <c r="C635" s="630" t="s">
        <v>2987</v>
      </c>
      <c r="D635" s="630" t="s">
        <v>2988</v>
      </c>
      <c r="E635" s="23">
        <v>1</v>
      </c>
      <c r="F635" s="919" t="s">
        <v>10137</v>
      </c>
      <c r="G635" s="630" t="s">
        <v>136</v>
      </c>
      <c r="H635" s="633" t="str">
        <f>IF($G635="","",VLOOKUP($G635,所属・種目コード!$F$2:$H$161,3,FALSE))</f>
        <v>031012</v>
      </c>
      <c r="I635" s="633">
        <f>IF($G635="","",VLOOKUP($G635,所属・種目コード!$F$2:$H$165,2,FALSE))</f>
        <v>1012</v>
      </c>
    </row>
    <row r="636" spans="2:9" ht="19.8">
      <c r="B636" s="630">
        <v>711</v>
      </c>
      <c r="C636" s="630" t="s">
        <v>9597</v>
      </c>
      <c r="D636" s="630" t="s">
        <v>9152</v>
      </c>
      <c r="E636" s="23">
        <v>1</v>
      </c>
      <c r="F636" s="919" t="s">
        <v>10137</v>
      </c>
      <c r="G636" s="630" t="s">
        <v>9598</v>
      </c>
      <c r="H636" s="633" t="str">
        <f>IF($G636="","",VLOOKUP($G636,所属・種目コード!$F$2:$H$161,3,FALSE))</f>
        <v>031313</v>
      </c>
      <c r="I636" s="633">
        <f>IF($G636="","",VLOOKUP($G636,所属・種目コード!$F$2:$H$165,2,FALSE))</f>
        <v>1313</v>
      </c>
    </row>
    <row r="637" spans="2:9" ht="19.8">
      <c r="B637" s="630">
        <v>712</v>
      </c>
      <c r="C637" s="630" t="s">
        <v>9599</v>
      </c>
      <c r="D637" s="630" t="s">
        <v>9600</v>
      </c>
      <c r="E637" s="23">
        <v>1</v>
      </c>
      <c r="F637" s="919" t="s">
        <v>10137</v>
      </c>
      <c r="G637" s="630" t="s">
        <v>9598</v>
      </c>
      <c r="H637" s="633" t="str">
        <f>IF($G637="","",VLOOKUP($G637,所属・種目コード!$F$2:$H$161,3,FALSE))</f>
        <v>031313</v>
      </c>
      <c r="I637" s="633">
        <f>IF($G637="","",VLOOKUP($G637,所属・種目コード!$F$2:$H$165,2,FALSE))</f>
        <v>1313</v>
      </c>
    </row>
    <row r="638" spans="2:9" ht="19.8">
      <c r="B638" s="630">
        <v>713</v>
      </c>
      <c r="C638" s="630" t="s">
        <v>1747</v>
      </c>
      <c r="D638" s="630" t="s">
        <v>1748</v>
      </c>
      <c r="E638" s="23">
        <v>1</v>
      </c>
      <c r="F638" s="919" t="s">
        <v>10137</v>
      </c>
      <c r="G638" s="630" t="s">
        <v>9598</v>
      </c>
      <c r="H638" s="633" t="str">
        <f>IF($G638="","",VLOOKUP($G638,所属・種目コード!$F$2:$H$161,3,FALSE))</f>
        <v>031313</v>
      </c>
      <c r="I638" s="633">
        <f>IF($G638="","",VLOOKUP($G638,所属・種目コード!$F$2:$H$165,2,FALSE))</f>
        <v>1313</v>
      </c>
    </row>
    <row r="639" spans="2:9" ht="19.8">
      <c r="B639" s="630">
        <v>714</v>
      </c>
      <c r="C639" s="630" t="s">
        <v>9601</v>
      </c>
      <c r="D639" s="630" t="s">
        <v>9153</v>
      </c>
      <c r="E639" s="23">
        <v>1</v>
      </c>
      <c r="F639" s="919" t="s">
        <v>10137</v>
      </c>
      <c r="G639" s="630" t="s">
        <v>9598</v>
      </c>
      <c r="H639" s="633" t="str">
        <f>IF($G639="","",VLOOKUP($G639,所属・種目コード!$F$2:$H$161,3,FALSE))</f>
        <v>031313</v>
      </c>
      <c r="I639" s="633">
        <f>IF($G639="","",VLOOKUP($G639,所属・種目コード!$F$2:$H$165,2,FALSE))</f>
        <v>1313</v>
      </c>
    </row>
    <row r="640" spans="2:9" ht="19.8">
      <c r="B640" s="630">
        <v>715</v>
      </c>
      <c r="C640" s="630" t="s">
        <v>9602</v>
      </c>
      <c r="D640" s="630" t="s">
        <v>9154</v>
      </c>
      <c r="E640" s="23">
        <v>1</v>
      </c>
      <c r="F640" s="919" t="s">
        <v>10137</v>
      </c>
      <c r="G640" s="630" t="s">
        <v>9598</v>
      </c>
      <c r="H640" s="633" t="str">
        <f>IF($G640="","",VLOOKUP($G640,所属・種目コード!$F$2:$H$161,3,FALSE))</f>
        <v>031313</v>
      </c>
      <c r="I640" s="633">
        <f>IF($G640="","",VLOOKUP($G640,所属・種目コード!$F$2:$H$165,2,FALSE))</f>
        <v>1313</v>
      </c>
    </row>
    <row r="641" spans="2:9" ht="19.8">
      <c r="B641" s="630">
        <v>724</v>
      </c>
      <c r="C641" s="630" t="s">
        <v>9603</v>
      </c>
      <c r="D641" s="630" t="s">
        <v>9101</v>
      </c>
      <c r="E641" s="23">
        <v>1</v>
      </c>
      <c r="F641" s="919" t="s">
        <v>10137</v>
      </c>
      <c r="G641" s="630" t="s">
        <v>209</v>
      </c>
      <c r="H641" s="633" t="str">
        <f>IF($G641="","",VLOOKUP($G641,所属・種目コード!$F$2:$H$161,3,FALSE))</f>
        <v>031028</v>
      </c>
      <c r="I641" s="633">
        <f>IF($G641="","",VLOOKUP($G641,所属・種目コード!$F$2:$H$165,2,FALSE))</f>
        <v>1028</v>
      </c>
    </row>
    <row r="642" spans="2:9" ht="19.8">
      <c r="B642" s="630">
        <v>725</v>
      </c>
      <c r="C642" s="630" t="s">
        <v>9604</v>
      </c>
      <c r="D642" s="630" t="s">
        <v>8476</v>
      </c>
      <c r="E642" s="23">
        <v>1</v>
      </c>
      <c r="F642" s="919" t="s">
        <v>10137</v>
      </c>
      <c r="G642" s="630" t="s">
        <v>209</v>
      </c>
      <c r="H642" s="633" t="str">
        <f>IF($G642="","",VLOOKUP($G642,所属・種目コード!$F$2:$H$161,3,FALSE))</f>
        <v>031028</v>
      </c>
      <c r="I642" s="633">
        <f>IF($G642="","",VLOOKUP($G642,所属・種目コード!$F$2:$H$165,2,FALSE))</f>
        <v>1028</v>
      </c>
    </row>
    <row r="643" spans="2:9" ht="19.8">
      <c r="B643" s="630">
        <v>726</v>
      </c>
      <c r="C643" s="630" t="s">
        <v>1190</v>
      </c>
      <c r="D643" s="630" t="s">
        <v>1191</v>
      </c>
      <c r="E643" s="23">
        <v>1</v>
      </c>
      <c r="F643" s="919" t="s">
        <v>10137</v>
      </c>
      <c r="G643" s="630" t="s">
        <v>209</v>
      </c>
      <c r="H643" s="633" t="str">
        <f>IF($G643="","",VLOOKUP($G643,所属・種目コード!$F$2:$H$161,3,FALSE))</f>
        <v>031028</v>
      </c>
      <c r="I643" s="633">
        <f>IF($G643="","",VLOOKUP($G643,所属・種目コード!$F$2:$H$165,2,FALSE))</f>
        <v>1028</v>
      </c>
    </row>
    <row r="644" spans="2:9" ht="19.8">
      <c r="B644" s="23">
        <v>731</v>
      </c>
      <c r="C644" s="23" t="s">
        <v>9605</v>
      </c>
      <c r="D644" s="23" t="s">
        <v>8537</v>
      </c>
      <c r="E644" s="23">
        <v>1</v>
      </c>
      <c r="F644" s="919" t="s">
        <v>10137</v>
      </c>
      <c r="G644" s="23" t="s">
        <v>9679</v>
      </c>
      <c r="H644" s="633" t="str">
        <f>IF($G644="","",VLOOKUP($G644,所属・種目コード!$F$2:$H$161,3,FALSE))</f>
        <v>031328</v>
      </c>
      <c r="I644" s="633">
        <f>IF($G644="","",VLOOKUP($G644,所属・種目コード!$F$2:$H$165,2,FALSE))</f>
        <v>1328</v>
      </c>
    </row>
    <row r="645" spans="2:9" ht="19.8">
      <c r="B645" s="23">
        <v>732</v>
      </c>
      <c r="C645" s="23" t="s">
        <v>9606</v>
      </c>
      <c r="D645" s="23" t="s">
        <v>9607</v>
      </c>
      <c r="E645" s="23">
        <v>1</v>
      </c>
      <c r="F645" s="919" t="s">
        <v>10137</v>
      </c>
      <c r="G645" s="23" t="s">
        <v>9670</v>
      </c>
      <c r="H645" s="633" t="str">
        <f>IF($G645="","",VLOOKUP($G645,所属・種目コード!$F$2:$H$161,3,FALSE))</f>
        <v>031019</v>
      </c>
      <c r="I645" s="633">
        <f>IF($G645="","",VLOOKUP($G645,所属・種目コード!$F$2:$H$165,2,FALSE))</f>
        <v>1019</v>
      </c>
    </row>
    <row r="646" spans="2:9" ht="19.8">
      <c r="B646" s="23">
        <v>733</v>
      </c>
      <c r="C646" s="23" t="s">
        <v>9608</v>
      </c>
      <c r="D646" s="23" t="s">
        <v>9112</v>
      </c>
      <c r="E646" s="23">
        <v>1</v>
      </c>
      <c r="F646" s="919" t="s">
        <v>10137</v>
      </c>
      <c r="G646" s="23" t="s">
        <v>136</v>
      </c>
      <c r="H646" s="633" t="str">
        <f>IF($G646="","",VLOOKUP($G646,所属・種目コード!$F$2:$H$161,3,FALSE))</f>
        <v>031012</v>
      </c>
      <c r="I646" s="633">
        <f>IF($G646="","",VLOOKUP($G646,所属・種目コード!$F$2:$H$165,2,FALSE))</f>
        <v>1012</v>
      </c>
    </row>
    <row r="647" spans="2:9" ht="19.8">
      <c r="B647" s="23">
        <v>734</v>
      </c>
      <c r="C647" s="23" t="s">
        <v>585</v>
      </c>
      <c r="D647" s="23" t="s">
        <v>586</v>
      </c>
      <c r="E647" s="23">
        <v>1</v>
      </c>
      <c r="F647" s="919" t="s">
        <v>10137</v>
      </c>
      <c r="G647" s="23" t="s">
        <v>85</v>
      </c>
      <c r="H647" s="633" t="str">
        <f>IF($G647="","",VLOOKUP($G647,所属・種目コード!$F$2:$H$161,3,FALSE))</f>
        <v>031001</v>
      </c>
      <c r="I647" s="633">
        <f>IF($G647="","",VLOOKUP($G647,所属・種目コード!$F$2:$H$165,2,FALSE))</f>
        <v>1001</v>
      </c>
    </row>
    <row r="648" spans="2:9">
      <c r="B648" s="23">
        <v>189</v>
      </c>
      <c r="C648" s="23" t="s">
        <v>8192</v>
      </c>
      <c r="D648" s="23" t="s">
        <v>8193</v>
      </c>
      <c r="E648" s="23">
        <v>1</v>
      </c>
      <c r="F648" s="23" t="s">
        <v>9158</v>
      </c>
      <c r="G648" s="23" t="s">
        <v>116</v>
      </c>
      <c r="H648" s="633" t="str">
        <f>IF($G648="","",VLOOKUP($G648,所属・種目コード!$F$2:$H$161,3,FALSE))</f>
        <v>031251</v>
      </c>
      <c r="I648" s="633">
        <f>IF($G648="","",VLOOKUP($G648,所属・種目コード!$F$2:$H$165,2,FALSE))</f>
        <v>1251</v>
      </c>
    </row>
    <row r="649" spans="2:9">
      <c r="B649" s="23">
        <v>190</v>
      </c>
      <c r="C649" s="23" t="s">
        <v>8198</v>
      </c>
      <c r="D649" s="23" t="s">
        <v>8199</v>
      </c>
      <c r="E649" s="23">
        <v>1</v>
      </c>
      <c r="F649" s="23" t="s">
        <v>9146</v>
      </c>
      <c r="G649" s="23" t="s">
        <v>116</v>
      </c>
      <c r="H649" s="633" t="str">
        <f>IF($G649="","",VLOOKUP($G649,所属・種目コード!$F$2:$H$161,3,FALSE))</f>
        <v>031251</v>
      </c>
      <c r="I649" s="633">
        <f>IF($G649="","",VLOOKUP($G649,所属・種目コード!$F$2:$H$165,2,FALSE))</f>
        <v>1251</v>
      </c>
    </row>
    <row r="650" spans="2:9">
      <c r="B650" s="23">
        <v>191</v>
      </c>
      <c r="C650" s="23" t="s">
        <v>8196</v>
      </c>
      <c r="D650" s="23" t="s">
        <v>8197</v>
      </c>
      <c r="E650" s="23">
        <v>1</v>
      </c>
      <c r="F650" s="23">
        <v>4</v>
      </c>
      <c r="G650" s="23" t="s">
        <v>116</v>
      </c>
      <c r="H650" s="633" t="str">
        <f>IF($G650="","",VLOOKUP($G650,所属・種目コード!$F$2:$H$161,3,FALSE))</f>
        <v>031251</v>
      </c>
      <c r="I650" s="633">
        <f>IF($G650="","",VLOOKUP($G650,所属・種目コード!$F$2:$H$165,2,FALSE))</f>
        <v>1251</v>
      </c>
    </row>
    <row r="651" spans="2:9">
      <c r="B651" s="23">
        <v>192</v>
      </c>
      <c r="C651" s="23" t="s">
        <v>8216</v>
      </c>
      <c r="D651" s="23" t="s">
        <v>8217</v>
      </c>
      <c r="E651" s="23">
        <v>1</v>
      </c>
      <c r="F651" s="23">
        <v>4</v>
      </c>
      <c r="G651" s="23" t="s">
        <v>116</v>
      </c>
      <c r="H651" s="633" t="str">
        <f>IF($G651="","",VLOOKUP($G651,所属・種目コード!$F$2:$H$161,3,FALSE))</f>
        <v>031251</v>
      </c>
      <c r="I651" s="633">
        <f>IF($G651="","",VLOOKUP($G651,所属・種目コード!$F$2:$H$165,2,FALSE))</f>
        <v>1251</v>
      </c>
    </row>
    <row r="652" spans="2:9">
      <c r="B652" s="23">
        <v>193</v>
      </c>
      <c r="C652" s="23" t="s">
        <v>8220</v>
      </c>
      <c r="D652" s="23" t="s">
        <v>8221</v>
      </c>
      <c r="E652" s="23">
        <v>1</v>
      </c>
      <c r="F652" s="23">
        <v>4</v>
      </c>
      <c r="G652" s="23" t="s">
        <v>116</v>
      </c>
      <c r="H652" s="633" t="str">
        <f>IF($G652="","",VLOOKUP($G652,所属・種目コード!$F$2:$H$161,3,FALSE))</f>
        <v>031251</v>
      </c>
      <c r="I652" s="633">
        <f>IF($G652="","",VLOOKUP($G652,所属・種目コード!$F$2:$H$165,2,FALSE))</f>
        <v>1251</v>
      </c>
    </row>
    <row r="653" spans="2:9">
      <c r="B653" s="23">
        <v>194</v>
      </c>
      <c r="C653" s="23" t="s">
        <v>8230</v>
      </c>
      <c r="D653" s="23" t="s">
        <v>8231</v>
      </c>
      <c r="E653" s="23">
        <v>1</v>
      </c>
      <c r="F653" s="23">
        <v>4</v>
      </c>
      <c r="G653" s="23" t="s">
        <v>116</v>
      </c>
      <c r="H653" s="633" t="str">
        <f>IF($G653="","",VLOOKUP($G653,所属・種目コード!$F$2:$H$161,3,FALSE))</f>
        <v>031251</v>
      </c>
      <c r="I653" s="633">
        <f>IF($G653="","",VLOOKUP($G653,所属・種目コード!$F$2:$H$165,2,FALSE))</f>
        <v>1251</v>
      </c>
    </row>
    <row r="654" spans="2:9">
      <c r="B654" s="23">
        <v>195</v>
      </c>
      <c r="C654" s="23" t="s">
        <v>8174</v>
      </c>
      <c r="D654" s="23" t="s">
        <v>8175</v>
      </c>
      <c r="E654" s="23">
        <v>1</v>
      </c>
      <c r="F654" s="23">
        <v>3</v>
      </c>
      <c r="G654" s="23" t="s">
        <v>116</v>
      </c>
      <c r="H654" s="633" t="str">
        <f>IF($G654="","",VLOOKUP($G654,所属・種目コード!$F$2:$H$161,3,FALSE))</f>
        <v>031251</v>
      </c>
      <c r="I654" s="633">
        <f>IF($G654="","",VLOOKUP($G654,所属・種目コード!$F$2:$H$165,2,FALSE))</f>
        <v>1251</v>
      </c>
    </row>
    <row r="655" spans="2:9">
      <c r="B655" s="23">
        <v>196</v>
      </c>
      <c r="C655" s="23" t="s">
        <v>8188</v>
      </c>
      <c r="D655" s="23" t="s">
        <v>8189</v>
      </c>
      <c r="E655" s="23">
        <v>1</v>
      </c>
      <c r="F655" s="23">
        <v>3</v>
      </c>
      <c r="G655" s="23" t="s">
        <v>116</v>
      </c>
      <c r="H655" s="633" t="str">
        <f>IF($G655="","",VLOOKUP($G655,所属・種目コード!$F$2:$H$161,3,FALSE))</f>
        <v>031251</v>
      </c>
      <c r="I655" s="633">
        <f>IF($G655="","",VLOOKUP($G655,所属・種目コード!$F$2:$H$165,2,FALSE))</f>
        <v>1251</v>
      </c>
    </row>
    <row r="656" spans="2:9">
      <c r="B656" s="23">
        <v>197</v>
      </c>
      <c r="C656" s="23" t="s">
        <v>9618</v>
      </c>
      <c r="D656" s="23" t="s">
        <v>9619</v>
      </c>
      <c r="E656" s="23">
        <v>1</v>
      </c>
      <c r="F656" s="23">
        <v>3</v>
      </c>
      <c r="G656" s="23" t="s">
        <v>116</v>
      </c>
      <c r="H656" s="633" t="str">
        <f>IF($G656="","",VLOOKUP($G656,所属・種目コード!$F$2:$H$161,3,FALSE))</f>
        <v>031251</v>
      </c>
      <c r="I656" s="633">
        <f>IF($G656="","",VLOOKUP($G656,所属・種目コード!$F$2:$H$165,2,FALSE))</f>
        <v>1251</v>
      </c>
    </row>
    <row r="657" spans="2:27">
      <c r="B657" s="23">
        <v>198</v>
      </c>
      <c r="C657" s="23" t="s">
        <v>8238</v>
      </c>
      <c r="D657" s="23" t="s">
        <v>8239</v>
      </c>
      <c r="E657" s="23">
        <v>1</v>
      </c>
      <c r="F657" s="23">
        <v>3</v>
      </c>
      <c r="G657" s="23" t="s">
        <v>116</v>
      </c>
      <c r="H657" s="633" t="str">
        <f>IF($G657="","",VLOOKUP($G657,所属・種目コード!$F$2:$H$161,3,FALSE))</f>
        <v>031251</v>
      </c>
      <c r="I657" s="633">
        <f>IF($G657="","",VLOOKUP($G657,所属・種目コード!$F$2:$H$165,2,FALSE))</f>
        <v>1251</v>
      </c>
    </row>
    <row r="658" spans="2:27">
      <c r="B658" s="23">
        <v>199</v>
      </c>
      <c r="C658" s="23" t="s">
        <v>8242</v>
      </c>
      <c r="D658" s="23" t="s">
        <v>8243</v>
      </c>
      <c r="E658" s="23">
        <v>1</v>
      </c>
      <c r="F658" s="23">
        <v>3</v>
      </c>
      <c r="G658" s="23" t="s">
        <v>116</v>
      </c>
      <c r="H658" s="633" t="str">
        <f>IF($G658="","",VLOOKUP($G658,所属・種目コード!$F$2:$H$161,3,FALSE))</f>
        <v>031251</v>
      </c>
      <c r="I658" s="633">
        <f>IF($G658="","",VLOOKUP($G658,所属・種目コード!$F$2:$H$165,2,FALSE))</f>
        <v>1251</v>
      </c>
    </row>
    <row r="659" spans="2:27">
      <c r="B659" s="23">
        <v>200</v>
      </c>
      <c r="C659" s="23" t="s">
        <v>8260</v>
      </c>
      <c r="D659" s="23" t="s">
        <v>8261</v>
      </c>
      <c r="E659" s="23">
        <v>1</v>
      </c>
      <c r="F659" s="23">
        <v>3</v>
      </c>
      <c r="G659" s="23" t="s">
        <v>116</v>
      </c>
      <c r="H659" s="633" t="str">
        <f>IF($G659="","",VLOOKUP($G659,所属・種目コード!$F$2:$H$161,3,FALSE))</f>
        <v>031251</v>
      </c>
      <c r="I659" s="633">
        <f>IF($G659="","",VLOOKUP($G659,所属・種目コード!$F$2:$H$165,2,FALSE))</f>
        <v>1251</v>
      </c>
    </row>
    <row r="660" spans="2:27">
      <c r="B660" s="23">
        <v>201</v>
      </c>
      <c r="C660" s="23" t="s">
        <v>9621</v>
      </c>
      <c r="D660" s="23" t="s">
        <v>9622</v>
      </c>
      <c r="E660" s="23">
        <v>1</v>
      </c>
      <c r="F660" s="23">
        <v>2</v>
      </c>
      <c r="G660" s="23" t="s">
        <v>116</v>
      </c>
      <c r="H660" s="633" t="str">
        <f>IF($G660="","",VLOOKUP($G660,所属・種目コード!$F$2:$H$161,3,FALSE))</f>
        <v>031251</v>
      </c>
      <c r="I660" s="633">
        <f>IF($G660="","",VLOOKUP($G660,所属・種目コード!$F$2:$H$165,2,FALSE))</f>
        <v>1251</v>
      </c>
    </row>
    <row r="661" spans="2:27">
      <c r="B661" s="23">
        <v>202</v>
      </c>
      <c r="C661" s="23" t="s">
        <v>4940</v>
      </c>
      <c r="D661" s="23" t="s">
        <v>4941</v>
      </c>
      <c r="E661" s="23">
        <v>1</v>
      </c>
      <c r="F661" s="23">
        <v>2</v>
      </c>
      <c r="G661" s="23" t="s">
        <v>116</v>
      </c>
      <c r="H661" s="633" t="str">
        <f>IF($G661="","",VLOOKUP($G661,所属・種目コード!$F$2:$H$161,3,FALSE))</f>
        <v>031251</v>
      </c>
      <c r="I661" s="633">
        <f>IF($G661="","",VLOOKUP($G661,所属・種目コード!$F$2:$H$165,2,FALSE))</f>
        <v>1251</v>
      </c>
    </row>
    <row r="662" spans="2:27">
      <c r="B662" s="23">
        <v>203</v>
      </c>
      <c r="C662" s="23" t="s">
        <v>3952</v>
      </c>
      <c r="D662" s="23" t="s">
        <v>3953</v>
      </c>
      <c r="E662" s="23">
        <v>1</v>
      </c>
      <c r="F662" s="23">
        <v>2</v>
      </c>
      <c r="G662" s="23" t="s">
        <v>116</v>
      </c>
      <c r="H662" s="633" t="str">
        <f>IF($G662="","",VLOOKUP($G662,所属・種目コード!$F$2:$H$161,3,FALSE))</f>
        <v>031251</v>
      </c>
      <c r="I662" s="633">
        <f>IF($G662="","",VLOOKUP($G662,所属・種目コード!$F$2:$H$165,2,FALSE))</f>
        <v>1251</v>
      </c>
      <c r="AA662" s="23" t="s">
        <v>8978</v>
      </c>
    </row>
    <row r="663" spans="2:27">
      <c r="B663" s="23">
        <v>204</v>
      </c>
      <c r="C663" s="23" t="s">
        <v>3340</v>
      </c>
      <c r="D663" s="23" t="s">
        <v>3341</v>
      </c>
      <c r="E663" s="23">
        <v>1</v>
      </c>
      <c r="F663" s="23">
        <v>2</v>
      </c>
      <c r="G663" s="23" t="s">
        <v>116</v>
      </c>
      <c r="H663" s="633" t="str">
        <f>IF($G663="","",VLOOKUP($G663,所属・種目コード!$F$2:$H$161,3,FALSE))</f>
        <v>031251</v>
      </c>
      <c r="I663" s="633">
        <f>IF($G663="","",VLOOKUP($G663,所属・種目コード!$F$2:$H$165,2,FALSE))</f>
        <v>1251</v>
      </c>
    </row>
    <row r="664" spans="2:27">
      <c r="B664" s="23">
        <v>205</v>
      </c>
      <c r="C664" s="23" t="s">
        <v>4981</v>
      </c>
      <c r="D664" s="23" t="s">
        <v>4982</v>
      </c>
      <c r="E664" s="23">
        <v>1</v>
      </c>
      <c r="F664" s="23">
        <v>2</v>
      </c>
      <c r="G664" s="23" t="s">
        <v>116</v>
      </c>
      <c r="H664" s="633" t="str">
        <f>IF($G664="","",VLOOKUP($G664,所属・種目コード!$F$2:$H$161,3,FALSE))</f>
        <v>031251</v>
      </c>
      <c r="I664" s="633">
        <f>IF($G664="","",VLOOKUP($G664,所属・種目コード!$F$2:$H$165,2,FALSE))</f>
        <v>1251</v>
      </c>
      <c r="AA664" s="23" t="s">
        <v>97</v>
      </c>
    </row>
    <row r="665" spans="2:27">
      <c r="B665" s="23">
        <v>206</v>
      </c>
      <c r="C665" s="23" t="s">
        <v>2368</v>
      </c>
      <c r="D665" s="23" t="s">
        <v>2369</v>
      </c>
      <c r="E665" s="23">
        <v>1</v>
      </c>
      <c r="F665" s="23">
        <v>2</v>
      </c>
      <c r="G665" s="23" t="s">
        <v>116</v>
      </c>
      <c r="H665" s="633" t="str">
        <f>IF($G665="","",VLOOKUP($G665,所属・種目コード!$F$2:$H$161,3,FALSE))</f>
        <v>031251</v>
      </c>
      <c r="I665" s="633">
        <f>IF($G665="","",VLOOKUP($G665,所属・種目コード!$F$2:$H$165,2,FALSE))</f>
        <v>1251</v>
      </c>
      <c r="AA665" s="23" t="s">
        <v>97</v>
      </c>
    </row>
    <row r="666" spans="2:27">
      <c r="B666" s="23">
        <v>207</v>
      </c>
      <c r="C666" s="23" t="s">
        <v>3970</v>
      </c>
      <c r="D666" s="23" t="s">
        <v>3971</v>
      </c>
      <c r="E666" s="23">
        <v>1</v>
      </c>
      <c r="F666" s="23">
        <v>2</v>
      </c>
      <c r="G666" s="23" t="s">
        <v>116</v>
      </c>
      <c r="H666" s="633" t="str">
        <f>IF($G666="","",VLOOKUP($G666,所属・種目コード!$F$2:$H$161,3,FALSE))</f>
        <v>031251</v>
      </c>
      <c r="I666" s="633">
        <f>IF($G666="","",VLOOKUP($G666,所属・種目コード!$F$2:$H$165,2,FALSE))</f>
        <v>1251</v>
      </c>
      <c r="AA666" s="23" t="s">
        <v>97</v>
      </c>
    </row>
    <row r="667" spans="2:27">
      <c r="B667" s="23">
        <v>208</v>
      </c>
      <c r="C667" s="23" t="s">
        <v>4683</v>
      </c>
      <c r="D667" s="23" t="s">
        <v>4684</v>
      </c>
      <c r="E667" s="23">
        <v>1</v>
      </c>
      <c r="F667" s="23">
        <v>2</v>
      </c>
      <c r="G667" s="23" t="s">
        <v>116</v>
      </c>
      <c r="H667" s="633" t="str">
        <f>IF($G667="","",VLOOKUP($G667,所属・種目コード!$F$2:$H$161,3,FALSE))</f>
        <v>031251</v>
      </c>
      <c r="I667" s="633">
        <f>IF($G667="","",VLOOKUP($G667,所属・種目コード!$F$2:$H$165,2,FALSE))</f>
        <v>1251</v>
      </c>
      <c r="AA667" s="23" t="s">
        <v>97</v>
      </c>
    </row>
    <row r="668" spans="2:27">
      <c r="B668" s="23">
        <v>209</v>
      </c>
      <c r="C668" s="23" t="s">
        <v>9623</v>
      </c>
      <c r="D668" s="23" t="s">
        <v>9143</v>
      </c>
      <c r="E668" s="23">
        <v>1</v>
      </c>
      <c r="F668" s="23">
        <v>2</v>
      </c>
      <c r="G668" s="23" t="s">
        <v>116</v>
      </c>
      <c r="H668" s="633" t="str">
        <f>IF($G668="","",VLOOKUP($G668,所属・種目コード!$F$2:$H$161,3,FALSE))</f>
        <v>031251</v>
      </c>
      <c r="I668" s="633">
        <f>IF($G668="","",VLOOKUP($G668,所属・種目コード!$F$2:$H$165,2,FALSE))</f>
        <v>1251</v>
      </c>
      <c r="AA668" s="23" t="s">
        <v>97</v>
      </c>
    </row>
    <row r="669" spans="2:27">
      <c r="B669" s="23">
        <v>210</v>
      </c>
      <c r="C669" s="23" t="s">
        <v>9624</v>
      </c>
      <c r="D669" s="23" t="s">
        <v>9625</v>
      </c>
      <c r="E669" s="23">
        <v>1</v>
      </c>
      <c r="F669" s="23">
        <v>2</v>
      </c>
      <c r="G669" s="23" t="s">
        <v>116</v>
      </c>
      <c r="H669" s="633" t="str">
        <f>IF($G669="","",VLOOKUP($G669,所属・種目コード!$F$2:$H$161,3,FALSE))</f>
        <v>031251</v>
      </c>
      <c r="I669" s="633">
        <f>IF($G669="","",VLOOKUP($G669,所属・種目コード!$F$2:$H$165,2,FALSE))</f>
        <v>1251</v>
      </c>
      <c r="AA669" s="23" t="s">
        <v>97</v>
      </c>
    </row>
    <row r="670" spans="2:27">
      <c r="B670" s="23">
        <v>211</v>
      </c>
      <c r="C670" s="23" t="s">
        <v>3992</v>
      </c>
      <c r="D670" s="23" t="s">
        <v>1170</v>
      </c>
      <c r="E670" s="23">
        <v>1</v>
      </c>
      <c r="F670" s="23">
        <v>2</v>
      </c>
      <c r="G670" s="23" t="s">
        <v>116</v>
      </c>
      <c r="H670" s="633" t="str">
        <f>IF($G670="","",VLOOKUP($G670,所属・種目コード!$F$2:$H$161,3,FALSE))</f>
        <v>031251</v>
      </c>
      <c r="I670" s="633">
        <f>IF($G670="","",VLOOKUP($G670,所属・種目コード!$F$2:$H$165,2,FALSE))</f>
        <v>1251</v>
      </c>
      <c r="AA670" s="23" t="s">
        <v>97</v>
      </c>
    </row>
    <row r="671" spans="2:27">
      <c r="B671" s="23">
        <v>212</v>
      </c>
      <c r="C671" s="23" t="s">
        <v>4787</v>
      </c>
      <c r="D671" s="23" t="s">
        <v>4788</v>
      </c>
      <c r="E671" s="23">
        <v>1</v>
      </c>
      <c r="F671" s="23">
        <v>2</v>
      </c>
      <c r="G671" s="23" t="s">
        <v>116</v>
      </c>
      <c r="H671" s="633" t="str">
        <f>IF($G671="","",VLOOKUP($G671,所属・種目コード!$F$2:$H$161,3,FALSE))</f>
        <v>031251</v>
      </c>
      <c r="I671" s="633">
        <f>IF($G671="","",VLOOKUP($G671,所属・種目コード!$F$2:$H$165,2,FALSE))</f>
        <v>1251</v>
      </c>
    </row>
    <row r="672" spans="2:27">
      <c r="B672" s="23">
        <v>229</v>
      </c>
      <c r="C672" s="23" t="s">
        <v>9617</v>
      </c>
      <c r="D672" s="23" t="s">
        <v>9159</v>
      </c>
      <c r="E672" s="23">
        <v>1</v>
      </c>
      <c r="F672" s="23">
        <v>3</v>
      </c>
      <c r="G672" s="23" t="s">
        <v>153</v>
      </c>
      <c r="H672" s="633" t="str">
        <f>IF($G672="","",VLOOKUP($G672,所属・種目コード!$F$2:$H$161,3,FALSE))</f>
        <v>031259</v>
      </c>
      <c r="I672" s="633">
        <f>IF($G672="","",VLOOKUP($G672,所属・種目コード!$F$2:$H$165,2,FALSE))</f>
        <v>1259</v>
      </c>
      <c r="AA672" s="23" t="s">
        <v>91</v>
      </c>
    </row>
    <row r="673" spans="2:27">
      <c r="B673" s="23">
        <v>449</v>
      </c>
      <c r="C673" s="23" t="s">
        <v>8337</v>
      </c>
      <c r="D673" s="23" t="s">
        <v>8338</v>
      </c>
      <c r="E673" s="23">
        <v>1</v>
      </c>
      <c r="F673" s="23">
        <v>4</v>
      </c>
      <c r="G673" s="23" t="s">
        <v>200</v>
      </c>
      <c r="H673" s="633" t="str">
        <f>IF($G673="","",VLOOKUP($G673,所属・種目コード!$F$2:$H$161,3,FALSE))</f>
        <v>031269</v>
      </c>
      <c r="I673" s="633">
        <f>IF($G673="","",VLOOKUP($G673,所属・種目コード!$F$2:$H$165,2,FALSE))</f>
        <v>1269</v>
      </c>
      <c r="AA673" s="23" t="s">
        <v>91</v>
      </c>
    </row>
    <row r="674" spans="2:27">
      <c r="B674" s="23">
        <v>450</v>
      </c>
      <c r="C674" s="23" t="s">
        <v>8339</v>
      </c>
      <c r="D674" s="23" t="s">
        <v>8340</v>
      </c>
      <c r="E674" s="23">
        <v>1</v>
      </c>
      <c r="F674" s="23">
        <v>3</v>
      </c>
      <c r="G674" s="23" t="s">
        <v>204</v>
      </c>
      <c r="H674" s="633" t="str">
        <f>IF($G674="","",VLOOKUP($G674,所属・種目コード!$F$2:$H$161,3,FALSE))</f>
        <v>031270</v>
      </c>
      <c r="I674" s="633">
        <f>IF($G674="","",VLOOKUP($G674,所属・種目コード!$F$2:$H$165,2,FALSE))</f>
        <v>1270</v>
      </c>
    </row>
    <row r="675" spans="2:27">
      <c r="B675" s="23">
        <v>451</v>
      </c>
      <c r="C675" s="23" t="s">
        <v>9660</v>
      </c>
      <c r="D675" s="23" t="s">
        <v>9661</v>
      </c>
      <c r="E675" s="23">
        <v>1</v>
      </c>
      <c r="F675" s="23">
        <v>3</v>
      </c>
      <c r="G675" s="23" t="s">
        <v>204</v>
      </c>
      <c r="H675" s="633" t="str">
        <f>IF($G675="","",VLOOKUP($G675,所属・種目コード!$F$2:$H$161,3,FALSE))</f>
        <v>031270</v>
      </c>
      <c r="I675" s="633">
        <f>IF($G675="","",VLOOKUP($G675,所属・種目コード!$F$2:$H$165,2,FALSE))</f>
        <v>1270</v>
      </c>
      <c r="AA675" s="23" t="s">
        <v>136</v>
      </c>
    </row>
    <row r="676" spans="2:27">
      <c r="B676" s="23">
        <v>452</v>
      </c>
      <c r="C676" s="23" t="s">
        <v>2873</v>
      </c>
      <c r="D676" s="23" t="s">
        <v>2874</v>
      </c>
      <c r="E676" s="23">
        <v>1</v>
      </c>
      <c r="F676" s="23">
        <v>2</v>
      </c>
      <c r="G676" s="23" t="s">
        <v>204</v>
      </c>
      <c r="H676" s="633" t="str">
        <f>IF($G676="","",VLOOKUP($G676,所属・種目コード!$F$2:$H$161,3,FALSE))</f>
        <v>031270</v>
      </c>
      <c r="I676" s="633">
        <f>IF($G676="","",VLOOKUP($G676,所属・種目コード!$F$2:$H$165,2,FALSE))</f>
        <v>1270</v>
      </c>
      <c r="AA676" s="23" t="s">
        <v>91</v>
      </c>
    </row>
    <row r="677" spans="2:27">
      <c r="B677" s="23">
        <v>453</v>
      </c>
      <c r="C677" s="23" t="s">
        <v>1868</v>
      </c>
      <c r="D677" s="23" t="s">
        <v>1869</v>
      </c>
      <c r="E677" s="23">
        <v>1</v>
      </c>
      <c r="F677" s="23">
        <v>2</v>
      </c>
      <c r="G677" s="23" t="s">
        <v>204</v>
      </c>
      <c r="H677" s="633" t="str">
        <f>IF($G677="","",VLOOKUP($G677,所属・種目コード!$F$2:$H$161,3,FALSE))</f>
        <v>031270</v>
      </c>
      <c r="I677" s="633">
        <f>IF($G677="","",VLOOKUP($G677,所属・種目コード!$F$2:$H$165,2,FALSE))</f>
        <v>1270</v>
      </c>
    </row>
    <row r="678" spans="2:27">
      <c r="B678" s="23">
        <v>454</v>
      </c>
      <c r="C678" s="23" t="s">
        <v>2883</v>
      </c>
      <c r="D678" s="23" t="s">
        <v>2884</v>
      </c>
      <c r="E678" s="23">
        <v>1</v>
      </c>
      <c r="F678" s="23">
        <v>2</v>
      </c>
      <c r="G678" s="23" t="s">
        <v>204</v>
      </c>
      <c r="H678" s="633" t="str">
        <f>IF($G678="","",VLOOKUP($G678,所属・種目コード!$F$2:$H$161,3,FALSE))</f>
        <v>031270</v>
      </c>
      <c r="I678" s="633">
        <f>IF($G678="","",VLOOKUP($G678,所属・種目コード!$F$2:$H$165,2,FALSE))</f>
        <v>1270</v>
      </c>
      <c r="AA678" s="23" t="s">
        <v>194</v>
      </c>
    </row>
    <row r="679" spans="2:27">
      <c r="B679" s="23">
        <v>554</v>
      </c>
      <c r="C679" s="23" t="s">
        <v>9631</v>
      </c>
      <c r="D679" s="23" t="s">
        <v>2080</v>
      </c>
      <c r="E679" s="23">
        <v>1</v>
      </c>
      <c r="F679" s="23">
        <v>3</v>
      </c>
      <c r="G679" s="23" t="s">
        <v>9677</v>
      </c>
      <c r="H679" s="633" t="str">
        <f>IF($G679="","",VLOOKUP($G679,所属・種目コード!$F$2:$H$161,3,FALSE))</f>
        <v>031250</v>
      </c>
      <c r="I679" s="633">
        <f>IF($G679="","",VLOOKUP($G679,所属・種目コード!$F$2:$H$165,2,FALSE))</f>
        <v>1250</v>
      </c>
      <c r="AA679" s="23" t="s">
        <v>91</v>
      </c>
    </row>
    <row r="680" spans="2:27">
      <c r="B680" s="23">
        <v>555</v>
      </c>
      <c r="C680" s="23" t="s">
        <v>9632</v>
      </c>
      <c r="D680" s="23" t="s">
        <v>9163</v>
      </c>
      <c r="E680" s="23">
        <v>1</v>
      </c>
      <c r="F680" s="23">
        <v>2</v>
      </c>
      <c r="G680" s="23" t="s">
        <v>9677</v>
      </c>
      <c r="H680" s="633" t="str">
        <f>IF($G680="","",VLOOKUP($G680,所属・種目コード!$F$2:$H$161,3,FALSE))</f>
        <v>031250</v>
      </c>
      <c r="I680" s="633">
        <f>IF($G680="","",VLOOKUP($G680,所属・種目コード!$F$2:$H$165,2,FALSE))</f>
        <v>1250</v>
      </c>
      <c r="AA680" s="23" t="s">
        <v>209</v>
      </c>
    </row>
    <row r="681" spans="2:27">
      <c r="B681" s="23">
        <v>556</v>
      </c>
      <c r="C681" s="23" t="s">
        <v>9633</v>
      </c>
      <c r="D681" s="23" t="s">
        <v>9164</v>
      </c>
      <c r="E681" s="23">
        <v>1</v>
      </c>
      <c r="F681" s="23">
        <v>2</v>
      </c>
      <c r="G681" s="23" t="s">
        <v>9677</v>
      </c>
      <c r="H681" s="633" t="str">
        <f>IF($G681="","",VLOOKUP($G681,所属・種目コード!$F$2:$H$161,3,FALSE))</f>
        <v>031250</v>
      </c>
      <c r="I681" s="633">
        <f>IF($G681="","",VLOOKUP($G681,所属・種目コード!$F$2:$H$165,2,FALSE))</f>
        <v>1250</v>
      </c>
    </row>
    <row r="682" spans="2:27">
      <c r="B682" s="23">
        <v>557</v>
      </c>
      <c r="C682" s="23" t="s">
        <v>9634</v>
      </c>
      <c r="D682" s="23" t="s">
        <v>9635</v>
      </c>
      <c r="E682" s="23">
        <v>1</v>
      </c>
      <c r="F682" s="23">
        <v>2</v>
      </c>
      <c r="G682" s="23" t="s">
        <v>9677</v>
      </c>
      <c r="H682" s="633" t="str">
        <f>IF($G682="","",VLOOKUP($G682,所属・種目コード!$F$2:$H$161,3,FALSE))</f>
        <v>031250</v>
      </c>
      <c r="I682" s="633">
        <f>IF($G682="","",VLOOKUP($G682,所属・種目コード!$F$2:$H$165,2,FALSE))</f>
        <v>1250</v>
      </c>
    </row>
    <row r="683" spans="2:27">
      <c r="B683" s="23">
        <v>558</v>
      </c>
      <c r="C683" s="23" t="s">
        <v>5005</v>
      </c>
      <c r="D683" s="23" t="s">
        <v>5006</v>
      </c>
      <c r="E683" s="23">
        <v>1</v>
      </c>
      <c r="F683" s="23">
        <v>1</v>
      </c>
      <c r="G683" s="23" t="s">
        <v>9677</v>
      </c>
      <c r="H683" s="633" t="str">
        <f>IF($G683="","",VLOOKUP($G683,所属・種目コード!$F$2:$H$161,3,FALSE))</f>
        <v>031250</v>
      </c>
      <c r="I683" s="633">
        <f>IF($G683="","",VLOOKUP($G683,所属・種目コード!$F$2:$H$165,2,FALSE))</f>
        <v>1250</v>
      </c>
    </row>
    <row r="684" spans="2:27">
      <c r="B684" s="23">
        <v>581</v>
      </c>
      <c r="C684" s="23" t="s">
        <v>2875</v>
      </c>
      <c r="D684" s="23" t="s">
        <v>2876</v>
      </c>
      <c r="E684" s="23">
        <v>1</v>
      </c>
      <c r="F684" s="23">
        <v>2</v>
      </c>
      <c r="G684" s="23" t="s">
        <v>9680</v>
      </c>
      <c r="H684" s="633" t="str">
        <f>IF($G684="","",VLOOKUP($G684,所属・種目コード!$F$2:$H$161,3,FALSE))</f>
        <v>031347</v>
      </c>
      <c r="I684" s="633">
        <f>IF($G684="","",VLOOKUP($G684,所属・種目コード!$F$2:$H$165,2,FALSE))</f>
        <v>1347</v>
      </c>
    </row>
    <row r="685" spans="2:27">
      <c r="B685" s="23">
        <v>639</v>
      </c>
      <c r="C685" s="23" t="s">
        <v>8344</v>
      </c>
      <c r="D685" s="23" t="s">
        <v>8345</v>
      </c>
      <c r="E685" s="23">
        <v>1</v>
      </c>
      <c r="F685" s="23">
        <v>3</v>
      </c>
      <c r="G685" s="23" t="s">
        <v>219</v>
      </c>
      <c r="H685" s="633" t="str">
        <f>IF($G685="","",VLOOKUP($G685,所属・種目コード!$F$2:$H$161,3,FALSE))</f>
        <v>031274</v>
      </c>
      <c r="I685" s="633">
        <f>IF($G685="","",VLOOKUP($G685,所属・種目コード!$F$2:$H$165,2,FALSE))</f>
        <v>1274</v>
      </c>
    </row>
    <row r="686" spans="2:27">
      <c r="B686" s="23">
        <v>665</v>
      </c>
      <c r="C686" s="23" t="s">
        <v>8284</v>
      </c>
      <c r="D686" s="23" t="s">
        <v>8285</v>
      </c>
      <c r="E686" s="23">
        <v>1</v>
      </c>
      <c r="F686" s="23" t="s">
        <v>9158</v>
      </c>
      <c r="G686" s="23" t="s">
        <v>130</v>
      </c>
      <c r="H686" s="633" t="str">
        <f>IF($G686="","",VLOOKUP($G686,所属・種目コード!$F$2:$H$161,3,FALSE))</f>
        <v>031254</v>
      </c>
      <c r="I686" s="633">
        <f>IF($G686="","",VLOOKUP($G686,所属・種目コード!$F$2:$H$165,2,FALSE))</f>
        <v>1254</v>
      </c>
    </row>
    <row r="687" spans="2:27">
      <c r="B687" s="23">
        <v>666</v>
      </c>
      <c r="C687" s="23" t="s">
        <v>9612</v>
      </c>
      <c r="D687" s="23" t="s">
        <v>8296</v>
      </c>
      <c r="E687" s="23">
        <v>1</v>
      </c>
      <c r="F687" s="23">
        <v>4</v>
      </c>
      <c r="G687" s="23" t="s">
        <v>130</v>
      </c>
      <c r="H687" s="633" t="str">
        <f>IF($G687="","",VLOOKUP($G687,所属・種目コード!$F$2:$H$161,3,FALSE))</f>
        <v>031254</v>
      </c>
      <c r="I687" s="633">
        <f>IF($G687="","",VLOOKUP($G687,所属・種目コード!$F$2:$H$165,2,FALSE))</f>
        <v>1254</v>
      </c>
    </row>
    <row r="688" spans="2:27">
      <c r="B688" s="23">
        <v>667</v>
      </c>
      <c r="C688" s="23" t="s">
        <v>8286</v>
      </c>
      <c r="D688" s="23" t="s">
        <v>8287</v>
      </c>
      <c r="E688" s="23">
        <v>1</v>
      </c>
      <c r="F688" s="23">
        <v>3</v>
      </c>
      <c r="G688" s="23" t="s">
        <v>130</v>
      </c>
      <c r="H688" s="633" t="str">
        <f>IF($G688="","",VLOOKUP($G688,所属・種目コード!$F$2:$H$161,3,FALSE))</f>
        <v>031254</v>
      </c>
      <c r="I688" s="633">
        <f>IF($G688="","",VLOOKUP($G688,所属・種目コード!$F$2:$H$165,2,FALSE))</f>
        <v>1254</v>
      </c>
    </row>
    <row r="689" spans="2:9">
      <c r="B689" s="23">
        <v>668</v>
      </c>
      <c r="C689" s="23" t="s">
        <v>8288</v>
      </c>
      <c r="D689" s="23" t="s">
        <v>8289</v>
      </c>
      <c r="E689" s="23">
        <v>1</v>
      </c>
      <c r="F689" s="23">
        <v>3</v>
      </c>
      <c r="G689" s="23" t="s">
        <v>130</v>
      </c>
      <c r="H689" s="633" t="str">
        <f>IF($G689="","",VLOOKUP($G689,所属・種目コード!$F$2:$H$161,3,FALSE))</f>
        <v>031254</v>
      </c>
      <c r="I689" s="633">
        <f>IF($G689="","",VLOOKUP($G689,所属・種目コード!$F$2:$H$165,2,FALSE))</f>
        <v>1254</v>
      </c>
    </row>
    <row r="690" spans="2:9">
      <c r="B690" s="23">
        <v>669</v>
      </c>
      <c r="C690" s="23" t="s">
        <v>9613</v>
      </c>
      <c r="D690" s="23" t="s">
        <v>6500</v>
      </c>
      <c r="E690" s="23">
        <v>1</v>
      </c>
      <c r="F690" s="23">
        <v>3</v>
      </c>
      <c r="G690" s="23" t="s">
        <v>130</v>
      </c>
      <c r="H690" s="633" t="str">
        <f>IF($G690="","",VLOOKUP($G690,所属・種目コード!$F$2:$H$161,3,FALSE))</f>
        <v>031254</v>
      </c>
      <c r="I690" s="633">
        <f>IF($G690="","",VLOOKUP($G690,所属・種目コード!$F$2:$H$165,2,FALSE))</f>
        <v>1254</v>
      </c>
    </row>
    <row r="691" spans="2:9">
      <c r="B691" s="23">
        <v>670</v>
      </c>
      <c r="C691" s="23" t="s">
        <v>8292</v>
      </c>
      <c r="D691" s="23" t="s">
        <v>8293</v>
      </c>
      <c r="E691" s="23">
        <v>1</v>
      </c>
      <c r="F691" s="23">
        <v>3</v>
      </c>
      <c r="G691" s="23" t="s">
        <v>130</v>
      </c>
      <c r="H691" s="633" t="str">
        <f>IF($G691="","",VLOOKUP($G691,所属・種目コード!$F$2:$H$161,3,FALSE))</f>
        <v>031254</v>
      </c>
      <c r="I691" s="633">
        <f>IF($G691="","",VLOOKUP($G691,所属・種目コード!$F$2:$H$165,2,FALSE))</f>
        <v>1254</v>
      </c>
    </row>
    <row r="692" spans="2:9">
      <c r="B692" s="23">
        <v>672</v>
      </c>
      <c r="C692" s="23" t="s">
        <v>2485</v>
      </c>
      <c r="D692" s="23" t="s">
        <v>2486</v>
      </c>
      <c r="E692" s="23">
        <v>1</v>
      </c>
      <c r="F692" s="23">
        <v>2</v>
      </c>
      <c r="G692" s="23" t="s">
        <v>130</v>
      </c>
      <c r="H692" s="633" t="str">
        <f>IF($G692="","",VLOOKUP($G692,所属・種目コード!$F$2:$H$161,3,FALSE))</f>
        <v>031254</v>
      </c>
      <c r="I692" s="633">
        <f>IF($G692="","",VLOOKUP($G692,所属・種目コード!$F$2:$H$165,2,FALSE))</f>
        <v>1254</v>
      </c>
    </row>
    <row r="693" spans="2:9">
      <c r="B693" s="23">
        <v>673</v>
      </c>
      <c r="C693" s="23" t="s">
        <v>4958</v>
      </c>
      <c r="D693" s="23" t="s">
        <v>4959</v>
      </c>
      <c r="E693" s="23">
        <v>1</v>
      </c>
      <c r="F693" s="23">
        <v>2</v>
      </c>
      <c r="G693" s="23" t="s">
        <v>130</v>
      </c>
      <c r="H693" s="633" t="str">
        <f>IF($G693="","",VLOOKUP($G693,所属・種目コード!$F$2:$H$161,3,FALSE))</f>
        <v>031254</v>
      </c>
      <c r="I693" s="633">
        <f>IF($G693="","",VLOOKUP($G693,所属・種目コード!$F$2:$H$165,2,FALSE))</f>
        <v>1254</v>
      </c>
    </row>
    <row r="694" spans="2:9">
      <c r="B694" s="23">
        <v>674</v>
      </c>
      <c r="C694" s="23" t="s">
        <v>3555</v>
      </c>
      <c r="D694" s="23" t="s">
        <v>3273</v>
      </c>
      <c r="E694" s="23">
        <v>1</v>
      </c>
      <c r="F694" s="23">
        <v>2</v>
      </c>
      <c r="G694" s="23" t="s">
        <v>130</v>
      </c>
      <c r="H694" s="633" t="str">
        <f>IF($G694="","",VLOOKUP($G694,所属・種目コード!$F$2:$H$161,3,FALSE))</f>
        <v>031254</v>
      </c>
      <c r="I694" s="633">
        <f>IF($G694="","",VLOOKUP($G694,所属・種目コード!$F$2:$H$165,2,FALSE))</f>
        <v>1254</v>
      </c>
    </row>
    <row r="695" spans="2:9">
      <c r="B695" s="23">
        <v>675</v>
      </c>
      <c r="C695" s="23" t="s">
        <v>3100</v>
      </c>
      <c r="D695" s="23" t="s">
        <v>1057</v>
      </c>
      <c r="E695" s="23">
        <v>1</v>
      </c>
      <c r="F695" s="23">
        <v>1</v>
      </c>
      <c r="G695" s="23" t="s">
        <v>130</v>
      </c>
      <c r="H695" s="633" t="str">
        <f>IF($G695="","",VLOOKUP($G695,所属・種目コード!$F$2:$H$161,3,FALSE))</f>
        <v>031254</v>
      </c>
      <c r="I695" s="633">
        <f>IF($G695="","",VLOOKUP($G695,所属・種目コード!$F$2:$H$165,2,FALSE))</f>
        <v>1254</v>
      </c>
    </row>
    <row r="696" spans="2:9">
      <c r="B696" s="23">
        <v>678</v>
      </c>
      <c r="C696" s="23" t="s">
        <v>5019</v>
      </c>
      <c r="D696" s="23" t="s">
        <v>5020</v>
      </c>
      <c r="E696" s="23">
        <v>1</v>
      </c>
      <c r="F696" s="23">
        <v>1</v>
      </c>
      <c r="G696" s="23" t="s">
        <v>130</v>
      </c>
      <c r="H696" s="633" t="str">
        <f>IF($G696="","",VLOOKUP($G696,所属・種目コード!$F$2:$H$161,3,FALSE))</f>
        <v>031254</v>
      </c>
      <c r="I696" s="633">
        <f>IF($G696="","",VLOOKUP($G696,所属・種目コード!$F$2:$H$165,2,FALSE))</f>
        <v>1254</v>
      </c>
    </row>
    <row r="697" spans="2:9">
      <c r="B697" s="23">
        <v>679</v>
      </c>
      <c r="C697" s="23" t="s">
        <v>3585</v>
      </c>
      <c r="D697" s="23" t="s">
        <v>3586</v>
      </c>
      <c r="E697" s="23">
        <v>1</v>
      </c>
      <c r="F697" s="23">
        <v>1</v>
      </c>
      <c r="G697" s="23" t="s">
        <v>130</v>
      </c>
      <c r="H697" s="633" t="str">
        <f>IF($G697="","",VLOOKUP($G697,所属・種目コード!$F$2:$H$161,3,FALSE))</f>
        <v>031254</v>
      </c>
      <c r="I697" s="633">
        <f>IF($G697="","",VLOOKUP($G697,所属・種目コード!$F$2:$H$165,2,FALSE))</f>
        <v>1254</v>
      </c>
    </row>
    <row r="698" spans="2:9">
      <c r="B698" s="23">
        <v>683</v>
      </c>
      <c r="C698" s="23" t="s">
        <v>8270</v>
      </c>
      <c r="D698" s="23" t="s">
        <v>8271</v>
      </c>
      <c r="E698" s="23">
        <v>1</v>
      </c>
      <c r="F698" s="23">
        <v>3</v>
      </c>
      <c r="G698" s="23" t="s">
        <v>121</v>
      </c>
      <c r="H698" s="633" t="str">
        <f>IF($G698="","",VLOOKUP($G698,所属・種目コード!$F$2:$H$161,3,FALSE))</f>
        <v>031252</v>
      </c>
      <c r="I698" s="633">
        <f>IF($G698="","",VLOOKUP($G698,所属・種目コード!$F$2:$H$165,2,FALSE))</f>
        <v>1252</v>
      </c>
    </row>
    <row r="699" spans="2:9">
      <c r="B699" s="23">
        <v>684</v>
      </c>
      <c r="C699" s="23" t="s">
        <v>762</v>
      </c>
      <c r="D699" s="23" t="s">
        <v>763</v>
      </c>
      <c r="E699" s="23">
        <v>1</v>
      </c>
      <c r="F699" s="23">
        <v>2</v>
      </c>
      <c r="G699" s="23" t="s">
        <v>121</v>
      </c>
      <c r="H699" s="633" t="str">
        <f>IF($G699="","",VLOOKUP($G699,所属・種目コード!$F$2:$H$161,3,FALSE))</f>
        <v>031252</v>
      </c>
      <c r="I699" s="633">
        <f>IF($G699="","",VLOOKUP($G699,所属・種目コード!$F$2:$H$165,2,FALSE))</f>
        <v>1252</v>
      </c>
    </row>
    <row r="700" spans="2:9">
      <c r="B700" s="23">
        <v>685</v>
      </c>
      <c r="C700" s="23" t="s">
        <v>3428</v>
      </c>
      <c r="D700" s="23" t="s">
        <v>3429</v>
      </c>
      <c r="E700" s="23">
        <v>1</v>
      </c>
      <c r="F700" s="23">
        <v>2</v>
      </c>
      <c r="G700" s="23" t="s">
        <v>121</v>
      </c>
      <c r="H700" s="633" t="str">
        <f>IF($G700="","",VLOOKUP($G700,所属・種目コード!$F$2:$H$161,3,FALSE))</f>
        <v>031252</v>
      </c>
      <c r="I700" s="633">
        <f>IF($G700="","",VLOOKUP($G700,所属・種目コード!$F$2:$H$165,2,FALSE))</f>
        <v>1252</v>
      </c>
    </row>
    <row r="701" spans="2:9">
      <c r="B701" s="23">
        <v>686</v>
      </c>
      <c r="C701" s="23" t="s">
        <v>2897</v>
      </c>
      <c r="D701" s="23" t="s">
        <v>2898</v>
      </c>
      <c r="E701" s="23">
        <v>1</v>
      </c>
      <c r="F701" s="23">
        <v>2</v>
      </c>
      <c r="G701" s="23" t="s">
        <v>121</v>
      </c>
      <c r="H701" s="633" t="str">
        <f>IF($G701="","",VLOOKUP($G701,所属・種目コード!$F$2:$H$161,3,FALSE))</f>
        <v>031252</v>
      </c>
      <c r="I701" s="633">
        <f>IF($G701="","",VLOOKUP($G701,所属・種目コード!$F$2:$H$165,2,FALSE))</f>
        <v>1252</v>
      </c>
    </row>
    <row r="702" spans="2:9">
      <c r="B702" s="23">
        <v>687</v>
      </c>
      <c r="C702" s="23" t="s">
        <v>3463</v>
      </c>
      <c r="D702" s="23" t="s">
        <v>9148</v>
      </c>
      <c r="E702" s="23">
        <v>1</v>
      </c>
      <c r="F702" s="23">
        <v>2</v>
      </c>
      <c r="G702" s="23" t="s">
        <v>121</v>
      </c>
      <c r="H702" s="633" t="str">
        <f>IF($G702="","",VLOOKUP($G702,所属・種目コード!$F$2:$H$161,3,FALSE))</f>
        <v>031252</v>
      </c>
      <c r="I702" s="633">
        <f>IF($G702="","",VLOOKUP($G702,所属・種目コード!$F$2:$H$165,2,FALSE))</f>
        <v>1252</v>
      </c>
    </row>
    <row r="703" spans="2:9">
      <c r="B703" s="23">
        <v>688</v>
      </c>
      <c r="C703" s="23" t="s">
        <v>9637</v>
      </c>
      <c r="D703" s="23" t="s">
        <v>9149</v>
      </c>
      <c r="E703" s="23">
        <v>1</v>
      </c>
      <c r="F703" s="23">
        <v>2</v>
      </c>
      <c r="G703" s="23" t="s">
        <v>121</v>
      </c>
      <c r="H703" s="633" t="str">
        <f>IF($G703="","",VLOOKUP($G703,所属・種目コード!$F$2:$H$161,3,FALSE))</f>
        <v>031252</v>
      </c>
      <c r="I703" s="633">
        <f>IF($G703="","",VLOOKUP($G703,所属・種目コード!$F$2:$H$165,2,FALSE))</f>
        <v>1252</v>
      </c>
    </row>
    <row r="704" spans="2:9">
      <c r="B704" s="23">
        <v>689</v>
      </c>
      <c r="C704" s="23" t="s">
        <v>3422</v>
      </c>
      <c r="D704" s="23" t="s">
        <v>9638</v>
      </c>
      <c r="E704" s="23">
        <v>1</v>
      </c>
      <c r="F704" s="23">
        <v>1</v>
      </c>
      <c r="G704" s="23" t="s">
        <v>121</v>
      </c>
      <c r="H704" s="633" t="str">
        <f>IF($G704="","",VLOOKUP($G704,所属・種目コード!$F$2:$H$161,3,FALSE))</f>
        <v>031252</v>
      </c>
      <c r="I704" s="633">
        <f>IF($G704="","",VLOOKUP($G704,所属・種目コード!$F$2:$H$165,2,FALSE))</f>
        <v>1252</v>
      </c>
    </row>
    <row r="705" spans="2:9">
      <c r="B705" s="23">
        <v>690</v>
      </c>
      <c r="C705" s="23" t="s">
        <v>2903</v>
      </c>
      <c r="D705" s="23" t="s">
        <v>2904</v>
      </c>
      <c r="E705" s="23">
        <v>1</v>
      </c>
      <c r="F705" s="23">
        <v>1</v>
      </c>
      <c r="G705" s="23" t="s">
        <v>121</v>
      </c>
      <c r="H705" s="633" t="str">
        <f>IF($G705="","",VLOOKUP($G705,所属・種目コード!$F$2:$H$161,3,FALSE))</f>
        <v>031252</v>
      </c>
      <c r="I705" s="633">
        <f>IF($G705="","",VLOOKUP($G705,所属・種目コード!$F$2:$H$165,2,FALSE))</f>
        <v>1252</v>
      </c>
    </row>
    <row r="706" spans="2:9">
      <c r="B706" s="23">
        <v>716</v>
      </c>
      <c r="C706" s="23" t="s">
        <v>4944</v>
      </c>
      <c r="D706" s="23" t="s">
        <v>4945</v>
      </c>
      <c r="E706" s="23">
        <v>1</v>
      </c>
      <c r="F706" s="23">
        <v>2</v>
      </c>
      <c r="G706" s="23" t="s">
        <v>9681</v>
      </c>
      <c r="H706" s="633" t="str">
        <f>IF($G706="","",VLOOKUP($G706,所属・種目コード!$F$2:$H$161,3,FALSE))</f>
        <v>031255</v>
      </c>
      <c r="I706" s="633">
        <f>IF($G706="","",VLOOKUP($G706,所属・種目コード!$F$2:$H$165,2,FALSE))</f>
        <v>1255</v>
      </c>
    </row>
    <row r="707" spans="2:9">
      <c r="B707" s="23">
        <v>717</v>
      </c>
      <c r="C707" s="23" t="s">
        <v>8314</v>
      </c>
      <c r="D707" s="23" t="s">
        <v>8315</v>
      </c>
      <c r="E707" s="23">
        <v>1</v>
      </c>
      <c r="F707" s="23">
        <v>3</v>
      </c>
      <c r="G707" s="23" t="s">
        <v>9681</v>
      </c>
      <c r="H707" s="633" t="str">
        <f>IF($G707="","",VLOOKUP($G707,所属・種目コード!$F$2:$H$161,3,FALSE))</f>
        <v>031255</v>
      </c>
      <c r="I707" s="633">
        <f>IF($G707="","",VLOOKUP($G707,所属・種目コード!$F$2:$H$165,2,FALSE))</f>
        <v>1255</v>
      </c>
    </row>
    <row r="708" spans="2:9">
      <c r="B708" s="23">
        <v>718</v>
      </c>
      <c r="C708" s="23" t="s">
        <v>3424</v>
      </c>
      <c r="D708" s="23" t="s">
        <v>3425</v>
      </c>
      <c r="E708" s="23">
        <v>1</v>
      </c>
      <c r="F708" s="23">
        <v>2</v>
      </c>
      <c r="G708" s="23" t="s">
        <v>9681</v>
      </c>
      <c r="H708" s="633" t="str">
        <f>IF($G708="","",VLOOKUP($G708,所属・種目コード!$F$2:$H$161,3,FALSE))</f>
        <v>031255</v>
      </c>
      <c r="I708" s="633">
        <f>IF($G708="","",VLOOKUP($G708,所属・種目コード!$F$2:$H$165,2,FALSE))</f>
        <v>1255</v>
      </c>
    </row>
    <row r="709" spans="2:9">
      <c r="B709" s="23">
        <v>719</v>
      </c>
      <c r="C709" s="23" t="s">
        <v>3460</v>
      </c>
      <c r="D709" s="23" t="s">
        <v>3461</v>
      </c>
      <c r="E709" s="23">
        <v>1</v>
      </c>
      <c r="F709" s="23">
        <v>1</v>
      </c>
      <c r="G709" s="23" t="s">
        <v>9681</v>
      </c>
      <c r="H709" s="633" t="str">
        <f>IF($G709="","",VLOOKUP($G709,所属・種目コード!$F$2:$H$161,3,FALSE))</f>
        <v>031255</v>
      </c>
      <c r="I709" s="633">
        <f>IF($G709="","",VLOOKUP($G709,所属・種目コード!$F$2:$H$165,2,FALSE))</f>
        <v>1255</v>
      </c>
    </row>
    <row r="710" spans="2:9">
      <c r="B710" s="23">
        <v>720</v>
      </c>
      <c r="C710" s="23" t="s">
        <v>3418</v>
      </c>
      <c r="D710" s="23" t="s">
        <v>3419</v>
      </c>
      <c r="E710" s="23">
        <v>1</v>
      </c>
      <c r="F710" s="23">
        <v>1</v>
      </c>
      <c r="G710" s="23" t="s">
        <v>9681</v>
      </c>
      <c r="H710" s="633" t="str">
        <f>IF($G710="","",VLOOKUP($G710,所属・種目コード!$F$2:$H$161,3,FALSE))</f>
        <v>031255</v>
      </c>
      <c r="I710" s="633">
        <f>IF($G710="","",VLOOKUP($G710,所属・種目コード!$F$2:$H$165,2,FALSE))</f>
        <v>1255</v>
      </c>
    </row>
    <row r="711" spans="2:9">
      <c r="B711" s="23">
        <v>721</v>
      </c>
      <c r="C711" s="23" t="s">
        <v>4379</v>
      </c>
      <c r="D711" s="23" t="s">
        <v>4380</v>
      </c>
      <c r="E711" s="23">
        <v>1</v>
      </c>
      <c r="F711" s="23">
        <v>1</v>
      </c>
      <c r="G711" s="23" t="s">
        <v>204</v>
      </c>
      <c r="H711" s="633" t="str">
        <f>IF($G711="","",VLOOKUP($G711,所属・種目コード!$F$2:$H$161,3,FALSE))</f>
        <v>031270</v>
      </c>
      <c r="I711" s="633">
        <f>IF($G711="","",VLOOKUP($G711,所属・種目コード!$F$2:$H$165,2,FALSE))</f>
        <v>1270</v>
      </c>
    </row>
    <row r="712" spans="2:9">
      <c r="B712" s="23">
        <v>722</v>
      </c>
      <c r="C712" s="23" t="s">
        <v>8312</v>
      </c>
      <c r="D712" s="23" t="s">
        <v>8313</v>
      </c>
      <c r="E712" s="23">
        <v>1</v>
      </c>
      <c r="F712" s="23">
        <v>3</v>
      </c>
      <c r="G712" s="23" t="s">
        <v>130</v>
      </c>
      <c r="H712" s="633" t="str">
        <f>IF($G712="","",VLOOKUP($G712,所属・種目コード!$F$2:$H$161,3,FALSE))</f>
        <v>031254</v>
      </c>
      <c r="I712" s="633">
        <f>IF($G712="","",VLOOKUP($G712,所属・種目コード!$F$2:$H$165,2,FALSE))</f>
        <v>1254</v>
      </c>
    </row>
    <row r="713" spans="2:9">
      <c r="B713" s="23">
        <v>723</v>
      </c>
      <c r="C713" s="23" t="s">
        <v>8365</v>
      </c>
      <c r="D713" s="23" t="s">
        <v>7397</v>
      </c>
      <c r="E713" s="23">
        <v>1</v>
      </c>
      <c r="F713" s="23">
        <v>3</v>
      </c>
      <c r="G713" s="23" t="s">
        <v>259</v>
      </c>
      <c r="H713" s="633" t="str">
        <f>IF($G713="","",VLOOKUP($G713,所属・種目コード!$F$2:$H$161,3,FALSE))</f>
        <v>031284</v>
      </c>
      <c r="I713" s="633">
        <f>IF($G713="","",VLOOKUP($G713,所属・種目コード!$F$2:$H$165,2,FALSE))</f>
        <v>1284</v>
      </c>
    </row>
    <row r="714" spans="2:9">
      <c r="B714" s="23">
        <v>727</v>
      </c>
      <c r="C714" s="23" t="s">
        <v>4441</v>
      </c>
      <c r="D714" s="23" t="s">
        <v>4442</v>
      </c>
      <c r="E714" s="23">
        <v>1</v>
      </c>
      <c r="F714" s="23">
        <v>1</v>
      </c>
      <c r="G714" s="23" t="s">
        <v>116</v>
      </c>
      <c r="H714" s="633" t="str">
        <f>IF($G714="","",VLOOKUP($G714,所属・種目コード!$F$2:$H$161,3,FALSE))</f>
        <v>031251</v>
      </c>
      <c r="I714" s="633">
        <f>IF($G714="","",VLOOKUP($G714,所属・種目コード!$F$2:$H$165,2,FALSE))</f>
        <v>1251</v>
      </c>
    </row>
    <row r="715" spans="2:9">
      <c r="B715" s="23">
        <v>728</v>
      </c>
      <c r="C715" s="23" t="s">
        <v>9639</v>
      </c>
      <c r="D715" s="23" t="s">
        <v>9640</v>
      </c>
      <c r="E715" s="23">
        <v>1</v>
      </c>
      <c r="F715" s="23">
        <v>1</v>
      </c>
      <c r="G715" s="23" t="s">
        <v>116</v>
      </c>
      <c r="H715" s="633" t="str">
        <f>IF($G715="","",VLOOKUP($G715,所属・種目コード!$F$2:$H$161,3,FALSE))</f>
        <v>031251</v>
      </c>
      <c r="I715" s="633">
        <f>IF($G715="","",VLOOKUP($G715,所属・種目コード!$F$2:$H$165,2,FALSE))</f>
        <v>1251</v>
      </c>
    </row>
    <row r="716" spans="2:9">
      <c r="B716" s="23">
        <v>729</v>
      </c>
      <c r="C716" s="23" t="s">
        <v>9641</v>
      </c>
      <c r="D716" s="23" t="s">
        <v>9642</v>
      </c>
      <c r="E716" s="23">
        <v>1</v>
      </c>
      <c r="F716" s="23">
        <v>1</v>
      </c>
      <c r="G716" s="23" t="s">
        <v>116</v>
      </c>
      <c r="H716" s="633" t="str">
        <f>IF($G716="","",VLOOKUP($G716,所属・種目コード!$F$2:$H$161,3,FALSE))</f>
        <v>031251</v>
      </c>
      <c r="I716" s="633">
        <f>IF($G716="","",VLOOKUP($G716,所属・種目コード!$F$2:$H$165,2,FALSE))</f>
        <v>1251</v>
      </c>
    </row>
    <row r="717" spans="2:9">
      <c r="B717" s="23">
        <v>730</v>
      </c>
      <c r="C717" s="23" t="s">
        <v>9643</v>
      </c>
      <c r="D717" s="23" t="s">
        <v>9644</v>
      </c>
      <c r="E717" s="23">
        <v>1</v>
      </c>
      <c r="F717" s="23">
        <v>1</v>
      </c>
      <c r="G717" s="23" t="s">
        <v>116</v>
      </c>
      <c r="H717" s="633" t="str">
        <f>IF($G717="","",VLOOKUP($G717,所属・種目コード!$F$2:$H$161,3,FALSE))</f>
        <v>031251</v>
      </c>
      <c r="I717" s="633">
        <f>IF($G717="","",VLOOKUP($G717,所属・種目コード!$F$2:$H$165,2,FALSE))</f>
        <v>1251</v>
      </c>
    </row>
    <row r="718" spans="2:9">
      <c r="B718" s="23">
        <v>735</v>
      </c>
      <c r="C718" s="23" t="s">
        <v>8355</v>
      </c>
      <c r="D718" s="23" t="s">
        <v>8356</v>
      </c>
      <c r="E718" s="23">
        <v>1</v>
      </c>
      <c r="F718" s="23">
        <v>4</v>
      </c>
      <c r="G718" s="23" t="s">
        <v>243</v>
      </c>
      <c r="H718" s="633" t="str">
        <f>IF($G718="","",VLOOKUP($G718,所属・種目コード!$F$2:$H$161,3,FALSE))</f>
        <v>031280</v>
      </c>
      <c r="I718" s="633">
        <f>IF($G718="","",VLOOKUP($G718,所属・種目コード!$F$2:$H$165,2,FALSE))</f>
        <v>1280</v>
      </c>
    </row>
    <row r="719" spans="2:9">
      <c r="B719" s="23">
        <v>736</v>
      </c>
      <c r="C719" s="23" t="s">
        <v>8359</v>
      </c>
      <c r="D719" s="23" t="s">
        <v>8360</v>
      </c>
      <c r="E719" s="23">
        <v>1</v>
      </c>
      <c r="F719" s="23">
        <v>4</v>
      </c>
      <c r="G719" s="23" t="s">
        <v>243</v>
      </c>
      <c r="H719" s="633" t="str">
        <f>IF($G719="","",VLOOKUP($G719,所属・種目コード!$F$2:$H$161,3,FALSE))</f>
        <v>031280</v>
      </c>
      <c r="I719" s="633">
        <f>IF($G719="","",VLOOKUP($G719,所属・種目コード!$F$2:$H$165,2,FALSE))</f>
        <v>1280</v>
      </c>
    </row>
    <row r="720" spans="2:9">
      <c r="B720" s="23">
        <v>737</v>
      </c>
      <c r="C720" s="23" t="s">
        <v>8363</v>
      </c>
      <c r="D720" s="23" t="s">
        <v>8364</v>
      </c>
      <c r="E720" s="23">
        <v>1</v>
      </c>
      <c r="F720" s="23">
        <v>4</v>
      </c>
      <c r="G720" s="23" t="s">
        <v>243</v>
      </c>
      <c r="H720" s="633" t="str">
        <f>IF($G720="","",VLOOKUP($G720,所属・種目コード!$F$2:$H$161,3,FALSE))</f>
        <v>031280</v>
      </c>
      <c r="I720" s="633">
        <f>IF($G720="","",VLOOKUP($G720,所属・種目コード!$F$2:$H$165,2,FALSE))</f>
        <v>1280</v>
      </c>
    </row>
    <row r="721" spans="3:9">
      <c r="C721" s="23" t="s">
        <v>8321</v>
      </c>
      <c r="D721" s="23" t="s">
        <v>8322</v>
      </c>
      <c r="E721" s="23">
        <v>1</v>
      </c>
      <c r="F721" s="23">
        <v>4</v>
      </c>
      <c r="G721" s="23" t="s">
        <v>161</v>
      </c>
      <c r="H721" s="633" t="str">
        <f>IF($G721="","",VLOOKUP($G721,所属・種目コード!$F$2:$H$161,3,FALSE))</f>
        <v>031261</v>
      </c>
      <c r="I721" s="633">
        <f>IF($G721="","",VLOOKUP($G721,所属・種目コード!$F$2:$H$165,2,FALSE))</f>
        <v>1261</v>
      </c>
    </row>
    <row r="722" spans="3:9">
      <c r="C722" s="23" t="s">
        <v>9663</v>
      </c>
      <c r="D722" s="23" t="s">
        <v>9161</v>
      </c>
      <c r="E722" s="23">
        <v>1</v>
      </c>
      <c r="F722" s="23">
        <v>3</v>
      </c>
      <c r="G722" s="23" t="s">
        <v>231</v>
      </c>
      <c r="H722" s="633" t="str">
        <f>IF($G722="","",VLOOKUP($G722,所属・種目コード!$F$2:$H$161,3,FALSE))</f>
        <v>031277</v>
      </c>
      <c r="I722" s="633">
        <f>IF($G722="","",VLOOKUP($G722,所属・種目コード!$F$2:$H$165,2,FALSE))</f>
        <v>1277</v>
      </c>
    </row>
    <row r="723" spans="3:9">
      <c r="C723" s="23" t="s">
        <v>9664</v>
      </c>
      <c r="D723" s="23" t="s">
        <v>9162</v>
      </c>
      <c r="E723" s="23">
        <v>1</v>
      </c>
      <c r="F723" s="23">
        <v>3</v>
      </c>
      <c r="G723" s="23" t="s">
        <v>231</v>
      </c>
      <c r="H723" s="633" t="str">
        <f>IF($G723="","",VLOOKUP($G723,所属・種目コード!$F$2:$H$161,3,FALSE))</f>
        <v>031277</v>
      </c>
      <c r="I723" s="633">
        <f>IF($G723="","",VLOOKUP($G723,所属・種目コード!$F$2:$H$165,2,FALSE))</f>
        <v>1277</v>
      </c>
    </row>
    <row r="724" spans="3:9">
      <c r="C724" s="23" t="s">
        <v>2910</v>
      </c>
      <c r="D724" s="23" t="s">
        <v>2911</v>
      </c>
      <c r="E724" s="23">
        <v>1</v>
      </c>
      <c r="F724" s="23">
        <v>1</v>
      </c>
      <c r="G724" s="23" t="s">
        <v>231</v>
      </c>
      <c r="H724" s="633" t="str">
        <f>IF($G724="","",VLOOKUP($G724,所属・種目コード!$F$2:$H$161,3,FALSE))</f>
        <v>031277</v>
      </c>
      <c r="I724" s="633">
        <f>IF($G724="","",VLOOKUP($G724,所属・種目コード!$F$2:$H$165,2,FALSE))</f>
        <v>1277</v>
      </c>
    </row>
    <row r="725" spans="3:9">
      <c r="C725" s="23" t="s">
        <v>4599</v>
      </c>
      <c r="D725" s="23" t="s">
        <v>4600</v>
      </c>
      <c r="E725" s="23">
        <v>1</v>
      </c>
      <c r="F725" s="23">
        <v>1</v>
      </c>
      <c r="G725" s="23" t="s">
        <v>231</v>
      </c>
      <c r="H725" s="633" t="str">
        <f>IF($G725="","",VLOOKUP($G725,所属・種目コード!$F$2:$H$161,3,FALSE))</f>
        <v>031277</v>
      </c>
      <c r="I725" s="633">
        <f>IF($G725="","",VLOOKUP($G725,所属・種目コード!$F$2:$H$165,2,FALSE))</f>
        <v>1277</v>
      </c>
    </row>
    <row r="726" spans="3:9">
      <c r="C726" s="23" t="s">
        <v>1040</v>
      </c>
      <c r="D726" s="23" t="s">
        <v>1041</v>
      </c>
      <c r="E726" s="23">
        <v>1</v>
      </c>
      <c r="F726" s="23">
        <v>4</v>
      </c>
      <c r="G726" s="23" t="s">
        <v>9682</v>
      </c>
      <c r="H726" s="633" t="str">
        <f>IF($G726="","",VLOOKUP($G726,所属・種目コード!$F$2:$H$161,3,FALSE))</f>
        <v>031332</v>
      </c>
      <c r="I726" s="633">
        <f>IF($G726="","",VLOOKUP($G726,所属・種目コード!$F$2:$H$165,2,FALSE))</f>
        <v>1332</v>
      </c>
    </row>
    <row r="727" spans="3:9">
      <c r="C727" s="23" t="s">
        <v>4762</v>
      </c>
      <c r="D727" s="23" t="s">
        <v>4763</v>
      </c>
      <c r="E727" s="23">
        <v>1</v>
      </c>
      <c r="F727" s="23">
        <v>1</v>
      </c>
      <c r="G727" s="23" t="s">
        <v>116</v>
      </c>
      <c r="H727" s="633" t="str">
        <f>IF($G727="","",VLOOKUP($G727,所属・種目コード!$F$2:$H$161,3,FALSE))</f>
        <v>031251</v>
      </c>
      <c r="I727" s="633">
        <f>IF($G727="","",VLOOKUP($G727,所属・種目コード!$F$2:$H$165,2,FALSE))</f>
        <v>1251</v>
      </c>
    </row>
    <row r="728" spans="3:9">
      <c r="C728" s="23" t="s">
        <v>8176</v>
      </c>
      <c r="D728" s="23" t="s">
        <v>8177</v>
      </c>
      <c r="E728" s="23">
        <v>1</v>
      </c>
      <c r="F728" s="23">
        <v>1</v>
      </c>
      <c r="G728" s="23" t="s">
        <v>116</v>
      </c>
      <c r="H728" s="633" t="str">
        <f>IF($G728="","",VLOOKUP($G728,所属・種目コード!$F$2:$H$161,3,FALSE))</f>
        <v>031251</v>
      </c>
      <c r="I728" s="633">
        <f>IF($G728="","",VLOOKUP($G728,所属・種目コード!$F$2:$H$165,2,FALSE))</f>
        <v>1251</v>
      </c>
    </row>
    <row r="729" spans="3:9">
      <c r="C729" s="23" t="s">
        <v>4083</v>
      </c>
      <c r="D729" s="23" t="s">
        <v>4084</v>
      </c>
      <c r="E729" s="23">
        <v>1</v>
      </c>
      <c r="F729" s="23">
        <v>2</v>
      </c>
      <c r="G729" s="23" t="s">
        <v>9683</v>
      </c>
      <c r="H729" s="633" t="str">
        <f>IF($G729="","",VLOOKUP($G729,所属・種目コード!$F$2:$H$161,3,FALSE))</f>
        <v>031348</v>
      </c>
      <c r="I729" s="633">
        <f>IF($G729="","",VLOOKUP($G729,所属・種目コード!$F$2:$H$165,2,FALSE))</f>
        <v>1348</v>
      </c>
    </row>
    <row r="730" spans="3:9">
      <c r="C730" s="23" t="s">
        <v>9165</v>
      </c>
      <c r="D730" s="23" t="s">
        <v>9166</v>
      </c>
      <c r="E730" s="23">
        <v>1</v>
      </c>
      <c r="F730" s="23">
        <v>4</v>
      </c>
      <c r="G730" s="23" t="s">
        <v>247</v>
      </c>
      <c r="H730" s="633" t="str">
        <f>IF($G730="","",VLOOKUP($G730,所属・種目コード!$F$2:$H$161,3,FALSE))</f>
        <v>031281</v>
      </c>
      <c r="I730" s="633">
        <f>IF($G730="","",VLOOKUP($G730,所属・種目コード!$F$2:$H$165,2,FALSE))</f>
        <v>1281</v>
      </c>
    </row>
    <row r="731" spans="3:9">
      <c r="C731" s="23" t="s">
        <v>9658</v>
      </c>
      <c r="D731" s="23" t="s">
        <v>9167</v>
      </c>
      <c r="E731" s="23">
        <v>1</v>
      </c>
      <c r="F731" s="23">
        <v>3</v>
      </c>
      <c r="G731" s="23" t="s">
        <v>247</v>
      </c>
      <c r="H731" s="633" t="str">
        <f>IF($G731="","",VLOOKUP($G731,所属・種目コード!$F$2:$H$161,3,FALSE))</f>
        <v>031281</v>
      </c>
      <c r="I731" s="633">
        <f>IF($G731="","",VLOOKUP($G731,所属・種目コード!$F$2:$H$165,2,FALSE))</f>
        <v>1281</v>
      </c>
    </row>
    <row r="732" spans="3:9">
      <c r="C732" s="23" t="s">
        <v>1845</v>
      </c>
      <c r="D732" s="23" t="s">
        <v>1846</v>
      </c>
      <c r="E732" s="23">
        <v>1</v>
      </c>
      <c r="F732" s="23">
        <v>1</v>
      </c>
      <c r="G732" s="23" t="s">
        <v>247</v>
      </c>
      <c r="H732" s="633" t="str">
        <f>IF($G732="","",VLOOKUP($G732,所属・種目コード!$F$2:$H$161,3,FALSE))</f>
        <v>031281</v>
      </c>
      <c r="I732" s="633">
        <f>IF($G732="","",VLOOKUP($G732,所属・種目コード!$F$2:$H$165,2,FALSE))</f>
        <v>1281</v>
      </c>
    </row>
    <row r="733" spans="3:9">
      <c r="C733" s="23" t="s">
        <v>3351</v>
      </c>
      <c r="D733" s="23" t="s">
        <v>3352</v>
      </c>
      <c r="E733" s="23">
        <v>1</v>
      </c>
      <c r="F733" s="23">
        <v>2</v>
      </c>
      <c r="G733" s="23" t="s">
        <v>87</v>
      </c>
      <c r="H733" s="633" t="str">
        <f>IF($G733="","",VLOOKUP($G733,所属・種目コード!$F$2:$H$161,3,FALSE))</f>
        <v>031245</v>
      </c>
      <c r="I733" s="633">
        <f>IF($G733="","",VLOOKUP($G733,所属・種目コード!$F$2:$H$165,2,FALSE))</f>
        <v>1245</v>
      </c>
    </row>
    <row r="734" spans="3:9">
      <c r="C734" s="23" t="s">
        <v>8434</v>
      </c>
      <c r="D734" s="23" t="s">
        <v>8435</v>
      </c>
      <c r="E734" s="23">
        <v>1</v>
      </c>
      <c r="F734" s="23" t="s">
        <v>9158</v>
      </c>
      <c r="G734" s="23" t="s">
        <v>184</v>
      </c>
      <c r="H734" s="633" t="str">
        <f>IF($G734="","",VLOOKUP($G734,所属・種目コード!$F$2:$H$161,3,FALSE))</f>
        <v>031265</v>
      </c>
      <c r="I734" s="633">
        <f>IF($G734="","",VLOOKUP($G734,所属・種目コード!$F$2:$H$165,2,FALSE))</f>
        <v>1265</v>
      </c>
    </row>
    <row r="735" spans="3:9">
      <c r="C735" s="23" t="s">
        <v>3663</v>
      </c>
      <c r="D735" s="23" t="s">
        <v>3664</v>
      </c>
      <c r="E735" s="23">
        <v>1</v>
      </c>
      <c r="F735" s="23">
        <v>2</v>
      </c>
      <c r="G735" s="23" t="s">
        <v>9684</v>
      </c>
      <c r="H735" s="633" t="str">
        <f>IF($G735="","",VLOOKUP($G735,所属・種目コード!$F$2:$H$161,3,FALSE))</f>
        <v>031331</v>
      </c>
      <c r="I735" s="633">
        <f>IF($G735="","",VLOOKUP($G735,所属・種目コード!$F$2:$H$165,2,FALSE))</f>
        <v>1331</v>
      </c>
    </row>
    <row r="736" spans="3:9">
      <c r="C736" s="23" t="s">
        <v>9659</v>
      </c>
      <c r="D736" s="23" t="s">
        <v>9147</v>
      </c>
      <c r="E736" s="23">
        <v>1</v>
      </c>
      <c r="F736" s="23">
        <v>4</v>
      </c>
      <c r="G736" s="23" t="s">
        <v>235</v>
      </c>
      <c r="H736" s="633" t="str">
        <f>IF($G736="","",VLOOKUP($G736,所属・種目コード!$F$2:$H$161,3,FALSE))</f>
        <v>031278</v>
      </c>
      <c r="I736" s="633">
        <f>IF($G736="","",VLOOKUP($G736,所属・種目コード!$F$2:$H$165,2,FALSE))</f>
        <v>1278</v>
      </c>
    </row>
    <row r="737" spans="3:9">
      <c r="C737" s="23" t="s">
        <v>9645</v>
      </c>
      <c r="D737" s="23" t="s">
        <v>9646</v>
      </c>
      <c r="E737" s="23">
        <v>1</v>
      </c>
      <c r="F737" s="23">
        <v>1</v>
      </c>
      <c r="G737" s="23" t="s">
        <v>9685</v>
      </c>
      <c r="H737" s="633" t="str">
        <f>IF($G737="","",VLOOKUP($G737,所属・種目コード!$F$2:$H$161,3,FALSE))</f>
        <v>031346</v>
      </c>
      <c r="I737" s="633">
        <f>IF($G737="","",VLOOKUP($G737,所属・種目コード!$F$2:$H$165,2,FALSE))</f>
        <v>1346</v>
      </c>
    </row>
    <row r="738" spans="3:9">
      <c r="C738" s="23" t="s">
        <v>1866</v>
      </c>
      <c r="D738" s="23" t="s">
        <v>1867</v>
      </c>
      <c r="E738" s="23">
        <v>1</v>
      </c>
      <c r="F738" s="23">
        <v>1</v>
      </c>
      <c r="G738" s="23" t="s">
        <v>9685</v>
      </c>
      <c r="H738" s="633" t="str">
        <f>IF($G738="","",VLOOKUP($G738,所属・種目コード!$F$2:$H$161,3,FALSE))</f>
        <v>031346</v>
      </c>
      <c r="I738" s="633">
        <f>IF($G738="","",VLOOKUP($G738,所属・種目コード!$F$2:$H$165,2,FALSE))</f>
        <v>1346</v>
      </c>
    </row>
    <row r="739" spans="3:9">
      <c r="C739" s="23" t="s">
        <v>3238</v>
      </c>
      <c r="D739" s="23" t="s">
        <v>3239</v>
      </c>
      <c r="E739" s="23">
        <v>1</v>
      </c>
      <c r="F739" s="23">
        <v>4</v>
      </c>
      <c r="G739" s="23" t="s">
        <v>223</v>
      </c>
      <c r="H739" s="633" t="str">
        <f>IF($G739="","",VLOOKUP($G739,所属・種目コード!$F$2:$H$161,3,FALSE))</f>
        <v>031275</v>
      </c>
      <c r="I739" s="633">
        <f>IF($G739="","",VLOOKUP($G739,所属・種目コード!$F$2:$H$165,2,FALSE))</f>
        <v>1275</v>
      </c>
    </row>
    <row r="740" spans="3:9">
      <c r="C740" s="23" t="s">
        <v>8351</v>
      </c>
      <c r="D740" s="23" t="s">
        <v>8352</v>
      </c>
      <c r="E740" s="23">
        <v>1</v>
      </c>
      <c r="F740" s="23">
        <v>3</v>
      </c>
      <c r="G740" s="23" t="s">
        <v>223</v>
      </c>
      <c r="H740" s="633" t="str">
        <f>IF($G740="","",VLOOKUP($G740,所属・種目コード!$F$2:$H$161,3,FALSE))</f>
        <v>031275</v>
      </c>
      <c r="I740" s="633">
        <f>IF($G740="","",VLOOKUP($G740,所属・種目コード!$F$2:$H$165,2,FALSE))</f>
        <v>1275</v>
      </c>
    </row>
    <row r="741" spans="3:9">
      <c r="C741" s="23" t="s">
        <v>3375</v>
      </c>
      <c r="D741" s="23" t="s">
        <v>3376</v>
      </c>
      <c r="E741" s="23">
        <v>1</v>
      </c>
      <c r="F741" s="23">
        <v>1</v>
      </c>
      <c r="G741" s="23" t="s">
        <v>223</v>
      </c>
      <c r="H741" s="633" t="str">
        <f>IF($G741="","",VLOOKUP($G741,所属・種目コード!$F$2:$H$161,3,FALSE))</f>
        <v>031275</v>
      </c>
      <c r="I741" s="633">
        <f>IF($G741="","",VLOOKUP($G741,所属・種目コード!$F$2:$H$165,2,FALSE))</f>
        <v>1275</v>
      </c>
    </row>
    <row r="742" spans="3:9">
      <c r="C742" s="23" t="s">
        <v>8335</v>
      </c>
      <c r="D742" s="23" t="s">
        <v>8336</v>
      </c>
      <c r="E742" s="23">
        <v>1</v>
      </c>
      <c r="F742" s="23">
        <v>3</v>
      </c>
      <c r="G742" s="23" t="s">
        <v>192</v>
      </c>
      <c r="H742" s="633" t="str">
        <f>IF($G742="","",VLOOKUP($G742,所属・種目コード!$F$2:$H$161,3,FALSE))</f>
        <v>031267</v>
      </c>
      <c r="I742" s="633">
        <f>IF($G742="","",VLOOKUP($G742,所属・種目コード!$F$2:$H$165,2,FALSE))</f>
        <v>1267</v>
      </c>
    </row>
    <row r="743" spans="3:9">
      <c r="C743" s="23" t="s">
        <v>5009</v>
      </c>
      <c r="D743" s="23" t="s">
        <v>5010</v>
      </c>
      <c r="E743" s="23">
        <v>1</v>
      </c>
      <c r="F743" s="23">
        <v>2</v>
      </c>
      <c r="G743" s="23" t="s">
        <v>192</v>
      </c>
      <c r="H743" s="633" t="str">
        <f>IF($G743="","",VLOOKUP($G743,所属・種目コード!$F$2:$H$161,3,FALSE))</f>
        <v>031267</v>
      </c>
      <c r="I743" s="633">
        <f>IF($G743="","",VLOOKUP($G743,所属・種目コード!$F$2:$H$165,2,FALSE))</f>
        <v>1267</v>
      </c>
    </row>
    <row r="744" spans="3:9">
      <c r="C744" s="23" t="s">
        <v>8333</v>
      </c>
      <c r="D744" s="23" t="s">
        <v>8334</v>
      </c>
      <c r="E744" s="23">
        <v>1</v>
      </c>
      <c r="F744" s="23">
        <v>4</v>
      </c>
      <c r="G744" s="23" t="s">
        <v>192</v>
      </c>
      <c r="H744" s="633" t="str">
        <f>IF($G744="","",VLOOKUP($G744,所属・種目コード!$F$2:$H$161,3,FALSE))</f>
        <v>031267</v>
      </c>
      <c r="I744" s="633">
        <f>IF($G744="","",VLOOKUP($G744,所属・種目コード!$F$2:$H$165,2,FALSE))</f>
        <v>1267</v>
      </c>
    </row>
    <row r="745" spans="3:9">
      <c r="C745" s="23" t="s">
        <v>2569</v>
      </c>
      <c r="D745" s="23" t="s">
        <v>2570</v>
      </c>
      <c r="E745" s="23">
        <v>1</v>
      </c>
      <c r="F745" s="23">
        <v>2</v>
      </c>
      <c r="G745" s="23" t="s">
        <v>192</v>
      </c>
      <c r="H745" s="633" t="str">
        <f>IF($G745="","",VLOOKUP($G745,所属・種目コード!$F$2:$H$161,3,FALSE))</f>
        <v>031267</v>
      </c>
      <c r="I745" s="633">
        <f>IF($G745="","",VLOOKUP($G745,所属・種目コード!$F$2:$H$165,2,FALSE))</f>
        <v>1267</v>
      </c>
    </row>
    <row r="746" spans="3:9">
      <c r="C746" s="23" t="s">
        <v>8331</v>
      </c>
      <c r="D746" s="23" t="s">
        <v>8332</v>
      </c>
      <c r="E746" s="23">
        <v>1</v>
      </c>
      <c r="F746" s="23">
        <v>3</v>
      </c>
      <c r="G746" s="23" t="s">
        <v>192</v>
      </c>
      <c r="H746" s="633" t="str">
        <f>IF($G746="","",VLOOKUP($G746,所属・種目コード!$F$2:$H$161,3,FALSE))</f>
        <v>031267</v>
      </c>
      <c r="I746" s="633">
        <f>IF($G746="","",VLOOKUP($G746,所属・種目コード!$F$2:$H$165,2,FALSE))</f>
        <v>1267</v>
      </c>
    </row>
    <row r="747" spans="3:9">
      <c r="C747" s="23" t="s">
        <v>9609</v>
      </c>
      <c r="D747" s="23" t="s">
        <v>9169</v>
      </c>
      <c r="E747" s="23">
        <v>1</v>
      </c>
      <c r="F747" s="23">
        <v>4</v>
      </c>
      <c r="G747" s="23" t="s">
        <v>93</v>
      </c>
      <c r="H747" s="633" t="str">
        <f>IF($G747="","",VLOOKUP($G747,所属・種目コード!$F$2:$H$161,3,FALSE))</f>
        <v>031246</v>
      </c>
      <c r="I747" s="633">
        <f>IF($G747="","",VLOOKUP($G747,所属・種目コード!$F$2:$H$165,2,FALSE))</f>
        <v>1246</v>
      </c>
    </row>
    <row r="748" spans="3:9">
      <c r="C748" s="23" t="s">
        <v>4573</v>
      </c>
      <c r="D748" s="23" t="s">
        <v>4574</v>
      </c>
      <c r="E748" s="23">
        <v>1</v>
      </c>
      <c r="F748" s="23">
        <v>2</v>
      </c>
      <c r="G748" s="23" t="s">
        <v>93</v>
      </c>
      <c r="H748" s="633" t="str">
        <f>IF($G748="","",VLOOKUP($G748,所属・種目コード!$F$2:$H$161,3,FALSE))</f>
        <v>031246</v>
      </c>
      <c r="I748" s="633">
        <f>IF($G748="","",VLOOKUP($G748,所属・種目コード!$F$2:$H$165,2,FALSE))</f>
        <v>1246</v>
      </c>
    </row>
    <row r="749" spans="3:9">
      <c r="C749" s="23" t="s">
        <v>1861</v>
      </c>
      <c r="D749" s="23" t="s">
        <v>1862</v>
      </c>
      <c r="E749" s="23">
        <v>1</v>
      </c>
      <c r="F749" s="23">
        <v>2</v>
      </c>
      <c r="G749" s="23" t="s">
        <v>93</v>
      </c>
      <c r="H749" s="633" t="str">
        <f>IF($G749="","",VLOOKUP($G749,所属・種目コード!$F$2:$H$161,3,FALSE))</f>
        <v>031246</v>
      </c>
      <c r="I749" s="633">
        <f>IF($G749="","",VLOOKUP($G749,所属・種目コード!$F$2:$H$165,2,FALSE))</f>
        <v>1246</v>
      </c>
    </row>
    <row r="750" spans="3:9">
      <c r="C750" s="23" t="s">
        <v>1870</v>
      </c>
      <c r="D750" s="23" t="s">
        <v>1871</v>
      </c>
      <c r="E750" s="23">
        <v>1</v>
      </c>
      <c r="F750" s="23">
        <v>2</v>
      </c>
      <c r="G750" s="23" t="s">
        <v>93</v>
      </c>
      <c r="H750" s="633" t="str">
        <f>IF($G750="","",VLOOKUP($G750,所属・種目コード!$F$2:$H$161,3,FALSE))</f>
        <v>031246</v>
      </c>
      <c r="I750" s="633">
        <f>IF($G750="","",VLOOKUP($G750,所属・種目コード!$F$2:$H$165,2,FALSE))</f>
        <v>1246</v>
      </c>
    </row>
    <row r="751" spans="3:9">
      <c r="C751" s="23" t="s">
        <v>4375</v>
      </c>
      <c r="D751" s="23" t="s">
        <v>4376</v>
      </c>
      <c r="E751" s="23">
        <v>1</v>
      </c>
      <c r="F751" s="23">
        <v>1</v>
      </c>
      <c r="G751" s="23" t="s">
        <v>130</v>
      </c>
      <c r="H751" s="633" t="str">
        <f>IF($G751="","",VLOOKUP($G751,所属・種目コード!$F$2:$H$161,3,FALSE))</f>
        <v>031254</v>
      </c>
      <c r="I751" s="633">
        <f>IF($G751="","",VLOOKUP($G751,所属・種目コード!$F$2:$H$165,2,FALSE))</f>
        <v>1254</v>
      </c>
    </row>
    <row r="752" spans="3:9">
      <c r="C752" s="23" t="s">
        <v>2534</v>
      </c>
      <c r="D752" s="23" t="s">
        <v>2535</v>
      </c>
      <c r="E752" s="23">
        <v>1</v>
      </c>
      <c r="F752" s="23">
        <v>2</v>
      </c>
      <c r="G752" s="23" t="s">
        <v>130</v>
      </c>
      <c r="H752" s="633" t="str">
        <f>IF($G752="","",VLOOKUP($G752,所属・種目コード!$F$2:$H$161,3,FALSE))</f>
        <v>031254</v>
      </c>
      <c r="I752" s="633">
        <f>IF($G752="","",VLOOKUP($G752,所属・種目コード!$F$2:$H$165,2,FALSE))</f>
        <v>1254</v>
      </c>
    </row>
    <row r="753" spans="3:9">
      <c r="C753" s="23" t="s">
        <v>3558</v>
      </c>
      <c r="D753" s="23" t="s">
        <v>3559</v>
      </c>
      <c r="E753" s="23">
        <v>1</v>
      </c>
      <c r="F753" s="23">
        <v>1</v>
      </c>
      <c r="G753" s="23" t="s">
        <v>130</v>
      </c>
      <c r="H753" s="633" t="str">
        <f>IF($G753="","",VLOOKUP($G753,所属・種目コード!$F$2:$H$161,3,FALSE))</f>
        <v>031254</v>
      </c>
      <c r="I753" s="633">
        <f>IF($G753="","",VLOOKUP($G753,所属・種目コード!$F$2:$H$165,2,FALSE))</f>
        <v>1254</v>
      </c>
    </row>
    <row r="754" spans="3:9">
      <c r="C754" s="23" t="s">
        <v>2891</v>
      </c>
      <c r="D754" s="23" t="s">
        <v>2892</v>
      </c>
      <c r="E754" s="23">
        <v>1</v>
      </c>
      <c r="F754" s="23">
        <v>2</v>
      </c>
      <c r="G754" s="23" t="s">
        <v>290</v>
      </c>
      <c r="H754" s="633" t="str">
        <f>IF($G754="","",VLOOKUP($G754,所属・種目コード!$F$2:$H$161,3,FALSE))</f>
        <v>031292</v>
      </c>
      <c r="I754" s="633">
        <f>IF($G754="","",VLOOKUP($G754,所属・種目コード!$F$2:$H$165,2,FALSE))</f>
        <v>1292</v>
      </c>
    </row>
    <row r="755" spans="3:9">
      <c r="C755" s="23" t="s">
        <v>2893</v>
      </c>
      <c r="D755" s="23" t="s">
        <v>2894</v>
      </c>
      <c r="E755" s="23">
        <v>1</v>
      </c>
      <c r="F755" s="23">
        <v>2</v>
      </c>
      <c r="G755" s="23" t="s">
        <v>290</v>
      </c>
      <c r="H755" s="633" t="str">
        <f>IF($G755="","",VLOOKUP($G755,所属・種目コード!$F$2:$H$161,3,FALSE))</f>
        <v>031292</v>
      </c>
      <c r="I755" s="633">
        <f>IF($G755="","",VLOOKUP($G755,所属・種目コード!$F$2:$H$165,2,FALSE))</f>
        <v>1292</v>
      </c>
    </row>
    <row r="756" spans="3:9">
      <c r="C756" s="23" t="s">
        <v>9611</v>
      </c>
      <c r="D756" s="23" t="s">
        <v>9170</v>
      </c>
      <c r="E756" s="23">
        <v>1</v>
      </c>
      <c r="F756" s="23">
        <v>3</v>
      </c>
      <c r="G756" s="23" t="s">
        <v>200</v>
      </c>
      <c r="H756" s="633" t="str">
        <f>IF($G756="","",VLOOKUP($G756,所属・種目コード!$F$2:$H$161,3,FALSE))</f>
        <v>031269</v>
      </c>
      <c r="I756" s="633">
        <f>IF($G756="","",VLOOKUP($G756,所属・種目コード!$F$2:$H$165,2,FALSE))</f>
        <v>1269</v>
      </c>
    </row>
    <row r="757" spans="3:9">
      <c r="C757" s="23" t="s">
        <v>1857</v>
      </c>
      <c r="D757" s="23" t="s">
        <v>1858</v>
      </c>
      <c r="E757" s="23">
        <v>1</v>
      </c>
      <c r="F757" s="23">
        <v>2</v>
      </c>
      <c r="G757" s="23" t="s">
        <v>200</v>
      </c>
      <c r="H757" s="633" t="str">
        <f>IF($G757="","",VLOOKUP($G757,所属・種目コード!$F$2:$H$161,3,FALSE))</f>
        <v>031269</v>
      </c>
      <c r="I757" s="633">
        <f>IF($G757="","",VLOOKUP($G757,所属・種目コード!$F$2:$H$165,2,FALSE))</f>
        <v>1269</v>
      </c>
    </row>
    <row r="758" spans="3:9">
      <c r="C758" s="23" t="s">
        <v>1831</v>
      </c>
      <c r="D758" s="23" t="s">
        <v>1832</v>
      </c>
      <c r="E758" s="23">
        <v>1</v>
      </c>
      <c r="F758" s="23">
        <v>4</v>
      </c>
      <c r="G758" s="23" t="s">
        <v>251</v>
      </c>
      <c r="H758" s="633" t="str">
        <f>IF($G758="","",VLOOKUP($G758,所属・種目コード!$F$2:$H$161,3,FALSE))</f>
        <v>031282</v>
      </c>
      <c r="I758" s="633">
        <f>IF($G758="","",VLOOKUP($G758,所属・種目コード!$F$2:$H$165,2,FALSE))</f>
        <v>1282</v>
      </c>
    </row>
    <row r="759" spans="3:9">
      <c r="C759" s="23" t="s">
        <v>9665</v>
      </c>
      <c r="D759" s="23" t="s">
        <v>9171</v>
      </c>
      <c r="E759" s="23">
        <v>1</v>
      </c>
      <c r="F759" s="23">
        <v>3</v>
      </c>
      <c r="G759" s="23" t="s">
        <v>251</v>
      </c>
      <c r="H759" s="633" t="str">
        <f>IF($G759="","",VLOOKUP($G759,所属・種目コード!$F$2:$H$161,3,FALSE))</f>
        <v>031282</v>
      </c>
      <c r="I759" s="633">
        <f>IF($G759="","",VLOOKUP($G759,所属・種目コード!$F$2:$H$165,2,FALSE))</f>
        <v>1282</v>
      </c>
    </row>
    <row r="760" spans="3:9">
      <c r="C760" s="23" t="s">
        <v>1859</v>
      </c>
      <c r="D760" s="23" t="s">
        <v>1860</v>
      </c>
      <c r="E760" s="23">
        <v>1</v>
      </c>
      <c r="F760" s="23">
        <v>2</v>
      </c>
      <c r="G760" s="23" t="s">
        <v>251</v>
      </c>
      <c r="H760" s="633" t="str">
        <f>IF($G760="","",VLOOKUP($G760,所属・種目コード!$F$2:$H$161,3,FALSE))</f>
        <v>031282</v>
      </c>
      <c r="I760" s="633">
        <f>IF($G760="","",VLOOKUP($G760,所属・種目コード!$F$2:$H$165,2,FALSE))</f>
        <v>1282</v>
      </c>
    </row>
    <row r="761" spans="3:9">
      <c r="C761" s="23" t="s">
        <v>2527</v>
      </c>
      <c r="D761" s="23" t="s">
        <v>2528</v>
      </c>
      <c r="E761" s="23">
        <v>1</v>
      </c>
      <c r="F761" s="23">
        <v>1</v>
      </c>
      <c r="G761" s="23" t="s">
        <v>172</v>
      </c>
      <c r="H761" s="633" t="str">
        <f>IF($G761="","",VLOOKUP($G761,所属・種目コード!$F$2:$H$161,3,FALSE))</f>
        <v>031263</v>
      </c>
      <c r="I761" s="633">
        <f>IF($G761="","",VLOOKUP($G761,所属・種目コード!$F$2:$H$165,2,FALSE))</f>
        <v>1263</v>
      </c>
    </row>
    <row r="762" spans="3:9">
      <c r="C762" s="23" t="s">
        <v>9636</v>
      </c>
      <c r="D762" s="23" t="s">
        <v>9172</v>
      </c>
      <c r="E762" s="23">
        <v>1</v>
      </c>
      <c r="F762" s="23">
        <v>3</v>
      </c>
      <c r="G762" s="23" t="s">
        <v>314</v>
      </c>
      <c r="H762" s="633" t="str">
        <f>IF($G762="","",VLOOKUP($G762,所属・種目コード!$F$2:$H$161,3,FALSE))</f>
        <v>031298</v>
      </c>
      <c r="I762" s="633">
        <f>IF($G762="","",VLOOKUP($G762,所属・種目コード!$F$2:$H$165,2,FALSE))</f>
        <v>1298</v>
      </c>
    </row>
    <row r="763" spans="3:9">
      <c r="C763" s="23" t="s">
        <v>9173</v>
      </c>
      <c r="D763" s="23" t="s">
        <v>9174</v>
      </c>
      <c r="E763" s="23">
        <v>1</v>
      </c>
      <c r="F763" s="23" t="s">
        <v>9158</v>
      </c>
      <c r="G763" s="23" t="s">
        <v>255</v>
      </c>
      <c r="H763" s="633" t="str">
        <f>IF($G763="","",VLOOKUP($G763,所属・種目コード!$F$2:$H$161,3,FALSE))</f>
        <v>031283</v>
      </c>
      <c r="I763" s="633">
        <f>IF($G763="","",VLOOKUP($G763,所属・種目コード!$F$2:$H$165,2,FALSE))</f>
        <v>1283</v>
      </c>
    </row>
    <row r="764" spans="3:9">
      <c r="C764" s="23" t="s">
        <v>3882</v>
      </c>
      <c r="D764" s="23" t="s">
        <v>3883</v>
      </c>
      <c r="E764" s="23">
        <v>1</v>
      </c>
      <c r="F764" s="23">
        <v>2</v>
      </c>
      <c r="G764" s="23" t="s">
        <v>294</v>
      </c>
      <c r="H764" s="633" t="str">
        <f>IF($G764="","",VLOOKUP($G764,所属・種目コード!$F$2:$H$161,3,FALSE))</f>
        <v>031293</v>
      </c>
      <c r="I764" s="633">
        <f>IF($G764="","",VLOOKUP($G764,所属・種目コード!$F$2:$H$165,2,FALSE))</f>
        <v>1293</v>
      </c>
    </row>
    <row r="765" spans="3:9">
      <c r="C765" s="23" t="s">
        <v>2511</v>
      </c>
      <c r="D765" s="23" t="s">
        <v>2512</v>
      </c>
      <c r="E765" s="23">
        <v>1</v>
      </c>
      <c r="F765" s="23">
        <v>1</v>
      </c>
      <c r="G765" s="23" t="s">
        <v>294</v>
      </c>
      <c r="H765" s="633" t="str">
        <f>IF($G765="","",VLOOKUP($G765,所属・種目コード!$F$2:$H$161,3,FALSE))</f>
        <v>031293</v>
      </c>
      <c r="I765" s="633">
        <f>IF($G765="","",VLOOKUP($G765,所属・種目コード!$F$2:$H$165,2,FALSE))</f>
        <v>1293</v>
      </c>
    </row>
    <row r="766" spans="3:9">
      <c r="C766" s="23" t="s">
        <v>9650</v>
      </c>
      <c r="D766" s="23" t="s">
        <v>9175</v>
      </c>
      <c r="E766" s="23">
        <v>1</v>
      </c>
      <c r="F766" s="23">
        <v>3</v>
      </c>
      <c r="G766" s="23" t="s">
        <v>294</v>
      </c>
      <c r="H766" s="633" t="str">
        <f>IF($G766="","",VLOOKUP($G766,所属・種目コード!$F$2:$H$161,3,FALSE))</f>
        <v>031293</v>
      </c>
      <c r="I766" s="633">
        <f>IF($G766="","",VLOOKUP($G766,所属・種目コード!$F$2:$H$165,2,FALSE))</f>
        <v>1293</v>
      </c>
    </row>
    <row r="767" spans="3:9">
      <c r="C767" s="23" t="s">
        <v>4976</v>
      </c>
      <c r="D767" s="23" t="s">
        <v>4977</v>
      </c>
      <c r="E767" s="23">
        <v>1</v>
      </c>
      <c r="F767" s="23">
        <v>2</v>
      </c>
      <c r="G767" s="23" t="s">
        <v>294</v>
      </c>
      <c r="H767" s="633" t="str">
        <f>IF($G767="","",VLOOKUP($G767,所属・種目コード!$F$2:$H$161,3,FALSE))</f>
        <v>031293</v>
      </c>
      <c r="I767" s="633">
        <f>IF($G767="","",VLOOKUP($G767,所属・種目コード!$F$2:$H$165,2,FALSE))</f>
        <v>1293</v>
      </c>
    </row>
    <row r="768" spans="3:9">
      <c r="C768" s="23" t="s">
        <v>3976</v>
      </c>
      <c r="D768" s="23" t="s">
        <v>3977</v>
      </c>
      <c r="E768" s="23">
        <v>1</v>
      </c>
      <c r="F768" s="23">
        <v>2</v>
      </c>
      <c r="G768" s="23" t="s">
        <v>294</v>
      </c>
      <c r="H768" s="633" t="str">
        <f>IF($G768="","",VLOOKUP($G768,所属・種目コード!$F$2:$H$161,3,FALSE))</f>
        <v>031293</v>
      </c>
      <c r="I768" s="633">
        <f>IF($G768="","",VLOOKUP($G768,所属・種目コード!$F$2:$H$165,2,FALSE))</f>
        <v>1293</v>
      </c>
    </row>
    <row r="769" spans="3:9">
      <c r="C769" s="23" t="s">
        <v>8369</v>
      </c>
      <c r="D769" s="23" t="s">
        <v>8370</v>
      </c>
      <c r="E769" s="23">
        <v>1</v>
      </c>
      <c r="F769" s="23">
        <v>4</v>
      </c>
      <c r="G769" s="23" t="s">
        <v>267</v>
      </c>
      <c r="H769" s="633" t="str">
        <f>IF($G769="","",VLOOKUP($G769,所属・種目コード!$F$2:$H$161,3,FALSE))</f>
        <v>031286</v>
      </c>
      <c r="I769" s="633">
        <f>IF($G769="","",VLOOKUP($G769,所属・種目コード!$F$2:$H$165,2,FALSE))</f>
        <v>1286</v>
      </c>
    </row>
    <row r="770" spans="3:9">
      <c r="C770" s="23" t="s">
        <v>9651</v>
      </c>
      <c r="D770" s="23" t="s">
        <v>9652</v>
      </c>
      <c r="E770" s="23">
        <v>1</v>
      </c>
      <c r="F770" s="23">
        <v>3</v>
      </c>
      <c r="G770" s="23" t="s">
        <v>267</v>
      </c>
      <c r="H770" s="633" t="str">
        <f>IF($G770="","",VLOOKUP($G770,所属・種目コード!$F$2:$H$161,3,FALSE))</f>
        <v>031286</v>
      </c>
      <c r="I770" s="633">
        <f>IF($G770="","",VLOOKUP($G770,所属・種目コード!$F$2:$H$165,2,FALSE))</f>
        <v>1286</v>
      </c>
    </row>
    <row r="771" spans="3:9">
      <c r="C771" s="23" t="s">
        <v>9666</v>
      </c>
      <c r="D771" s="23" t="s">
        <v>9176</v>
      </c>
      <c r="E771" s="23">
        <v>1</v>
      </c>
      <c r="F771" s="23">
        <v>3</v>
      </c>
      <c r="G771" s="23" t="s">
        <v>271</v>
      </c>
      <c r="H771" s="633" t="str">
        <f>IF($G771="","",VLOOKUP($G771,所属・種目コード!$F$2:$H$161,3,FALSE))</f>
        <v>031287</v>
      </c>
      <c r="I771" s="633">
        <f>IF($G771="","",VLOOKUP($G771,所属・種目コード!$F$2:$H$165,2,FALSE))</f>
        <v>1287</v>
      </c>
    </row>
    <row r="772" spans="3:9">
      <c r="C772" s="23" t="s">
        <v>9614</v>
      </c>
      <c r="D772" s="23" t="s">
        <v>9177</v>
      </c>
      <c r="E772" s="23">
        <v>1</v>
      </c>
      <c r="F772" s="23">
        <v>4</v>
      </c>
      <c r="G772" s="23" t="s">
        <v>9681</v>
      </c>
      <c r="H772" s="633" t="str">
        <f>IF($G772="","",VLOOKUP($G772,所属・種目コード!$F$2:$H$161,3,FALSE))</f>
        <v>031255</v>
      </c>
      <c r="I772" s="633">
        <f>IF($G772="","",VLOOKUP($G772,所属・種目コード!$F$2:$H$165,2,FALSE))</f>
        <v>1255</v>
      </c>
    </row>
    <row r="773" spans="3:9">
      <c r="C773" s="23" t="s">
        <v>2947</v>
      </c>
      <c r="D773" s="23" t="s">
        <v>9647</v>
      </c>
      <c r="E773" s="23">
        <v>1</v>
      </c>
      <c r="F773" s="23">
        <v>1</v>
      </c>
      <c r="G773" s="23" t="s">
        <v>9686</v>
      </c>
      <c r="H773" s="633" t="str">
        <f>IF($G773="","",VLOOKUP($G773,所属・種目コード!$F$2:$H$161,3,FALSE))</f>
        <v>031256</v>
      </c>
      <c r="I773" s="633">
        <f>IF($G773="","",VLOOKUP($G773,所属・種目コード!$F$2:$H$165,2,FALSE))</f>
        <v>1256</v>
      </c>
    </row>
    <row r="774" spans="3:9">
      <c r="C774" s="23" t="s">
        <v>9610</v>
      </c>
      <c r="D774" s="23" t="s">
        <v>9178</v>
      </c>
      <c r="E774" s="23">
        <v>1</v>
      </c>
      <c r="F774" s="23">
        <v>6</v>
      </c>
      <c r="G774" s="23" t="s">
        <v>143</v>
      </c>
      <c r="H774" s="633" t="str">
        <f>IF($G774="","",VLOOKUP($G774,所属・種目コード!$F$2:$H$161,3,FALSE))</f>
        <v>031257</v>
      </c>
      <c r="I774" s="633">
        <f>IF($G774="","",VLOOKUP($G774,所属・種目コード!$F$2:$H$165,2,FALSE))</f>
        <v>1257</v>
      </c>
    </row>
    <row r="775" spans="3:9">
      <c r="C775" s="23" t="s">
        <v>4878</v>
      </c>
      <c r="D775" s="23" t="s">
        <v>4879</v>
      </c>
      <c r="E775" s="23">
        <v>1</v>
      </c>
      <c r="F775" s="23">
        <v>3</v>
      </c>
      <c r="G775" s="23" t="s">
        <v>143</v>
      </c>
      <c r="H775" s="633" t="str">
        <f>IF($G775="","",VLOOKUP($G775,所属・種目コード!$F$2:$H$161,3,FALSE))</f>
        <v>031257</v>
      </c>
      <c r="I775" s="633">
        <f>IF($G775="","",VLOOKUP($G775,所属・種目コード!$F$2:$H$165,2,FALSE))</f>
        <v>1257</v>
      </c>
    </row>
    <row r="776" spans="3:9">
      <c r="C776" s="23" t="s">
        <v>4699</v>
      </c>
      <c r="D776" s="23" t="s">
        <v>4700</v>
      </c>
      <c r="E776" s="23">
        <v>1</v>
      </c>
      <c r="F776" s="23">
        <v>2</v>
      </c>
      <c r="G776" s="23" t="s">
        <v>143</v>
      </c>
      <c r="H776" s="633" t="str">
        <f>IF($G776="","",VLOOKUP($G776,所属・種目コード!$F$2:$H$161,3,FALSE))</f>
        <v>031257</v>
      </c>
      <c r="I776" s="633">
        <f>IF($G776="","",VLOOKUP($G776,所属・種目コード!$F$2:$H$165,2,FALSE))</f>
        <v>1257</v>
      </c>
    </row>
    <row r="777" spans="3:9">
      <c r="C777" s="23" t="s">
        <v>4646</v>
      </c>
      <c r="D777" s="23" t="s">
        <v>4647</v>
      </c>
      <c r="E777" s="23">
        <v>1</v>
      </c>
      <c r="F777" s="23">
        <v>1</v>
      </c>
      <c r="G777" s="23" t="s">
        <v>143</v>
      </c>
      <c r="H777" s="633" t="str">
        <f>IF($G777="","",VLOOKUP($G777,所属・種目コード!$F$2:$H$161,3,FALSE))</f>
        <v>031257</v>
      </c>
      <c r="I777" s="633">
        <f>IF($G777="","",VLOOKUP($G777,所属・種目コード!$F$2:$H$165,2,FALSE))</f>
        <v>1257</v>
      </c>
    </row>
    <row r="778" spans="3:9">
      <c r="C778" s="23" t="s">
        <v>9627</v>
      </c>
      <c r="D778" s="23" t="s">
        <v>9628</v>
      </c>
      <c r="E778" s="23">
        <v>1</v>
      </c>
      <c r="F778" s="23">
        <v>3</v>
      </c>
      <c r="G778" s="23" t="s">
        <v>9687</v>
      </c>
      <c r="H778" s="633" t="str">
        <f>IF($G778="","",VLOOKUP($G778,所属・種目コード!$F$2:$H$161,3,FALSE))</f>
        <v>031333</v>
      </c>
      <c r="I778" s="633">
        <f>IF($G778="","",VLOOKUP($G778,所属・種目コード!$F$2:$H$165,2,FALSE))</f>
        <v>1333</v>
      </c>
    </row>
    <row r="779" spans="3:9">
      <c r="C779" s="23" t="s">
        <v>9629</v>
      </c>
      <c r="D779" s="23" t="s">
        <v>9179</v>
      </c>
      <c r="E779" s="23">
        <v>1</v>
      </c>
      <c r="F779" s="23">
        <v>3</v>
      </c>
      <c r="G779" s="23" t="s">
        <v>9687</v>
      </c>
      <c r="H779" s="633" t="str">
        <f>IF($G779="","",VLOOKUP($G779,所属・種目コード!$F$2:$H$161,3,FALSE))</f>
        <v>031333</v>
      </c>
      <c r="I779" s="633">
        <f>IF($G779="","",VLOOKUP($G779,所属・種目コード!$F$2:$H$165,2,FALSE))</f>
        <v>1333</v>
      </c>
    </row>
    <row r="780" spans="3:9">
      <c r="C780" s="23" t="s">
        <v>3414</v>
      </c>
      <c r="D780" s="23" t="s">
        <v>3415</v>
      </c>
      <c r="E780" s="23">
        <v>1</v>
      </c>
      <c r="F780" s="23">
        <v>2</v>
      </c>
      <c r="G780" s="23" t="s">
        <v>9687</v>
      </c>
      <c r="H780" s="633" t="str">
        <f>IF($G780="","",VLOOKUP($G780,所属・種目コード!$F$2:$H$161,3,FALSE))</f>
        <v>031333</v>
      </c>
      <c r="I780" s="633">
        <f>IF($G780="","",VLOOKUP($G780,所属・種目コード!$F$2:$H$165,2,FALSE))</f>
        <v>1333</v>
      </c>
    </row>
    <row r="781" spans="3:9">
      <c r="C781" s="23" t="s">
        <v>5013</v>
      </c>
      <c r="D781" s="23" t="s">
        <v>5014</v>
      </c>
      <c r="E781" s="23">
        <v>1</v>
      </c>
      <c r="F781" s="23">
        <v>2</v>
      </c>
      <c r="G781" s="23" t="s">
        <v>9687</v>
      </c>
      <c r="H781" s="633" t="str">
        <f>IF($G781="","",VLOOKUP($G781,所属・種目コード!$F$2:$H$161,3,FALSE))</f>
        <v>031333</v>
      </c>
      <c r="I781" s="633">
        <f>IF($G781="","",VLOOKUP($G781,所属・種目コード!$F$2:$H$165,2,FALSE))</f>
        <v>1333</v>
      </c>
    </row>
    <row r="782" spans="3:9">
      <c r="C782" s="23" t="s">
        <v>4078</v>
      </c>
      <c r="D782" s="23" t="s">
        <v>4079</v>
      </c>
      <c r="E782" s="23">
        <v>1</v>
      </c>
      <c r="F782" s="23">
        <v>2</v>
      </c>
      <c r="G782" s="23" t="s">
        <v>9687</v>
      </c>
      <c r="H782" s="633" t="str">
        <f>IF($G782="","",VLOOKUP($G782,所属・種目コード!$F$2:$H$161,3,FALSE))</f>
        <v>031333</v>
      </c>
      <c r="I782" s="633">
        <f>IF($G782="","",VLOOKUP($G782,所属・種目コード!$F$2:$H$165,2,FALSE))</f>
        <v>1333</v>
      </c>
    </row>
    <row r="783" spans="3:9">
      <c r="C783" s="23" t="s">
        <v>3434</v>
      </c>
      <c r="D783" s="23" t="s">
        <v>3435</v>
      </c>
      <c r="E783" s="23">
        <v>1</v>
      </c>
      <c r="F783" s="23">
        <v>2</v>
      </c>
      <c r="G783" s="23" t="s">
        <v>9687</v>
      </c>
      <c r="H783" s="633" t="str">
        <f>IF($G783="","",VLOOKUP($G783,所属・種目コード!$F$2:$H$161,3,FALSE))</f>
        <v>031333</v>
      </c>
      <c r="I783" s="633">
        <f>IF($G783="","",VLOOKUP($G783,所属・種目コード!$F$2:$H$165,2,FALSE))</f>
        <v>1333</v>
      </c>
    </row>
    <row r="784" spans="3:9">
      <c r="C784" s="23" t="s">
        <v>5027</v>
      </c>
      <c r="D784" s="23" t="s">
        <v>5028</v>
      </c>
      <c r="E784" s="23">
        <v>1</v>
      </c>
      <c r="F784" s="23">
        <v>2</v>
      </c>
      <c r="G784" s="23" t="s">
        <v>9687</v>
      </c>
      <c r="H784" s="633" t="str">
        <f>IF($G784="","",VLOOKUP($G784,所属・種目コード!$F$2:$H$161,3,FALSE))</f>
        <v>031333</v>
      </c>
      <c r="I784" s="633">
        <f>IF($G784="","",VLOOKUP($G784,所属・種目コード!$F$2:$H$165,2,FALSE))</f>
        <v>1333</v>
      </c>
    </row>
    <row r="785" spans="3:9">
      <c r="C785" s="23" t="s">
        <v>9620</v>
      </c>
      <c r="D785" s="23" t="s">
        <v>9180</v>
      </c>
      <c r="E785" s="23">
        <v>1</v>
      </c>
      <c r="F785" s="23">
        <v>3</v>
      </c>
      <c r="G785" s="23" t="s">
        <v>207</v>
      </c>
      <c r="H785" s="633" t="str">
        <f>IF($G785="","",VLOOKUP($G785,所属・種目コード!$F$2:$H$161,3,FALSE))</f>
        <v>031271</v>
      </c>
      <c r="I785" s="633">
        <f>IF($G785="","",VLOOKUP($G785,所属・種目コード!$F$2:$H$165,2,FALSE))</f>
        <v>1271</v>
      </c>
    </row>
    <row r="786" spans="3:9">
      <c r="C786" s="23" t="s">
        <v>2928</v>
      </c>
      <c r="D786" s="23" t="s">
        <v>2929</v>
      </c>
      <c r="E786" s="23">
        <v>1</v>
      </c>
      <c r="F786" s="23">
        <v>2</v>
      </c>
      <c r="G786" s="23" t="s">
        <v>207</v>
      </c>
      <c r="H786" s="633" t="str">
        <f>IF($G786="","",VLOOKUP($G786,所属・種目コード!$F$2:$H$161,3,FALSE))</f>
        <v>031271</v>
      </c>
      <c r="I786" s="633">
        <f>IF($G786="","",VLOOKUP($G786,所属・種目コード!$F$2:$H$165,2,FALSE))</f>
        <v>1271</v>
      </c>
    </row>
    <row r="787" spans="3:9">
      <c r="C787" s="23" t="s">
        <v>1843</v>
      </c>
      <c r="D787" s="23" t="s">
        <v>1844</v>
      </c>
      <c r="E787" s="23">
        <v>1</v>
      </c>
      <c r="F787" s="23">
        <v>1</v>
      </c>
      <c r="G787" s="23" t="s">
        <v>207</v>
      </c>
      <c r="H787" s="633" t="str">
        <f>IF($G787="","",VLOOKUP($G787,所属・種目コード!$F$2:$H$161,3,FALSE))</f>
        <v>031271</v>
      </c>
      <c r="I787" s="633">
        <f>IF($G787="","",VLOOKUP($G787,所属・種目コード!$F$2:$H$165,2,FALSE))</f>
        <v>1271</v>
      </c>
    </row>
    <row r="788" spans="3:9">
      <c r="C788" s="23" t="s">
        <v>8341</v>
      </c>
      <c r="D788" s="23" t="s">
        <v>8342</v>
      </c>
      <c r="E788" s="23">
        <v>1</v>
      </c>
      <c r="F788" s="23">
        <v>3</v>
      </c>
      <c r="G788" s="23" t="s">
        <v>207</v>
      </c>
      <c r="H788" s="633" t="str">
        <f>IF($G788="","",VLOOKUP($G788,所属・種目コード!$F$2:$H$161,3,FALSE))</f>
        <v>031271</v>
      </c>
      <c r="I788" s="633">
        <f>IF($G788="","",VLOOKUP($G788,所属・種目コード!$F$2:$H$165,2,FALSE))</f>
        <v>1271</v>
      </c>
    </row>
    <row r="789" spans="3:9">
      <c r="C789" s="23" t="s">
        <v>9630</v>
      </c>
      <c r="D789" s="23" t="s">
        <v>9181</v>
      </c>
      <c r="E789" s="23">
        <v>1</v>
      </c>
      <c r="F789" s="23">
        <v>4</v>
      </c>
      <c r="G789" s="23" t="s">
        <v>207</v>
      </c>
      <c r="H789" s="633" t="str">
        <f>IF($G789="","",VLOOKUP($G789,所属・種目コード!$F$2:$H$161,3,FALSE))</f>
        <v>031271</v>
      </c>
      <c r="I789" s="633">
        <f>IF($G789="","",VLOOKUP($G789,所属・種目コード!$F$2:$H$165,2,FALSE))</f>
        <v>1271</v>
      </c>
    </row>
    <row r="790" spans="3:9">
      <c r="C790" s="23" t="s">
        <v>4828</v>
      </c>
      <c r="D790" s="23" t="s">
        <v>4829</v>
      </c>
      <c r="E790" s="23">
        <v>1</v>
      </c>
      <c r="F790" s="23">
        <v>2</v>
      </c>
      <c r="G790" s="23" t="s">
        <v>9688</v>
      </c>
      <c r="H790" s="633" t="str">
        <f>IF($G790="","",VLOOKUP($G790,所属・種目コード!$F$2:$H$161,3,FALSE))</f>
        <v>031334</v>
      </c>
      <c r="I790" s="633">
        <f>IF($G790="","",VLOOKUP($G790,所属・種目コード!$F$2:$H$165,2,FALSE))</f>
        <v>1334</v>
      </c>
    </row>
    <row r="791" spans="3:9">
      <c r="C791" s="23" t="s">
        <v>8377</v>
      </c>
      <c r="D791" s="23" t="s">
        <v>8378</v>
      </c>
      <c r="E791" s="23">
        <v>1</v>
      </c>
      <c r="F791" s="23">
        <v>3</v>
      </c>
      <c r="G791" s="23" t="s">
        <v>298</v>
      </c>
      <c r="H791" s="633" t="str">
        <f>IF($G791="","",VLOOKUP($G791,所属・種目コード!$F$2:$H$161,3,FALSE))</f>
        <v>031294</v>
      </c>
      <c r="I791" s="633">
        <f>IF($G791="","",VLOOKUP($G791,所属・種目コード!$F$2:$H$165,2,FALSE))</f>
        <v>1294</v>
      </c>
    </row>
    <row r="792" spans="3:9">
      <c r="C792" s="23" t="s">
        <v>2271</v>
      </c>
      <c r="D792" s="23" t="s">
        <v>2272</v>
      </c>
      <c r="E792" s="23">
        <v>1</v>
      </c>
      <c r="F792" s="23">
        <v>2</v>
      </c>
      <c r="G792" s="23" t="s">
        <v>298</v>
      </c>
      <c r="H792" s="633" t="str">
        <f>IF($G792="","",VLOOKUP($G792,所属・種目コード!$F$2:$H$161,3,FALSE))</f>
        <v>031294</v>
      </c>
      <c r="I792" s="633">
        <f>IF($G792="","",VLOOKUP($G792,所属・種目コード!$F$2:$H$165,2,FALSE))</f>
        <v>1294</v>
      </c>
    </row>
    <row r="793" spans="3:9">
      <c r="C793" s="23" t="s">
        <v>9653</v>
      </c>
      <c r="D793" s="23" t="s">
        <v>8433</v>
      </c>
      <c r="E793" s="23">
        <v>1</v>
      </c>
      <c r="F793" s="23">
        <v>4</v>
      </c>
      <c r="G793" s="23" t="s">
        <v>278</v>
      </c>
      <c r="H793" s="633" t="str">
        <f>IF($G793="","",VLOOKUP($G793,所属・種目コード!$F$2:$H$161,3,FALSE))</f>
        <v>031289</v>
      </c>
      <c r="I793" s="633">
        <f>IF($G793="","",VLOOKUP($G793,所属・種目コード!$F$2:$H$165,2,FALSE))</f>
        <v>1289</v>
      </c>
    </row>
    <row r="794" spans="3:9">
      <c r="C794" s="23" t="s">
        <v>4954</v>
      </c>
      <c r="D794" s="23" t="s">
        <v>4955</v>
      </c>
      <c r="E794" s="23">
        <v>1</v>
      </c>
      <c r="F794" s="23">
        <v>2</v>
      </c>
      <c r="G794" s="23" t="s">
        <v>278</v>
      </c>
      <c r="H794" s="633" t="str">
        <f>IF($G794="","",VLOOKUP($G794,所属・種目コード!$F$2:$H$161,3,FALSE))</f>
        <v>031289</v>
      </c>
      <c r="I794" s="633">
        <f>IF($G794="","",VLOOKUP($G794,所属・種目コード!$F$2:$H$165,2,FALSE))</f>
        <v>1289</v>
      </c>
    </row>
    <row r="795" spans="3:9">
      <c r="C795" s="23" t="s">
        <v>9654</v>
      </c>
      <c r="D795" s="23" t="s">
        <v>9182</v>
      </c>
      <c r="E795" s="23">
        <v>1</v>
      </c>
      <c r="F795" s="23">
        <v>4</v>
      </c>
      <c r="G795" s="23" t="s">
        <v>278</v>
      </c>
      <c r="H795" s="633" t="str">
        <f>IF($G795="","",VLOOKUP($G795,所属・種目コード!$F$2:$H$161,3,FALSE))</f>
        <v>031289</v>
      </c>
      <c r="I795" s="633">
        <f>IF($G795="","",VLOOKUP($G795,所属・種目コード!$F$2:$H$165,2,FALSE))</f>
        <v>1289</v>
      </c>
    </row>
    <row r="796" spans="3:9">
      <c r="C796" s="23" t="s">
        <v>5029</v>
      </c>
      <c r="D796" s="23" t="s">
        <v>5030</v>
      </c>
      <c r="E796" s="23">
        <v>1</v>
      </c>
      <c r="F796" s="23">
        <v>1</v>
      </c>
      <c r="G796" s="23" t="s">
        <v>278</v>
      </c>
      <c r="H796" s="633" t="str">
        <f>IF($G796="","",VLOOKUP($G796,所属・種目コード!$F$2:$H$161,3,FALSE))</f>
        <v>031289</v>
      </c>
      <c r="I796" s="633">
        <f>IF($G796="","",VLOOKUP($G796,所属・種目コード!$F$2:$H$165,2,FALSE))</f>
        <v>1289</v>
      </c>
    </row>
    <row r="797" spans="3:9">
      <c r="C797" s="23" t="s">
        <v>9655</v>
      </c>
      <c r="D797" s="23" t="s">
        <v>9656</v>
      </c>
      <c r="E797" s="23">
        <v>1</v>
      </c>
      <c r="F797" s="23">
        <v>3</v>
      </c>
      <c r="G797" s="23" t="s">
        <v>9680</v>
      </c>
      <c r="H797" s="633" t="str">
        <f>IF($G797="","",VLOOKUP($G797,所属・種目コード!$F$2:$H$161,3,FALSE))</f>
        <v>031347</v>
      </c>
      <c r="I797" s="633">
        <f>IF($G797="","",VLOOKUP($G797,所属・種目コード!$F$2:$H$165,2,FALSE))</f>
        <v>1347</v>
      </c>
    </row>
    <row r="798" spans="3:9">
      <c r="C798" s="23" t="s">
        <v>9657</v>
      </c>
      <c r="D798" s="23" t="s">
        <v>9025</v>
      </c>
      <c r="E798" s="23">
        <v>1</v>
      </c>
      <c r="F798" s="23">
        <v>3</v>
      </c>
      <c r="G798" s="23" t="s">
        <v>9680</v>
      </c>
      <c r="H798" s="633" t="str">
        <f>IF($G798="","",VLOOKUP($G798,所属・種目コード!$F$2:$H$161,3,FALSE))</f>
        <v>031347</v>
      </c>
      <c r="I798" s="633">
        <f>IF($G798="","",VLOOKUP($G798,所属・種目コード!$F$2:$H$165,2,FALSE))</f>
        <v>1347</v>
      </c>
    </row>
    <row r="799" spans="3:9">
      <c r="C799" s="23" t="s">
        <v>2932</v>
      </c>
      <c r="D799" s="23" t="s">
        <v>2933</v>
      </c>
      <c r="E799" s="23">
        <v>1</v>
      </c>
      <c r="F799" s="23">
        <v>2</v>
      </c>
      <c r="G799" s="23" t="s">
        <v>9680</v>
      </c>
      <c r="H799" s="633" t="str">
        <f>IF($G799="","",VLOOKUP($G799,所属・種目コード!$F$2:$H$161,3,FALSE))</f>
        <v>031347</v>
      </c>
      <c r="I799" s="633">
        <f>IF($G799="","",VLOOKUP($G799,所属・種目コード!$F$2:$H$165,2,FALSE))</f>
        <v>1347</v>
      </c>
    </row>
    <row r="800" spans="3:9">
      <c r="C800" s="23" t="s">
        <v>3540</v>
      </c>
      <c r="D800" s="23" t="s">
        <v>3541</v>
      </c>
      <c r="E800" s="23">
        <v>1</v>
      </c>
      <c r="F800" s="23">
        <v>1</v>
      </c>
      <c r="G800" s="23" t="s">
        <v>121</v>
      </c>
      <c r="H800" s="633" t="str">
        <f>IF($G800="","",VLOOKUP($G800,所属・種目コード!$F$2:$H$161,3,FALSE))</f>
        <v>031252</v>
      </c>
      <c r="I800" s="633">
        <f>IF($G800="","",VLOOKUP($G800,所属・種目コード!$F$2:$H$165,2,FALSE))</f>
        <v>1252</v>
      </c>
    </row>
    <row r="801" spans="3:9">
      <c r="C801" s="23" t="s">
        <v>2633</v>
      </c>
      <c r="D801" s="23" t="s">
        <v>2634</v>
      </c>
      <c r="E801" s="23">
        <v>1</v>
      </c>
      <c r="F801" s="23">
        <v>2</v>
      </c>
      <c r="G801" s="23" t="s">
        <v>161</v>
      </c>
      <c r="H801" s="633" t="str">
        <f>IF($G801="","",VLOOKUP($G801,所属・種目コード!$F$2:$H$161,3,FALSE))</f>
        <v>031261</v>
      </c>
      <c r="I801" s="633">
        <f>IF($G801="","",VLOOKUP($G801,所属・種目コード!$F$2:$H$165,2,FALSE))</f>
        <v>1261</v>
      </c>
    </row>
    <row r="802" spans="3:9">
      <c r="C802" s="23" t="s">
        <v>4529</v>
      </c>
      <c r="D802" s="23" t="s">
        <v>4530</v>
      </c>
      <c r="E802" s="23">
        <v>1</v>
      </c>
      <c r="F802" s="23">
        <v>2</v>
      </c>
      <c r="G802" s="23" t="s">
        <v>161</v>
      </c>
      <c r="H802" s="633" t="str">
        <f>IF($G802="","",VLOOKUP($G802,所属・種目コード!$F$2:$H$161,3,FALSE))</f>
        <v>031261</v>
      </c>
      <c r="I802" s="633">
        <f>IF($G802="","",VLOOKUP($G802,所属・種目コード!$F$2:$H$165,2,FALSE))</f>
        <v>1261</v>
      </c>
    </row>
    <row r="803" spans="3:9">
      <c r="C803" s="23" t="s">
        <v>9662</v>
      </c>
      <c r="D803" s="23" t="s">
        <v>9183</v>
      </c>
      <c r="E803" s="23">
        <v>1</v>
      </c>
      <c r="F803" s="23">
        <v>4</v>
      </c>
      <c r="G803" s="23" t="s">
        <v>211</v>
      </c>
      <c r="H803" s="633" t="str">
        <f>IF($G803="","",VLOOKUP($G803,所属・種目コード!$F$2:$H$161,3,FALSE))</f>
        <v>031272</v>
      </c>
      <c r="I803" s="633">
        <f>IF($G803="","",VLOOKUP($G803,所属・種目コード!$F$2:$H$165,2,FALSE))</f>
        <v>1272</v>
      </c>
    </row>
    <row r="804" spans="3:9">
      <c r="C804" s="23" t="s">
        <v>9626</v>
      </c>
      <c r="D804" s="23" t="s">
        <v>3146</v>
      </c>
      <c r="E804" s="23">
        <v>1</v>
      </c>
      <c r="F804" s="23">
        <v>2</v>
      </c>
      <c r="G804" s="23" t="s">
        <v>102</v>
      </c>
      <c r="H804" s="633" t="str">
        <f>IF($G804="","",VLOOKUP($G804,所属・種目コード!$F$2:$H$161,3,FALSE))</f>
        <v>031248</v>
      </c>
      <c r="I804" s="633">
        <f>IF($G804="","",VLOOKUP($G804,所属・種目コード!$F$2:$H$165,2,FALSE))</f>
        <v>1248</v>
      </c>
    </row>
    <row r="805" spans="3:9">
      <c r="C805" s="23" t="s">
        <v>9615</v>
      </c>
      <c r="D805" s="23" t="s">
        <v>9616</v>
      </c>
      <c r="E805" s="23">
        <v>1</v>
      </c>
      <c r="F805" s="23">
        <v>4</v>
      </c>
      <c r="G805" s="23" t="s">
        <v>9689</v>
      </c>
      <c r="H805" s="633" t="str">
        <f>IF($G805="","",VLOOKUP($G805,所属・種目コード!$F$2:$H$161,3,FALSE))</f>
        <v>031345</v>
      </c>
      <c r="I805" s="633">
        <f>IF($G805="","",VLOOKUP($G805,所属・種目コード!$F$2:$H$165,2,FALSE))</f>
        <v>1345</v>
      </c>
    </row>
    <row r="806" spans="3:9">
      <c r="C806" s="23" t="s">
        <v>9648</v>
      </c>
      <c r="D806" s="23" t="s">
        <v>4232</v>
      </c>
      <c r="E806" s="23">
        <v>1</v>
      </c>
      <c r="F806" s="23">
        <v>3</v>
      </c>
      <c r="G806" s="23" t="s">
        <v>178</v>
      </c>
      <c r="H806" s="633" t="str">
        <f>IF($G806="","",VLOOKUP($G806,所属・種目コード!$F$2:$H$161,3,FALSE))</f>
        <v>031264</v>
      </c>
      <c r="I806" s="633">
        <f>IF($G806="","",VLOOKUP($G806,所属・種目コード!$F$2:$H$165,2,FALSE))</f>
        <v>1264</v>
      </c>
    </row>
    <row r="807" spans="3:9">
      <c r="C807" s="23" t="s">
        <v>9649</v>
      </c>
      <c r="D807" s="23" t="s">
        <v>9184</v>
      </c>
      <c r="E807" s="23">
        <v>1</v>
      </c>
      <c r="F807" s="23">
        <v>3</v>
      </c>
      <c r="G807" s="23" t="s">
        <v>178</v>
      </c>
      <c r="H807" s="633" t="str">
        <f>IF($G807="","",VLOOKUP($G807,所属・種目コード!$F$2:$H$161,3,FALSE))</f>
        <v>031264</v>
      </c>
      <c r="I807" s="633">
        <f>IF($G807="","",VLOOKUP($G807,所属・種目コード!$F$2:$H$165,2,FALSE))</f>
        <v>1264</v>
      </c>
    </row>
    <row r="808" spans="3:9">
      <c r="C808" s="23" t="s">
        <v>3810</v>
      </c>
      <c r="D808" s="23" t="s">
        <v>3811</v>
      </c>
      <c r="E808" s="23">
        <v>1</v>
      </c>
      <c r="F808" s="23">
        <v>1</v>
      </c>
      <c r="G808" s="23" t="s">
        <v>178</v>
      </c>
      <c r="H808" s="633" t="str">
        <f>IF($G808="","",VLOOKUP($G808,所属・種目コード!$F$2:$H$161,3,FALSE))</f>
        <v>031264</v>
      </c>
      <c r="I808" s="633">
        <f>IF($G808="","",VLOOKUP($G808,所属・種目コード!$F$2:$H$165,2,FALSE))</f>
        <v>1264</v>
      </c>
    </row>
    <row r="809" spans="3:9">
      <c r="C809" s="23" t="s">
        <v>4277</v>
      </c>
      <c r="D809" s="23" t="s">
        <v>4278</v>
      </c>
      <c r="E809" s="23">
        <v>1</v>
      </c>
      <c r="F809" s="23">
        <v>1</v>
      </c>
      <c r="G809" s="23" t="s">
        <v>178</v>
      </c>
      <c r="H809" s="633" t="str">
        <f>IF($G809="","",VLOOKUP($G809,所属・種目コード!$F$2:$H$161,3,FALSE))</f>
        <v>031264</v>
      </c>
      <c r="I809" s="633">
        <f>IF($G809="","",VLOOKUP($G809,所属・種目コード!$F$2:$H$165,2,FALSE))</f>
        <v>1264</v>
      </c>
    </row>
    <row r="810" spans="3:9">
      <c r="C810" s="23" t="s">
        <v>9667</v>
      </c>
      <c r="D810" s="23" t="s">
        <v>9185</v>
      </c>
      <c r="E810" s="23">
        <v>1</v>
      </c>
      <c r="F810" s="23">
        <v>4</v>
      </c>
      <c r="G810" s="23" t="s">
        <v>239</v>
      </c>
      <c r="H810" s="633" t="str">
        <f>IF($G810="","",VLOOKUP($G810,所属・種目コード!$F$2:$H$161,3,FALSE))</f>
        <v>031279</v>
      </c>
      <c r="I810" s="633">
        <f>IF($G810="","",VLOOKUP($G810,所属・種目コード!$F$2:$H$165,2,FALSE))</f>
        <v>1279</v>
      </c>
    </row>
    <row r="811" spans="3:9">
      <c r="C811" s="23" t="s">
        <v>9668</v>
      </c>
      <c r="D811" s="23" t="s">
        <v>9186</v>
      </c>
      <c r="E811" s="23">
        <v>1</v>
      </c>
      <c r="F811" s="23">
        <v>3</v>
      </c>
      <c r="G811" s="23" t="s">
        <v>239</v>
      </c>
      <c r="H811" s="633" t="str">
        <f>IF($G811="","",VLOOKUP($G811,所属・種目コード!$F$2:$H$161,3,FALSE))</f>
        <v>031279</v>
      </c>
      <c r="I811" s="633">
        <f>IF($G811="","",VLOOKUP($G811,所属・種目コード!$F$2:$H$165,2,FALSE))</f>
        <v>1279</v>
      </c>
    </row>
  </sheetData>
  <sheetProtection password="F475" sheet="1" objects="1" scenarios="1"/>
  <sortState xmlns:xlrd2="http://schemas.microsoft.com/office/spreadsheetml/2017/richdata2" ref="B2:G554">
    <sortCondition ref="B2:B554"/>
  </sortState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CF163"/>
  <sheetViews>
    <sheetView zoomScaleNormal="100" workbookViewId="0">
      <pane ySplit="7" topLeftCell="A8" activePane="bottomLeft" state="frozen"/>
      <selection pane="bottomLeft" activeCell="N20" sqref="N20"/>
    </sheetView>
  </sheetViews>
  <sheetFormatPr defaultColWidth="8.69921875" defaultRowHeight="14.4"/>
  <cols>
    <col min="1" max="1" width="3.19921875" customWidth="1"/>
    <col min="2" max="2" width="7.09765625" customWidth="1"/>
    <col min="3" max="3" width="8.59765625" customWidth="1"/>
    <col min="4" max="4" width="3.69921875" customWidth="1"/>
    <col min="5" max="5" width="9.59765625" customWidth="1"/>
    <col min="6" max="6" width="15.69921875" style="37" customWidth="1"/>
    <col min="7" max="7" width="12.69921875" customWidth="1"/>
    <col min="8" max="8" width="11.69921875" style="37" customWidth="1"/>
    <col min="9" max="9" width="10.09765625" customWidth="1"/>
    <col min="10" max="10" width="10.19921875" hidden="1" customWidth="1"/>
    <col min="11" max="11" width="10.69921875" customWidth="1"/>
    <col min="12" max="13" width="1.69921875" customWidth="1"/>
    <col min="14" max="14" width="5" customWidth="1"/>
    <col min="15" max="15" width="8" customWidth="1"/>
    <col min="16" max="16" width="3.69921875" customWidth="1"/>
    <col min="17" max="17" width="9.69921875" customWidth="1"/>
    <col min="18" max="18" width="15.69921875" customWidth="1"/>
    <col min="19" max="19" width="12.69921875" customWidth="1"/>
    <col min="20" max="20" width="11.69921875" customWidth="1"/>
    <col min="21" max="21" width="10.09765625" customWidth="1"/>
    <col min="22" max="22" width="10" hidden="1" customWidth="1"/>
    <col min="23" max="23" width="10.69921875" customWidth="1"/>
    <col min="24" max="24" width="3.09765625" customWidth="1"/>
    <col min="25" max="25" width="4.8984375" hidden="1" customWidth="1"/>
    <col min="26" max="26" width="8.69921875" hidden="1" customWidth="1"/>
    <col min="27" max="27" width="15.59765625" hidden="1" customWidth="1"/>
    <col min="28" max="28" width="8.59765625" hidden="1" customWidth="1"/>
    <col min="29" max="29" width="10.69921875" hidden="1" customWidth="1"/>
    <col min="30" max="32" width="8.69921875" hidden="1" customWidth="1"/>
    <col min="33" max="33" width="4.69921875" hidden="1" customWidth="1"/>
    <col min="34" max="34" width="20.69921875" hidden="1" customWidth="1"/>
    <col min="35" max="35" width="9.19921875" hidden="1" customWidth="1"/>
    <col min="36" max="40" width="8.69921875" hidden="1" customWidth="1"/>
    <col min="41" max="41" width="9.69921875" hidden="1" customWidth="1"/>
    <col min="42" max="42" width="8.69921875" hidden="1" customWidth="1"/>
    <col min="43" max="43" width="8.59765625" hidden="1" customWidth="1"/>
    <col min="44" max="44" width="8.69921875" hidden="1" customWidth="1"/>
    <col min="45" max="45" width="5.8984375" hidden="1" customWidth="1"/>
    <col min="46" max="46" width="4.69921875" hidden="1" customWidth="1"/>
    <col min="47" max="47" width="13.19921875" hidden="1" customWidth="1"/>
    <col min="48" max="48" width="8.59765625" hidden="1" customWidth="1"/>
    <col min="49" max="49" width="8" hidden="1" customWidth="1"/>
    <col min="50" max="56" width="8.69921875" hidden="1" customWidth="1"/>
    <col min="57" max="57" width="12.3984375" hidden="1" customWidth="1"/>
    <col min="58" max="64" width="8.69921875" hidden="1" customWidth="1"/>
    <col min="65" max="65" width="15" hidden="1" customWidth="1"/>
    <col min="66" max="71" width="8.69921875" hidden="1" customWidth="1"/>
  </cols>
  <sheetData>
    <row r="1" spans="1:84">
      <c r="A1" s="248"/>
      <c r="B1" s="248"/>
      <c r="C1" s="248"/>
      <c r="D1" s="248"/>
      <c r="E1" s="248"/>
      <c r="F1" s="249"/>
      <c r="G1" s="248"/>
      <c r="H1" s="249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</row>
    <row r="2" spans="1:84" ht="15" thickBot="1">
      <c r="A2" s="248"/>
      <c r="B2" s="708"/>
      <c r="C2" s="708"/>
      <c r="D2" s="708"/>
      <c r="E2" s="708"/>
      <c r="F2" s="709"/>
      <c r="G2" s="708"/>
      <c r="H2" s="709"/>
      <c r="I2" s="708"/>
      <c r="J2" s="719"/>
      <c r="K2" s="720" t="s">
        <v>10206</v>
      </c>
      <c r="L2" s="248"/>
      <c r="M2" s="248"/>
      <c r="N2" s="708"/>
      <c r="O2" s="708"/>
      <c r="P2" s="708"/>
      <c r="Q2" s="708"/>
      <c r="R2" s="709"/>
      <c r="S2" s="708"/>
      <c r="T2" s="709"/>
      <c r="U2" s="708"/>
      <c r="V2" s="708"/>
      <c r="W2" s="720" t="s">
        <v>10206</v>
      </c>
      <c r="X2" s="248"/>
      <c r="AM2" s="23" t="s">
        <v>400</v>
      </c>
      <c r="AN2" s="23" t="s">
        <v>401</v>
      </c>
      <c r="AO2" s="23" t="s">
        <v>402</v>
      </c>
      <c r="AP2" s="23" t="s">
        <v>403</v>
      </c>
      <c r="AQ2" s="23" t="s">
        <v>404</v>
      </c>
      <c r="AR2" s="23" t="s">
        <v>405</v>
      </c>
      <c r="AS2" s="23" t="s">
        <v>406</v>
      </c>
      <c r="AT2" s="23" t="s">
        <v>47</v>
      </c>
      <c r="AU2" s="23" t="s">
        <v>52</v>
      </c>
      <c r="AV2" s="23" t="s">
        <v>407</v>
      </c>
      <c r="AW2" s="23" t="s">
        <v>408</v>
      </c>
      <c r="AX2" s="23" t="s">
        <v>409</v>
      </c>
      <c r="AY2" s="23" t="s">
        <v>410</v>
      </c>
      <c r="AZ2" s="2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</row>
    <row r="3" spans="1:84" s="23" customFormat="1" ht="25.2" customHeight="1" thickBot="1">
      <c r="A3" s="250"/>
      <c r="B3" s="710"/>
      <c r="C3" s="1270" t="s">
        <v>8681</v>
      </c>
      <c r="D3" s="1271"/>
      <c r="E3" s="1271"/>
      <c r="F3" s="1271"/>
      <c r="G3" s="1271"/>
      <c r="H3" s="1272"/>
      <c r="I3" s="710"/>
      <c r="J3" s="710"/>
      <c r="K3" s="710"/>
      <c r="L3" s="250"/>
      <c r="M3" s="250"/>
      <c r="N3" s="710"/>
      <c r="O3" s="1273" t="s">
        <v>8680</v>
      </c>
      <c r="P3" s="1274"/>
      <c r="Q3" s="1274"/>
      <c r="R3" s="1274"/>
      <c r="S3" s="1274"/>
      <c r="T3" s="1275"/>
      <c r="U3" s="710"/>
      <c r="V3" s="710"/>
      <c r="W3" s="710"/>
      <c r="X3" s="250"/>
      <c r="AM3" s="23">
        <v>5357</v>
      </c>
      <c r="AN3" s="23">
        <v>1094</v>
      </c>
      <c r="AO3" s="23" t="s">
        <v>260</v>
      </c>
      <c r="AS3" s="23">
        <v>1</v>
      </c>
      <c r="AT3" s="23">
        <v>2572</v>
      </c>
      <c r="AU3" s="23" t="s">
        <v>411</v>
      </c>
      <c r="AV3" s="23">
        <v>73</v>
      </c>
      <c r="AX3" s="23">
        <v>0</v>
      </c>
      <c r="AY3" s="23">
        <v>0</v>
      </c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</row>
    <row r="4" spans="1:84">
      <c r="A4" s="248"/>
      <c r="B4" s="708"/>
      <c r="C4" s="1276" t="s">
        <v>8662</v>
      </c>
      <c r="D4" s="1276"/>
      <c r="E4" s="1276"/>
      <c r="F4" s="1276"/>
      <c r="G4" s="708"/>
      <c r="H4" s="709"/>
      <c r="I4" s="709"/>
      <c r="J4" s="708"/>
      <c r="K4" s="710"/>
      <c r="L4" s="248"/>
      <c r="M4" s="248"/>
      <c r="N4" s="708"/>
      <c r="O4" s="1276" t="s">
        <v>8662</v>
      </c>
      <c r="P4" s="1276"/>
      <c r="Q4" s="1276"/>
      <c r="R4" s="1276"/>
      <c r="S4" s="708"/>
      <c r="T4" s="709"/>
      <c r="U4" s="709"/>
      <c r="V4" s="708"/>
      <c r="W4" s="708"/>
      <c r="X4" s="248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</row>
    <row r="5" spans="1:84" ht="15" thickBot="1">
      <c r="A5" s="248"/>
      <c r="B5" s="708"/>
      <c r="C5" s="1277" t="s">
        <v>8663</v>
      </c>
      <c r="D5" s="1277"/>
      <c r="E5" s="1277"/>
      <c r="F5" s="1277"/>
      <c r="G5" s="708"/>
      <c r="H5" s="709"/>
      <c r="I5" s="721"/>
      <c r="J5" s="708"/>
      <c r="K5" s="708"/>
      <c r="L5" s="248"/>
      <c r="M5" s="248"/>
      <c r="N5" s="708"/>
      <c r="O5" s="1277" t="s">
        <v>8663</v>
      </c>
      <c r="P5" s="1277"/>
      <c r="Q5" s="1277"/>
      <c r="R5" s="1277"/>
      <c r="S5" s="708"/>
      <c r="T5" s="709"/>
      <c r="U5" s="708"/>
      <c r="V5" s="708"/>
      <c r="W5" s="708"/>
      <c r="X5" s="248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</row>
    <row r="6" spans="1:84" ht="18.600000000000001" customHeight="1" thickBot="1">
      <c r="A6" s="248"/>
      <c r="B6" s="708"/>
      <c r="C6" s="711"/>
      <c r="D6" s="711"/>
      <c r="E6" s="711"/>
      <c r="F6" s="711"/>
      <c r="G6" s="1281" t="s">
        <v>8679</v>
      </c>
      <c r="H6" s="1282"/>
      <c r="I6" s="722">
        <f>COUNT(J16,J26,J38,J49)</f>
        <v>0</v>
      </c>
      <c r="J6" s="708"/>
      <c r="K6" s="712"/>
      <c r="L6" s="248"/>
      <c r="M6" s="248"/>
      <c r="N6" s="708"/>
      <c r="O6" s="711"/>
      <c r="P6" s="711"/>
      <c r="Q6" s="711"/>
      <c r="R6" s="711"/>
      <c r="S6" s="1259" t="s">
        <v>8679</v>
      </c>
      <c r="T6" s="1260"/>
      <c r="U6" s="722">
        <f>COUNT(V16,V26,V38,V49)</f>
        <v>0</v>
      </c>
      <c r="V6" s="708"/>
      <c r="W6" s="708"/>
      <c r="X6" s="248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</row>
    <row r="7" spans="1:84" ht="12" customHeight="1">
      <c r="A7" s="248"/>
      <c r="B7" s="708"/>
      <c r="C7" s="711"/>
      <c r="D7" s="711"/>
      <c r="E7" s="711"/>
      <c r="F7" s="711"/>
      <c r="G7" s="711"/>
      <c r="H7" s="711"/>
      <c r="I7" s="711"/>
      <c r="J7" s="708"/>
      <c r="K7" s="712"/>
      <c r="L7" s="248"/>
      <c r="M7" s="248"/>
      <c r="N7" s="708"/>
      <c r="O7" s="711"/>
      <c r="P7" s="711"/>
      <c r="Q7" s="711"/>
      <c r="R7" s="711"/>
      <c r="S7" s="711"/>
      <c r="T7" s="711"/>
      <c r="U7" s="711"/>
      <c r="V7" s="708"/>
      <c r="W7" s="708"/>
      <c r="X7" s="248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</row>
    <row r="8" spans="1:84" ht="17.399999999999999" customHeight="1" thickBot="1">
      <c r="A8" s="248"/>
      <c r="B8" s="214"/>
      <c r="C8" s="1278"/>
      <c r="D8" s="1278"/>
      <c r="E8" s="1278"/>
      <c r="F8" s="1278"/>
      <c r="G8" s="1278"/>
      <c r="H8" s="284"/>
      <c r="I8" s="284"/>
      <c r="J8" s="973"/>
      <c r="K8" s="443"/>
      <c r="L8" s="248"/>
      <c r="M8" s="248"/>
      <c r="N8" s="214"/>
      <c r="O8" s="214"/>
      <c r="P8" s="214"/>
      <c r="Q8" s="214"/>
      <c r="R8" s="214"/>
      <c r="S8" s="214"/>
      <c r="T8" s="284"/>
      <c r="U8" s="284"/>
      <c r="V8" s="285"/>
      <c r="W8" s="214"/>
      <c r="X8" s="248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</row>
    <row r="9" spans="1:84" ht="17.399999999999999" customHeight="1" thickBot="1">
      <c r="A9" s="248"/>
      <c r="B9" s="214"/>
      <c r="C9" s="1253" t="s">
        <v>10164</v>
      </c>
      <c r="D9" s="1254"/>
      <c r="E9" s="1254"/>
      <c r="F9" s="1254"/>
      <c r="G9" s="1255"/>
      <c r="H9" s="284"/>
      <c r="I9" s="284"/>
      <c r="J9" s="334"/>
      <c r="K9" s="443"/>
      <c r="L9" s="248"/>
      <c r="M9" s="248"/>
      <c r="N9" s="214"/>
      <c r="O9" s="1253" t="s">
        <v>10164</v>
      </c>
      <c r="P9" s="1254"/>
      <c r="Q9" s="1254"/>
      <c r="R9" s="1254"/>
      <c r="S9" s="1255"/>
      <c r="T9" s="284"/>
      <c r="U9" s="284"/>
      <c r="V9" s="334"/>
      <c r="W9" s="214"/>
      <c r="X9" s="248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</row>
    <row r="10" spans="1:84" ht="9.6" customHeight="1" thickBot="1">
      <c r="A10" s="248"/>
      <c r="B10" s="214"/>
      <c r="C10" s="214"/>
      <c r="D10" s="214"/>
      <c r="E10" s="214"/>
      <c r="F10" s="214"/>
      <c r="G10" s="214"/>
      <c r="H10" s="284"/>
      <c r="I10" s="284"/>
      <c r="J10" s="334"/>
      <c r="K10" s="443"/>
      <c r="L10" s="248"/>
      <c r="M10" s="248"/>
      <c r="N10" s="214"/>
      <c r="O10" s="214"/>
      <c r="P10" s="214"/>
      <c r="Q10" s="214"/>
      <c r="R10" s="214"/>
      <c r="S10" s="214"/>
      <c r="T10" s="284"/>
      <c r="U10" s="284"/>
      <c r="V10" s="334"/>
      <c r="W10" s="214"/>
      <c r="X10" s="248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</row>
    <row r="11" spans="1:84" ht="17.399999999999999" customHeight="1" thickBot="1">
      <c r="A11" s="248"/>
      <c r="B11" s="214"/>
      <c r="C11" s="1256" t="s">
        <v>8653</v>
      </c>
      <c r="D11" s="1257"/>
      <c r="E11" s="1251" t="s">
        <v>8988</v>
      </c>
      <c r="F11" s="1252"/>
      <c r="G11" s="1252"/>
      <c r="H11" s="713" t="s">
        <v>8987</v>
      </c>
      <c r="I11" s="1005"/>
      <c r="J11" s="334"/>
      <c r="K11" s="443"/>
      <c r="L11" s="248"/>
      <c r="M11" s="248"/>
      <c r="N11" s="214"/>
      <c r="O11" s="1256" t="s">
        <v>8653</v>
      </c>
      <c r="P11" s="1257"/>
      <c r="Q11" s="1251" t="s">
        <v>8988</v>
      </c>
      <c r="R11" s="1252"/>
      <c r="S11" s="1252"/>
      <c r="T11" s="642" t="s">
        <v>8987</v>
      </c>
      <c r="U11" s="1005"/>
      <c r="V11" s="334"/>
      <c r="W11" s="214"/>
      <c r="X11" s="248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</row>
    <row r="12" spans="1:84" ht="20.399999999999999" customHeight="1" thickTop="1" thickBot="1">
      <c r="A12" s="248"/>
      <c r="B12" s="214"/>
      <c r="C12" s="266"/>
      <c r="D12" s="266"/>
      <c r="E12" s="266"/>
      <c r="F12" s="1017" t="s">
        <v>10205</v>
      </c>
      <c r="G12" s="266"/>
      <c r="H12" s="1279"/>
      <c r="I12" s="1279"/>
      <c r="J12" s="266"/>
      <c r="K12" s="214"/>
      <c r="L12" s="248"/>
      <c r="M12" s="248"/>
      <c r="N12" s="214"/>
      <c r="O12" s="266"/>
      <c r="P12" s="266"/>
      <c r="Q12" s="266"/>
      <c r="R12" s="1017" t="s">
        <v>10205</v>
      </c>
      <c r="S12" s="266"/>
      <c r="T12" s="1280"/>
      <c r="U12" s="1280"/>
      <c r="V12" s="266"/>
      <c r="W12" s="214"/>
      <c r="X12" s="248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</row>
    <row r="13" spans="1:84">
      <c r="A13" s="248"/>
      <c r="B13" s="214"/>
      <c r="C13" s="1249" t="s">
        <v>8637</v>
      </c>
      <c r="D13" s="1250"/>
      <c r="E13" s="342" t="s">
        <v>8643</v>
      </c>
      <c r="F13" s="1004" t="s">
        <v>10199</v>
      </c>
      <c r="G13" s="1004" t="s">
        <v>8635</v>
      </c>
      <c r="H13" s="342" t="s">
        <v>8665</v>
      </c>
      <c r="I13" s="974" t="s">
        <v>8636</v>
      </c>
      <c r="J13" s="947" t="s">
        <v>400</v>
      </c>
      <c r="K13" s="214"/>
      <c r="L13" s="248"/>
      <c r="M13" s="248"/>
      <c r="N13" s="214"/>
      <c r="O13" s="1249" t="s">
        <v>8637</v>
      </c>
      <c r="P13" s="1250"/>
      <c r="Q13" s="342" t="s">
        <v>8643</v>
      </c>
      <c r="R13" s="1004" t="s">
        <v>10199</v>
      </c>
      <c r="S13" s="1004" t="s">
        <v>8635</v>
      </c>
      <c r="T13" s="342" t="s">
        <v>8665</v>
      </c>
      <c r="U13" s="974" t="s">
        <v>8636</v>
      </c>
      <c r="V13" s="947" t="s">
        <v>400</v>
      </c>
      <c r="W13" s="214"/>
      <c r="X13" s="248"/>
      <c r="Z13" s="23" t="s">
        <v>400</v>
      </c>
      <c r="AA13" s="23" t="s">
        <v>401</v>
      </c>
      <c r="AB13" s="23" t="s">
        <v>402</v>
      </c>
      <c r="AC13" s="23" t="s">
        <v>403</v>
      </c>
      <c r="AD13" s="23" t="s">
        <v>404</v>
      </c>
      <c r="AE13" s="36" t="s">
        <v>405</v>
      </c>
      <c r="AF13" s="23" t="s">
        <v>406</v>
      </c>
      <c r="AG13" s="23" t="s">
        <v>47</v>
      </c>
      <c r="AH13" s="23" t="s">
        <v>52</v>
      </c>
      <c r="AI13" s="23" t="s">
        <v>407</v>
      </c>
      <c r="AM13" s="23" t="s">
        <v>400</v>
      </c>
      <c r="AN13" s="23" t="s">
        <v>401</v>
      </c>
      <c r="AO13" s="23" t="s">
        <v>402</v>
      </c>
      <c r="AP13" s="23" t="s">
        <v>403</v>
      </c>
      <c r="AQ13" s="23" t="s">
        <v>404</v>
      </c>
      <c r="AR13" s="36" t="s">
        <v>405</v>
      </c>
      <c r="AS13" s="23" t="s">
        <v>406</v>
      </c>
      <c r="AT13" s="23" t="s">
        <v>47</v>
      </c>
      <c r="AU13" s="23" t="s">
        <v>52</v>
      </c>
      <c r="AV13" s="23" t="s">
        <v>407</v>
      </c>
      <c r="AW13" s="23" t="s">
        <v>409</v>
      </c>
      <c r="AX13" s="23" t="s">
        <v>410</v>
      </c>
      <c r="AY13" s="2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</row>
    <row r="14" spans="1:84" ht="16.05" customHeight="1">
      <c r="A14" s="248"/>
      <c r="B14" s="214"/>
      <c r="C14" s="339"/>
      <c r="D14" s="258">
        <v>1</v>
      </c>
      <c r="E14" s="714"/>
      <c r="F14" s="340" t="str">
        <f>IF($E14="","",(VLOOKUP($E14,一般・大学競技者!$B$2:$JF$850,2,0)))</f>
        <v/>
      </c>
      <c r="G14" s="340" t="str">
        <f>IF($E14="","",(VLOOKUP($E14,一般・大学競技者!$B$2:$JF$850,6,0)))</f>
        <v/>
      </c>
      <c r="H14" s="1267"/>
      <c r="I14" s="998" t="str">
        <f>IF($G14="","",(VLOOKUP($G14,一般・大学競技者!$G$2:$I$900,3,0)))</f>
        <v/>
      </c>
      <c r="J14" s="938"/>
      <c r="K14" s="214"/>
      <c r="L14" s="248"/>
      <c r="M14" s="248"/>
      <c r="N14" s="214"/>
      <c r="O14" s="339"/>
      <c r="P14" s="258">
        <v>1</v>
      </c>
      <c r="Q14" s="714"/>
      <c r="R14" s="340" t="str">
        <f>IF($Q14="","",(VLOOKUP($Q14,一般・大学競技者!$B$2:$JF$850,2,0)))</f>
        <v/>
      </c>
      <c r="S14" s="340" t="str">
        <f>IF($Q14="","",(VLOOKUP($Q14,一般・大学競技者!$B$2:$JF$850,6,0)))</f>
        <v/>
      </c>
      <c r="T14" s="1267"/>
      <c r="U14" s="998" t="str">
        <f>IF($S14="","",(VLOOKUP($S14,一般・大学競技者!$G$2:$I$900,3,0)))</f>
        <v/>
      </c>
      <c r="V14" s="938"/>
      <c r="W14" s="214"/>
      <c r="X14" s="248"/>
      <c r="Z14" s="254" t="e">
        <f t="shared" ref="Z14:Z19" si="0">$J$16</f>
        <v>#VALUE!</v>
      </c>
      <c r="AA14" s="255" t="str">
        <f>$I$14</f>
        <v/>
      </c>
      <c r="AB14" s="254" t="str">
        <f>$G$14</f>
        <v/>
      </c>
      <c r="AC14" s="23"/>
      <c r="AD14" s="254">
        <f t="shared" ref="AD14:AD19" si="1">$H$14</f>
        <v>0</v>
      </c>
      <c r="AE14" s="36"/>
      <c r="AF14" s="254">
        <f>$D$14</f>
        <v>1</v>
      </c>
      <c r="AG14" s="254">
        <f>$E$14</f>
        <v>0</v>
      </c>
      <c r="AH14" s="256" t="str">
        <f>$F$14</f>
        <v/>
      </c>
      <c r="AI14" s="28">
        <v>11</v>
      </c>
      <c r="AM14" s="254" t="e">
        <f t="shared" ref="AM14:AM19" si="2">$V$16</f>
        <v>#VALUE!</v>
      </c>
      <c r="AN14" s="255" t="str">
        <f>$U$14</f>
        <v/>
      </c>
      <c r="AO14" s="254" t="str">
        <f>$S$14</f>
        <v/>
      </c>
      <c r="AP14" s="23"/>
      <c r="AQ14" s="254">
        <f t="shared" ref="AQ14:AQ19" si="3">$T$14</f>
        <v>0</v>
      </c>
      <c r="AR14" s="36"/>
      <c r="AS14" s="254">
        <f t="shared" ref="AS14:AT19" si="4">P14</f>
        <v>1</v>
      </c>
      <c r="AT14" s="254">
        <f t="shared" si="4"/>
        <v>0</v>
      </c>
      <c r="AU14" s="256" t="str">
        <f>$R$14</f>
        <v/>
      </c>
      <c r="AV14" s="28">
        <v>11</v>
      </c>
      <c r="AZ14" s="2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</row>
    <row r="15" spans="1:84" ht="16.05" customHeight="1">
      <c r="A15" s="248"/>
      <c r="B15" s="214"/>
      <c r="C15" s="257" t="s">
        <v>8638</v>
      </c>
      <c r="D15" s="258">
        <v>2</v>
      </c>
      <c r="E15" s="715"/>
      <c r="F15" s="340" t="str">
        <f>IF($E15="","",(VLOOKUP($E15,一般・大学競技者!$B$2:$JF$850,2,0)))</f>
        <v/>
      </c>
      <c r="G15" s="340" t="str">
        <f>IF($E15="","",(VLOOKUP($E15,一般・大学競技者!$B$2:$JF$850,6,0)))</f>
        <v/>
      </c>
      <c r="H15" s="1268"/>
      <c r="I15" s="998" t="str">
        <f>IF($G15="","",(VLOOKUP($G15,一般・大学競技者!$G$2:$I$900,3,0)))</f>
        <v/>
      </c>
      <c r="J15" s="938"/>
      <c r="K15" s="214"/>
      <c r="L15" s="248"/>
      <c r="M15" s="248"/>
      <c r="N15" s="214"/>
      <c r="O15" s="257" t="s">
        <v>8638</v>
      </c>
      <c r="P15" s="258">
        <v>2</v>
      </c>
      <c r="Q15" s="715"/>
      <c r="R15" s="340" t="str">
        <f>IF($Q15="","",(VLOOKUP($Q15,一般・大学競技者!$B$2:$JF$850,2,0)))</f>
        <v/>
      </c>
      <c r="S15" s="340" t="str">
        <f>IF($Q15="","",(VLOOKUP($Q15,一般・大学競技者!$B$2:$JF$850,6,0)))</f>
        <v/>
      </c>
      <c r="T15" s="1268"/>
      <c r="U15" s="998" t="str">
        <f>IF($S15="","",(VLOOKUP($S15,一般・大学競技者!$G$2:$I$900,3,0)))</f>
        <v/>
      </c>
      <c r="V15" s="938"/>
      <c r="W15" s="214"/>
      <c r="X15" s="248"/>
      <c r="Z15" s="254" t="e">
        <f t="shared" si="0"/>
        <v>#VALUE!</v>
      </c>
      <c r="AA15" s="255" t="str">
        <f>$I$15</f>
        <v/>
      </c>
      <c r="AB15" s="254" t="str">
        <f>$G$15</f>
        <v/>
      </c>
      <c r="AC15" s="23"/>
      <c r="AD15" s="254">
        <f t="shared" si="1"/>
        <v>0</v>
      </c>
      <c r="AE15" s="36"/>
      <c r="AF15" s="254">
        <f>$D$15</f>
        <v>2</v>
      </c>
      <c r="AG15" s="254">
        <f>$E$15</f>
        <v>0</v>
      </c>
      <c r="AH15" s="256" t="str">
        <f>$F$15</f>
        <v/>
      </c>
      <c r="AI15" s="28">
        <v>11</v>
      </c>
      <c r="AM15" s="254" t="e">
        <f t="shared" si="2"/>
        <v>#VALUE!</v>
      </c>
      <c r="AN15" s="255" t="str">
        <f>$U$15</f>
        <v/>
      </c>
      <c r="AO15" s="254" t="str">
        <f>$S$15</f>
        <v/>
      </c>
      <c r="AP15" s="23"/>
      <c r="AQ15" s="254">
        <f t="shared" si="3"/>
        <v>0</v>
      </c>
      <c r="AR15" s="36"/>
      <c r="AS15" s="254">
        <f t="shared" si="4"/>
        <v>2</v>
      </c>
      <c r="AT15" s="254">
        <f t="shared" si="4"/>
        <v>0</v>
      </c>
      <c r="AU15" s="256" t="str">
        <f>$R$15</f>
        <v/>
      </c>
      <c r="AV15" s="28">
        <v>11</v>
      </c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</row>
    <row r="16" spans="1:84" ht="16.05" customHeight="1">
      <c r="A16" s="248"/>
      <c r="B16" s="214"/>
      <c r="C16" s="260">
        <v>1</v>
      </c>
      <c r="D16" s="261">
        <v>3</v>
      </c>
      <c r="E16" s="715"/>
      <c r="F16" s="340" t="str">
        <f>IF($E16="","",(VLOOKUP($E16,一般・大学競技者!$B$2:$JF$850,2,0)))</f>
        <v/>
      </c>
      <c r="G16" s="340" t="str">
        <f>IF($E16="","",(VLOOKUP($E16,一般・大学競技者!$B$2:$JF$850,6,0)))</f>
        <v/>
      </c>
      <c r="H16" s="1268"/>
      <c r="I16" s="998" t="str">
        <f>IF($G16="","",(VLOOKUP($G16,一般・大学競技者!$G$2:$I$900,3,0)))</f>
        <v/>
      </c>
      <c r="J16" s="939" t="e">
        <f>$C$16+$I$16+2000</f>
        <v>#VALUE!</v>
      </c>
      <c r="K16" s="214"/>
      <c r="L16" s="250"/>
      <c r="M16" s="250"/>
      <c r="N16" s="214"/>
      <c r="O16" s="260">
        <v>1</v>
      </c>
      <c r="P16" s="261">
        <v>3</v>
      </c>
      <c r="Q16" s="715"/>
      <c r="R16" s="340" t="str">
        <f>IF($Q16="","",(VLOOKUP($Q16,一般・大学競技者!$B$2:$JF$850,2,0)))</f>
        <v/>
      </c>
      <c r="S16" s="340" t="str">
        <f>IF($Q16="","",(VLOOKUP($Q16,一般・大学競技者!$B$2:$JF$850,6,0)))</f>
        <v/>
      </c>
      <c r="T16" s="1268"/>
      <c r="U16" s="998" t="str">
        <f>IF($S16="","",(VLOOKUP($S16,一般・大学競技者!$G$2:$I$900,3,0)))</f>
        <v/>
      </c>
      <c r="V16" s="939" t="e">
        <f>$O$16+$U$16+2100</f>
        <v>#VALUE!</v>
      </c>
      <c r="W16" s="214"/>
      <c r="X16" s="248"/>
      <c r="Z16" s="254" t="e">
        <f t="shared" si="0"/>
        <v>#VALUE!</v>
      </c>
      <c r="AA16" s="255" t="str">
        <f>$I$16</f>
        <v/>
      </c>
      <c r="AB16" s="254" t="str">
        <f>$G$16</f>
        <v/>
      </c>
      <c r="AC16" s="23"/>
      <c r="AD16" s="254">
        <f t="shared" si="1"/>
        <v>0</v>
      </c>
      <c r="AE16" s="36"/>
      <c r="AF16" s="254">
        <f>$D$16</f>
        <v>3</v>
      </c>
      <c r="AG16" s="254">
        <f>$E$16</f>
        <v>0</v>
      </c>
      <c r="AH16" s="256" t="str">
        <f>$F$16</f>
        <v/>
      </c>
      <c r="AI16" s="28">
        <v>11</v>
      </c>
      <c r="AM16" s="254" t="e">
        <f t="shared" si="2"/>
        <v>#VALUE!</v>
      </c>
      <c r="AN16" s="255" t="str">
        <f>$U$16</f>
        <v/>
      </c>
      <c r="AO16" s="254" t="str">
        <f>$S$16</f>
        <v/>
      </c>
      <c r="AP16" s="23"/>
      <c r="AQ16" s="254">
        <f t="shared" si="3"/>
        <v>0</v>
      </c>
      <c r="AR16" s="36"/>
      <c r="AS16" s="254">
        <f t="shared" si="4"/>
        <v>3</v>
      </c>
      <c r="AT16" s="254">
        <f t="shared" si="4"/>
        <v>0</v>
      </c>
      <c r="AU16" s="256" t="str">
        <f>$R$16</f>
        <v/>
      </c>
      <c r="AV16" s="28">
        <v>11</v>
      </c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</row>
    <row r="17" spans="1:84" ht="16.05" customHeight="1">
      <c r="A17" s="248"/>
      <c r="B17" s="214"/>
      <c r="C17" s="124"/>
      <c r="D17" s="261">
        <v>4</v>
      </c>
      <c r="E17" s="715"/>
      <c r="F17" s="340" t="str">
        <f>IF($E17="","",(VLOOKUP($E17,一般・大学競技者!$B$2:$JF$850,2,0)))</f>
        <v/>
      </c>
      <c r="G17" s="340" t="str">
        <f>IF($E17="","",(VLOOKUP($E17,一般・大学競技者!$B$2:$JF$850,6,0)))</f>
        <v/>
      </c>
      <c r="H17" s="1268"/>
      <c r="I17" s="998" t="str">
        <f>IF($G17="","",(VLOOKUP($G17,一般・大学競技者!$G$2:$I$900,3,0)))</f>
        <v/>
      </c>
      <c r="J17" s="940"/>
      <c r="K17" s="28"/>
      <c r="L17" s="250"/>
      <c r="M17" s="250"/>
      <c r="N17" s="214"/>
      <c r="O17" s="124"/>
      <c r="P17" s="261">
        <v>4</v>
      </c>
      <c r="Q17" s="715"/>
      <c r="R17" s="340" t="str">
        <f>IF($Q17="","",(VLOOKUP($Q17,一般・大学競技者!$B$2:$JF$850,2,0)))</f>
        <v/>
      </c>
      <c r="S17" s="340" t="str">
        <f>IF($Q17="","",(VLOOKUP($Q17,一般・大学競技者!$B$2:$JF$850,6,0)))</f>
        <v/>
      </c>
      <c r="T17" s="1268"/>
      <c r="U17" s="998" t="str">
        <f>IF($S17="","",(VLOOKUP($S17,一般・大学競技者!$G$2:$I$900,3,0)))</f>
        <v/>
      </c>
      <c r="V17" s="940"/>
      <c r="W17" s="28"/>
      <c r="X17" s="250"/>
      <c r="Y17" s="23"/>
      <c r="Z17" s="254" t="e">
        <f t="shared" si="0"/>
        <v>#VALUE!</v>
      </c>
      <c r="AA17" s="255" t="str">
        <f>$I$17</f>
        <v/>
      </c>
      <c r="AB17" s="254" t="str">
        <f>$G$17</f>
        <v/>
      </c>
      <c r="AC17" s="23"/>
      <c r="AD17" s="254">
        <f t="shared" si="1"/>
        <v>0</v>
      </c>
      <c r="AE17" s="36"/>
      <c r="AF17" s="254">
        <f>$D$17</f>
        <v>4</v>
      </c>
      <c r="AG17" s="254">
        <f>$E$17</f>
        <v>0</v>
      </c>
      <c r="AH17" s="256" t="str">
        <f>$F$17</f>
        <v/>
      </c>
      <c r="AI17" s="28">
        <v>11</v>
      </c>
      <c r="AM17" s="254" t="e">
        <f t="shared" si="2"/>
        <v>#VALUE!</v>
      </c>
      <c r="AN17" s="255" t="str">
        <f>$U$17</f>
        <v/>
      </c>
      <c r="AO17" s="254" t="str">
        <f>$S$17</f>
        <v/>
      </c>
      <c r="AP17" s="23"/>
      <c r="AQ17" s="254">
        <f t="shared" si="3"/>
        <v>0</v>
      </c>
      <c r="AR17" s="36"/>
      <c r="AS17" s="254">
        <f t="shared" si="4"/>
        <v>4</v>
      </c>
      <c r="AT17" s="254">
        <f t="shared" si="4"/>
        <v>0</v>
      </c>
      <c r="AU17" s="256" t="str">
        <f>$R$17</f>
        <v/>
      </c>
      <c r="AV17" s="28">
        <v>11</v>
      </c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</row>
    <row r="18" spans="1:84" ht="16.05" customHeight="1">
      <c r="A18" s="248"/>
      <c r="B18" s="214"/>
      <c r="C18" s="124"/>
      <c r="D18" s="261">
        <v>5</v>
      </c>
      <c r="E18" s="715"/>
      <c r="F18" s="340" t="str">
        <f>IF($E18="","",(VLOOKUP($E18,一般・大学競技者!$B$2:$JF$850,2,0)))</f>
        <v/>
      </c>
      <c r="G18" s="340" t="str">
        <f>IF($E18="","",(VLOOKUP($E18,一般・大学競技者!$B$2:$JF$850,6,0)))</f>
        <v/>
      </c>
      <c r="H18" s="1268"/>
      <c r="I18" s="998" t="str">
        <f>IF($G18="","",(VLOOKUP($G18,一般・大学競技者!$G$2:$I$900,3,0)))</f>
        <v/>
      </c>
      <c r="J18" s="940"/>
      <c r="K18" s="28"/>
      <c r="L18" s="250"/>
      <c r="M18" s="250"/>
      <c r="N18" s="214"/>
      <c r="O18" s="124"/>
      <c r="P18" s="261">
        <v>5</v>
      </c>
      <c r="Q18" s="715"/>
      <c r="R18" s="340" t="str">
        <f>IF($Q18="","",(VLOOKUP($Q18,一般・大学競技者!$B$2:$JF$850,2,0)))</f>
        <v/>
      </c>
      <c r="S18" s="340" t="str">
        <f>IF($Q18="","",(VLOOKUP($Q18,一般・大学競技者!$B$2:$JF$850,6,0)))</f>
        <v/>
      </c>
      <c r="T18" s="1268"/>
      <c r="U18" s="998" t="str">
        <f>IF($S18="","",(VLOOKUP($S18,一般・大学競技者!$G$2:$I$900,3,0)))</f>
        <v/>
      </c>
      <c r="V18" s="940"/>
      <c r="W18" s="28"/>
      <c r="X18" s="250"/>
      <c r="Y18" s="23"/>
      <c r="Z18" s="254" t="e">
        <f t="shared" si="0"/>
        <v>#VALUE!</v>
      </c>
      <c r="AA18" s="255" t="str">
        <f>$I$18</f>
        <v/>
      </c>
      <c r="AB18" s="254" t="str">
        <f>$G$18</f>
        <v/>
      </c>
      <c r="AC18" s="23"/>
      <c r="AD18" s="254">
        <f t="shared" si="1"/>
        <v>0</v>
      </c>
      <c r="AE18" s="36"/>
      <c r="AF18" s="254">
        <f>$D$18</f>
        <v>5</v>
      </c>
      <c r="AG18" s="254">
        <f>$E$18</f>
        <v>0</v>
      </c>
      <c r="AH18" s="256" t="str">
        <f>$F$18</f>
        <v/>
      </c>
      <c r="AI18" s="28">
        <v>11</v>
      </c>
      <c r="AM18" s="254" t="e">
        <f t="shared" si="2"/>
        <v>#VALUE!</v>
      </c>
      <c r="AN18" s="255" t="str">
        <f>$U$18</f>
        <v/>
      </c>
      <c r="AO18" s="254" t="str">
        <f>$S$18</f>
        <v/>
      </c>
      <c r="AP18" s="23"/>
      <c r="AQ18" s="254">
        <f t="shared" si="3"/>
        <v>0</v>
      </c>
      <c r="AR18" s="36"/>
      <c r="AS18" s="254">
        <f t="shared" si="4"/>
        <v>5</v>
      </c>
      <c r="AT18" s="254">
        <f t="shared" si="4"/>
        <v>0</v>
      </c>
      <c r="AU18" s="256" t="str">
        <f>$R$18</f>
        <v/>
      </c>
      <c r="AV18" s="28">
        <v>11</v>
      </c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</row>
    <row r="19" spans="1:84" ht="16.05" customHeight="1" thickBot="1">
      <c r="A19" s="248"/>
      <c r="B19" s="214"/>
      <c r="C19" s="125"/>
      <c r="D19" s="264">
        <v>6</v>
      </c>
      <c r="E19" s="716"/>
      <c r="F19" s="594" t="str">
        <f>IF($E19="","",(VLOOKUP($E19,一般・大学競技者!$B$2:$JF$850,2,0)))</f>
        <v/>
      </c>
      <c r="G19" s="594" t="str">
        <f>IF($E19="","",(VLOOKUP($E19,一般・大学競技者!$B$2:$JF$850,6,0)))</f>
        <v/>
      </c>
      <c r="H19" s="1269"/>
      <c r="I19" s="999" t="str">
        <f>IF($G19="","",(VLOOKUP($G19,一般・大学競技者!$G$2:$I$900,3,0)))</f>
        <v/>
      </c>
      <c r="J19" s="941"/>
      <c r="K19" s="28"/>
      <c r="L19" s="250"/>
      <c r="M19" s="250"/>
      <c r="N19" s="214"/>
      <c r="O19" s="125"/>
      <c r="P19" s="264">
        <v>6</v>
      </c>
      <c r="Q19" s="716"/>
      <c r="R19" s="594" t="str">
        <f>IF($Q19="","",(VLOOKUP($Q19,一般・大学競技者!$B$2:$JF$850,2,0)))</f>
        <v/>
      </c>
      <c r="S19" s="594" t="str">
        <f>IF($Q19="","",(VLOOKUP($Q19,一般・大学競技者!$B$2:$JF$850,6,0)))</f>
        <v/>
      </c>
      <c r="T19" s="1269"/>
      <c r="U19" s="999" t="str">
        <f>IF($S19="","",(VLOOKUP($S19,一般・大学競技者!$G$2:$I$900,3,0)))</f>
        <v/>
      </c>
      <c r="V19" s="941"/>
      <c r="W19" s="28"/>
      <c r="X19" s="250"/>
      <c r="Y19" s="23"/>
      <c r="Z19" s="254" t="e">
        <f t="shared" si="0"/>
        <v>#VALUE!</v>
      </c>
      <c r="AA19" s="255" t="str">
        <f>$I$19</f>
        <v/>
      </c>
      <c r="AB19" s="254" t="str">
        <f>$G$19</f>
        <v/>
      </c>
      <c r="AC19" s="23"/>
      <c r="AD19" s="254">
        <f t="shared" si="1"/>
        <v>0</v>
      </c>
      <c r="AE19" s="36"/>
      <c r="AF19" s="254">
        <f>$D$19</f>
        <v>6</v>
      </c>
      <c r="AG19" s="254">
        <f>$E$19</f>
        <v>0</v>
      </c>
      <c r="AH19" s="256" t="str">
        <f>$F$19</f>
        <v/>
      </c>
      <c r="AI19" s="28">
        <v>11</v>
      </c>
      <c r="AM19" s="254" t="e">
        <f t="shared" si="2"/>
        <v>#VALUE!</v>
      </c>
      <c r="AN19" s="255" t="str">
        <f>$U$19</f>
        <v/>
      </c>
      <c r="AO19" s="254" t="str">
        <f>$S$19</f>
        <v/>
      </c>
      <c r="AP19" s="23"/>
      <c r="AQ19" s="254">
        <f t="shared" si="3"/>
        <v>0</v>
      </c>
      <c r="AR19" s="36"/>
      <c r="AS19" s="254">
        <f t="shared" si="4"/>
        <v>6</v>
      </c>
      <c r="AT19" s="254">
        <f t="shared" si="4"/>
        <v>0</v>
      </c>
      <c r="AU19" s="256" t="str">
        <f>$R$19</f>
        <v/>
      </c>
      <c r="AV19" s="28">
        <v>11</v>
      </c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</row>
    <row r="20" spans="1:84" ht="15" thickBot="1">
      <c r="A20" s="248"/>
      <c r="B20" s="214"/>
      <c r="C20" s="28"/>
      <c r="D20" s="28"/>
      <c r="E20" s="28"/>
      <c r="F20" s="266"/>
      <c r="G20" s="28"/>
      <c r="H20" s="266"/>
      <c r="I20" s="214"/>
      <c r="J20" s="28"/>
      <c r="K20" s="28"/>
      <c r="L20" s="250"/>
      <c r="M20" s="250"/>
      <c r="N20" s="214"/>
      <c r="O20" s="28"/>
      <c r="P20" s="28"/>
      <c r="Q20" s="28"/>
      <c r="R20" s="266"/>
      <c r="S20" s="28"/>
      <c r="T20" s="266"/>
      <c r="U20" s="214"/>
      <c r="V20" s="28"/>
      <c r="W20" s="28"/>
      <c r="X20" s="250"/>
      <c r="Y20" s="23"/>
      <c r="Z20" s="47" t="e">
        <f>$J$26</f>
        <v>#VALUE!</v>
      </c>
      <c r="AA20" s="48" t="str">
        <f>$I$24</f>
        <v/>
      </c>
      <c r="AB20" s="47" t="str">
        <f>$G$24</f>
        <v/>
      </c>
      <c r="AD20" s="47">
        <f>$H$24</f>
        <v>0</v>
      </c>
      <c r="AF20" s="47">
        <f>$D$24</f>
        <v>1</v>
      </c>
      <c r="AG20" s="47">
        <f>$E$24</f>
        <v>0</v>
      </c>
      <c r="AH20" s="46" t="str">
        <f>$F$24</f>
        <v/>
      </c>
      <c r="AI20" s="28">
        <v>11</v>
      </c>
      <c r="AM20" s="47" t="e">
        <f>$J$26</f>
        <v>#VALUE!</v>
      </c>
      <c r="AN20" s="48" t="str">
        <f>$U$24</f>
        <v/>
      </c>
      <c r="AO20" s="47" t="str">
        <f>$S$24</f>
        <v/>
      </c>
      <c r="AQ20" s="47">
        <f>$T$24</f>
        <v>0</v>
      </c>
      <c r="AS20" s="47">
        <f>$P$24</f>
        <v>1</v>
      </c>
      <c r="AT20" s="47">
        <f>$Q$24</f>
        <v>0</v>
      </c>
      <c r="AU20" s="46" t="str">
        <f>$R$24</f>
        <v/>
      </c>
      <c r="AV20" s="28">
        <v>11</v>
      </c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</row>
    <row r="21" spans="1:84" ht="15" thickBot="1">
      <c r="A21" s="248"/>
      <c r="B21" s="214"/>
      <c r="C21" s="28"/>
      <c r="D21" s="28"/>
      <c r="E21" s="28"/>
      <c r="F21" s="948"/>
      <c r="G21" s="28"/>
      <c r="H21" s="713" t="s">
        <v>8987</v>
      </c>
      <c r="I21" s="1005"/>
      <c r="J21" s="28"/>
      <c r="K21" s="28"/>
      <c r="L21" s="250"/>
      <c r="M21" s="250"/>
      <c r="N21" s="214"/>
      <c r="O21" s="28"/>
      <c r="P21" s="28"/>
      <c r="Q21" s="28"/>
      <c r="R21" s="948"/>
      <c r="S21" s="28"/>
      <c r="T21" s="642" t="s">
        <v>8987</v>
      </c>
      <c r="U21" s="1005"/>
      <c r="V21" s="28"/>
      <c r="W21" s="28"/>
      <c r="X21" s="250"/>
      <c r="Y21" s="23"/>
      <c r="Z21" s="47"/>
      <c r="AA21" s="48"/>
      <c r="AB21" s="47"/>
      <c r="AD21" s="47"/>
      <c r="AF21" s="47"/>
      <c r="AG21" s="47"/>
      <c r="AH21" s="46"/>
      <c r="AI21" s="28"/>
      <c r="AM21" s="47"/>
      <c r="AN21" s="48"/>
      <c r="AO21" s="47"/>
      <c r="AQ21" s="47"/>
      <c r="AS21" s="47"/>
      <c r="AT21" s="47"/>
      <c r="AU21" s="46"/>
      <c r="AV21" s="28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</row>
    <row r="22" spans="1:84" ht="15.6" thickTop="1" thickBot="1">
      <c r="A22" s="248"/>
      <c r="B22" s="214"/>
      <c r="C22" s="28"/>
      <c r="D22" s="28"/>
      <c r="E22" s="1258" t="s">
        <v>10205</v>
      </c>
      <c r="F22" s="1258"/>
      <c r="G22" s="28"/>
      <c r="H22" s="266"/>
      <c r="I22" s="214"/>
      <c r="J22" s="28"/>
      <c r="K22" s="28"/>
      <c r="L22" s="250"/>
      <c r="M22" s="250"/>
      <c r="N22" s="214"/>
      <c r="O22" s="28"/>
      <c r="P22" s="28"/>
      <c r="Q22" s="28"/>
      <c r="R22" s="1258" t="s">
        <v>10205</v>
      </c>
      <c r="S22" s="1258"/>
      <c r="T22" s="266"/>
      <c r="U22" s="214"/>
      <c r="V22" s="28"/>
      <c r="W22" s="28"/>
      <c r="X22" s="250"/>
      <c r="Y22" s="23"/>
      <c r="Z22" s="47" t="e">
        <f>$J$26</f>
        <v>#VALUE!</v>
      </c>
      <c r="AA22" s="48" t="str">
        <f>$I$25</f>
        <v/>
      </c>
      <c r="AB22" s="47" t="str">
        <f>$G$25</f>
        <v/>
      </c>
      <c r="AD22" s="47">
        <f>$H$24</f>
        <v>0</v>
      </c>
      <c r="AF22" s="47">
        <f>$D$25</f>
        <v>2</v>
      </c>
      <c r="AG22" s="47">
        <f>$E$25</f>
        <v>0</v>
      </c>
      <c r="AH22" s="46" t="str">
        <f>$F$25</f>
        <v/>
      </c>
      <c r="AI22" s="28">
        <v>11</v>
      </c>
      <c r="AM22" s="47" t="e">
        <f>$J$26</f>
        <v>#VALUE!</v>
      </c>
      <c r="AN22" s="48" t="str">
        <f>$U$25</f>
        <v/>
      </c>
      <c r="AO22" s="47" t="str">
        <f>$S$25</f>
        <v/>
      </c>
      <c r="AQ22" s="47">
        <f>$T$24</f>
        <v>0</v>
      </c>
      <c r="AS22" s="47">
        <f>$P$25</f>
        <v>2</v>
      </c>
      <c r="AT22" s="47">
        <f>$Q$25</f>
        <v>0</v>
      </c>
      <c r="AU22" s="46" t="str">
        <f>$R$25</f>
        <v/>
      </c>
      <c r="AV22" s="28">
        <v>11</v>
      </c>
      <c r="BE22" s="1266" t="s">
        <v>8674</v>
      </c>
      <c r="BF22" s="1266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</row>
    <row r="23" spans="1:84">
      <c r="A23" s="248"/>
      <c r="B23" s="214"/>
      <c r="C23" s="1249" t="s">
        <v>8637</v>
      </c>
      <c r="D23" s="1250"/>
      <c r="E23" s="342" t="s">
        <v>8643</v>
      </c>
      <c r="F23" s="1004" t="s">
        <v>10199</v>
      </c>
      <c r="G23" s="1004" t="s">
        <v>8635</v>
      </c>
      <c r="H23" s="342" t="s">
        <v>8665</v>
      </c>
      <c r="I23" s="974" t="s">
        <v>8636</v>
      </c>
      <c r="J23" s="947" t="s">
        <v>400</v>
      </c>
      <c r="K23" s="214"/>
      <c r="L23" s="250"/>
      <c r="M23" s="250"/>
      <c r="N23" s="214"/>
      <c r="O23" s="1249" t="s">
        <v>8637</v>
      </c>
      <c r="P23" s="1250"/>
      <c r="Q23" s="342" t="s">
        <v>8643</v>
      </c>
      <c r="R23" s="950" t="s">
        <v>10199</v>
      </c>
      <c r="S23" s="950" t="s">
        <v>8635</v>
      </c>
      <c r="T23" s="342" t="s">
        <v>8665</v>
      </c>
      <c r="U23" s="974" t="s">
        <v>8636</v>
      </c>
      <c r="V23" s="947" t="s">
        <v>400</v>
      </c>
      <c r="W23" s="214"/>
      <c r="X23" s="248"/>
      <c r="Z23" s="47" t="e">
        <f>$J$26</f>
        <v>#VALUE!</v>
      </c>
      <c r="AA23" s="48" t="str">
        <f>$I$26</f>
        <v/>
      </c>
      <c r="AB23" s="47" t="str">
        <f>$G$26</f>
        <v/>
      </c>
      <c r="AD23" s="47">
        <f>$H$24</f>
        <v>0</v>
      </c>
      <c r="AF23" s="47">
        <f>$D$26</f>
        <v>3</v>
      </c>
      <c r="AG23" s="47">
        <f>$E$26</f>
        <v>0</v>
      </c>
      <c r="AH23" s="46" t="str">
        <f>$F$26</f>
        <v/>
      </c>
      <c r="AI23" s="28">
        <v>11</v>
      </c>
      <c r="AM23" s="47" t="e">
        <f>$J$26</f>
        <v>#VALUE!</v>
      </c>
      <c r="AN23" s="48" t="str">
        <f>$U$26</f>
        <v/>
      </c>
      <c r="AO23" s="47" t="str">
        <f>$S$26</f>
        <v/>
      </c>
      <c r="AQ23" s="47">
        <f>$T$24</f>
        <v>0</v>
      </c>
      <c r="AS23" s="47">
        <f>$P$26</f>
        <v>3</v>
      </c>
      <c r="AT23" s="47">
        <f>$Q$26</f>
        <v>0</v>
      </c>
      <c r="AU23" s="46" t="str">
        <f>$R$26</f>
        <v/>
      </c>
      <c r="AV23" s="28">
        <v>11</v>
      </c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</row>
    <row r="24" spans="1:84">
      <c r="A24" s="248"/>
      <c r="B24" s="214"/>
      <c r="C24" s="123"/>
      <c r="D24" s="252">
        <v>1</v>
      </c>
      <c r="E24" s="715"/>
      <c r="F24" s="340" t="str">
        <f>IF($E24="","",(VLOOKUP($E24,一般・大学競技者!$B$2:$JF$850,2,0)))</f>
        <v/>
      </c>
      <c r="G24" s="340" t="str">
        <f>IF($E24="","",(VLOOKUP($E24,一般・大学競技者!$B$2:$JF$850,6,0)))</f>
        <v/>
      </c>
      <c r="H24" s="1267"/>
      <c r="I24" s="998" t="str">
        <f>IF($G24="","",(VLOOKUP($G24,一般・大学競技者!$G$2:$I$900,3,0)))</f>
        <v/>
      </c>
      <c r="J24" s="253"/>
      <c r="K24" s="214"/>
      <c r="L24" s="250"/>
      <c r="M24" s="250"/>
      <c r="N24" s="214"/>
      <c r="O24" s="123"/>
      <c r="P24" s="252">
        <v>1</v>
      </c>
      <c r="Q24" s="714"/>
      <c r="R24" s="340" t="str">
        <f>IF($Q24="","",(VLOOKUP($Q24,一般・大学競技者!$B$2:$JF$850,2,0)))</f>
        <v/>
      </c>
      <c r="S24" s="340" t="str">
        <f>IF($Q24="","",(VLOOKUP($Q24,一般・大学競技者!$B$2:$JF$850,6,0)))</f>
        <v/>
      </c>
      <c r="T24" s="1267"/>
      <c r="U24" s="998" t="str">
        <f>IF($S24="","",(VLOOKUP($S24,一般・大学競技者!$G$2:$I$900,3,0)))</f>
        <v/>
      </c>
      <c r="V24" s="253"/>
      <c r="W24" s="214"/>
      <c r="X24" s="248"/>
      <c r="Z24" s="47" t="e">
        <f>$J$26</f>
        <v>#VALUE!</v>
      </c>
      <c r="AA24" s="48" t="str">
        <f>$I$27</f>
        <v/>
      </c>
      <c r="AB24" s="47" t="str">
        <f>$G$27</f>
        <v/>
      </c>
      <c r="AD24" s="47">
        <f>$H$24</f>
        <v>0</v>
      </c>
      <c r="AF24" s="47">
        <f>$D$27</f>
        <v>4</v>
      </c>
      <c r="AG24" s="47">
        <f>$E$27</f>
        <v>0</v>
      </c>
      <c r="AH24" s="46" t="str">
        <f>$F$27</f>
        <v/>
      </c>
      <c r="AI24" s="28">
        <v>11</v>
      </c>
      <c r="AM24" s="47" t="e">
        <f>$J$26</f>
        <v>#VALUE!</v>
      </c>
      <c r="AN24" s="48" t="str">
        <f>$U$27</f>
        <v/>
      </c>
      <c r="AO24" s="47" t="str">
        <f>$S$27</f>
        <v/>
      </c>
      <c r="AQ24" s="47">
        <f>$T$24</f>
        <v>0</v>
      </c>
      <c r="AS24" s="47">
        <f>$P$27</f>
        <v>4</v>
      </c>
      <c r="AT24" s="47">
        <f>$Q$27</f>
        <v>0</v>
      </c>
      <c r="AU24" s="46" t="str">
        <f>$R$27</f>
        <v/>
      </c>
      <c r="AV24" s="28">
        <v>11</v>
      </c>
      <c r="BE24" s="23" t="s">
        <v>400</v>
      </c>
      <c r="BF24" s="23" t="s">
        <v>401</v>
      </c>
      <c r="BG24" s="23" t="s">
        <v>402</v>
      </c>
      <c r="BH24" s="23" t="s">
        <v>403</v>
      </c>
      <c r="BI24" s="23" t="s">
        <v>404</v>
      </c>
      <c r="BJ24" s="36" t="s">
        <v>405</v>
      </c>
      <c r="BK24" s="23" t="s">
        <v>406</v>
      </c>
      <c r="BL24" s="23" t="s">
        <v>47</v>
      </c>
      <c r="BM24" s="23" t="s">
        <v>52</v>
      </c>
      <c r="BN24" s="23" t="s">
        <v>407</v>
      </c>
      <c r="BO24" s="23" t="s">
        <v>408</v>
      </c>
      <c r="BP24" s="23" t="s">
        <v>409</v>
      </c>
      <c r="BQ24" s="23" t="s">
        <v>410</v>
      </c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</row>
    <row r="25" spans="1:84">
      <c r="A25" s="248"/>
      <c r="B25" s="214"/>
      <c r="C25" s="257" t="s">
        <v>8638</v>
      </c>
      <c r="D25" s="258">
        <v>2</v>
      </c>
      <c r="E25" s="715"/>
      <c r="F25" s="340" t="str">
        <f>IF($E25="","",(VLOOKUP($E25,一般・大学競技者!$B$2:$JF$850,2,0)))</f>
        <v/>
      </c>
      <c r="G25" s="340" t="str">
        <f>IF($E25="","",(VLOOKUP($E25,一般・大学競技者!$B$2:$JF$850,6,0)))</f>
        <v/>
      </c>
      <c r="H25" s="1268"/>
      <c r="I25" s="998" t="str">
        <f>IF($G25="","",(VLOOKUP($G25,一般・大学競技者!$G$2:$I$900,3,0)))</f>
        <v/>
      </c>
      <c r="J25" s="259"/>
      <c r="K25" s="214"/>
      <c r="L25" s="250"/>
      <c r="M25" s="250"/>
      <c r="N25" s="214"/>
      <c r="O25" s="257" t="s">
        <v>8638</v>
      </c>
      <c r="P25" s="258">
        <v>2</v>
      </c>
      <c r="Q25" s="715"/>
      <c r="R25" s="340" t="str">
        <f>IF($Q25="","",(VLOOKUP($Q25,一般・大学競技者!$B$2:$JF$850,2,0)))</f>
        <v/>
      </c>
      <c r="S25" s="340" t="str">
        <f>IF($Q25="","",(VLOOKUP($Q25,一般・大学競技者!$B$2:$JF$850,6,0)))</f>
        <v/>
      </c>
      <c r="T25" s="1268"/>
      <c r="U25" s="998" t="str">
        <f>IF($S25="","",(VLOOKUP($S25,一般・大学競技者!$G$2:$I$900,3,0)))</f>
        <v/>
      </c>
      <c r="V25" s="259"/>
      <c r="W25" s="214"/>
      <c r="X25" s="248"/>
      <c r="Z25" s="47" t="e">
        <f>$J$26</f>
        <v>#VALUE!</v>
      </c>
      <c r="AA25" s="48" t="str">
        <f>$I$28</f>
        <v/>
      </c>
      <c r="AB25" s="47" t="str">
        <f>$G$28</f>
        <v/>
      </c>
      <c r="AD25" s="47">
        <f>$H$24</f>
        <v>0</v>
      </c>
      <c r="AF25" s="47">
        <f>$D$28</f>
        <v>5</v>
      </c>
      <c r="AG25" s="47">
        <f>$E$28</f>
        <v>0</v>
      </c>
      <c r="AH25" s="46" t="str">
        <f>$F$28</f>
        <v/>
      </c>
      <c r="AI25" s="28">
        <v>11</v>
      </c>
      <c r="AM25" s="47" t="e">
        <f>$J$26</f>
        <v>#VALUE!</v>
      </c>
      <c r="AN25" s="48" t="str">
        <f>$U$28</f>
        <v/>
      </c>
      <c r="AO25" s="47" t="str">
        <f>$S$28</f>
        <v/>
      </c>
      <c r="AQ25" s="47">
        <f>$T$24</f>
        <v>0</v>
      </c>
      <c r="AS25" s="47">
        <f>$P$28</f>
        <v>5</v>
      </c>
      <c r="AT25" s="47">
        <f>$Q$28</f>
        <v>0</v>
      </c>
      <c r="AU25" s="46" t="str">
        <f>$R$28</f>
        <v/>
      </c>
      <c r="AV25" s="28">
        <v>11</v>
      </c>
      <c r="BE25" s="254" t="e">
        <f t="shared" ref="BE25:BE33" si="5">$J$16</f>
        <v>#VALUE!</v>
      </c>
      <c r="BF25" s="255" t="str">
        <f>$I$14</f>
        <v/>
      </c>
      <c r="BG25" s="254" t="str">
        <f>$G$14</f>
        <v/>
      </c>
      <c r="BH25" s="23"/>
      <c r="BI25" s="254">
        <f t="shared" ref="BI25:BI33" si="6">$H$14</f>
        <v>0</v>
      </c>
      <c r="BJ25" s="36"/>
      <c r="BK25" s="254">
        <f>$D$14</f>
        <v>1</v>
      </c>
      <c r="BL25" s="254">
        <f>$E$14</f>
        <v>0</v>
      </c>
      <c r="BM25" s="256" t="str">
        <f>$F$14</f>
        <v/>
      </c>
      <c r="BN25" s="28">
        <v>11</v>
      </c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</row>
    <row r="26" spans="1:84" ht="16.2">
      <c r="A26" s="248"/>
      <c r="B26" s="214"/>
      <c r="C26" s="260">
        <v>2</v>
      </c>
      <c r="D26" s="261">
        <v>3</v>
      </c>
      <c r="E26" s="715"/>
      <c r="F26" s="340" t="str">
        <f>IF($E26="","",(VLOOKUP($E26,一般・大学競技者!$B$2:$JF$850,2,0)))</f>
        <v/>
      </c>
      <c r="G26" s="340" t="str">
        <f>IF($E26="","",(VLOOKUP($E26,一般・大学競技者!$B$2:$JF$850,6,0)))</f>
        <v/>
      </c>
      <c r="H26" s="1268"/>
      <c r="I26" s="998" t="str">
        <f>IF($G26="","",(VLOOKUP($G26,一般・大学競技者!$G$2:$I$900,3,0)))</f>
        <v/>
      </c>
      <c r="J26" s="262" t="e">
        <f>$C$26+$I$26+2000</f>
        <v>#VALUE!</v>
      </c>
      <c r="K26" s="214"/>
      <c r="L26" s="250"/>
      <c r="M26" s="250"/>
      <c r="N26" s="214"/>
      <c r="O26" s="260">
        <v>2</v>
      </c>
      <c r="P26" s="261">
        <v>3</v>
      </c>
      <c r="Q26" s="715"/>
      <c r="R26" s="340" t="str">
        <f>IF($Q26="","",(VLOOKUP($Q26,一般・大学競技者!$B$2:$JF$850,2,0)))</f>
        <v/>
      </c>
      <c r="S26" s="340" t="str">
        <f>IF($Q26="","",(VLOOKUP($Q26,一般・大学競技者!$B$2:$JF$850,6,0)))</f>
        <v/>
      </c>
      <c r="T26" s="1268"/>
      <c r="U26" s="998" t="str">
        <f>IF($S26="","",(VLOOKUP($S26,一般・大学競技者!$G$2:$I$900,3,0)))</f>
        <v/>
      </c>
      <c r="V26" s="262" t="e">
        <f>$O$26+$U$26+2100</f>
        <v>#VALUE!</v>
      </c>
      <c r="W26" s="214"/>
      <c r="X26" s="248"/>
      <c r="Z26" s="47" t="e">
        <f>$J$26</f>
        <v>#VALUE!</v>
      </c>
      <c r="AA26" s="48" t="str">
        <f>$I$29</f>
        <v/>
      </c>
      <c r="AB26" s="47" t="str">
        <f>$G$29</f>
        <v/>
      </c>
      <c r="AD26" s="47">
        <f>$H$24</f>
        <v>0</v>
      </c>
      <c r="AF26" s="47">
        <f>$D$29</f>
        <v>6</v>
      </c>
      <c r="AG26" s="47">
        <f>$E$29</f>
        <v>0</v>
      </c>
      <c r="AH26" s="46" t="str">
        <f>$F$29</f>
        <v/>
      </c>
      <c r="AI26" s="28">
        <v>11</v>
      </c>
      <c r="AM26" s="47" t="e">
        <f>$J$26</f>
        <v>#VALUE!</v>
      </c>
      <c r="AN26" s="48" t="str">
        <f>$U$29</f>
        <v/>
      </c>
      <c r="AO26" s="47" t="str">
        <f>$S$29</f>
        <v/>
      </c>
      <c r="AQ26" s="47">
        <f>$T$24</f>
        <v>0</v>
      </c>
      <c r="AS26" s="47">
        <f>$P$29</f>
        <v>6</v>
      </c>
      <c r="AT26" s="47">
        <f>$Q$29</f>
        <v>0</v>
      </c>
      <c r="AU26" s="46" t="str">
        <f>$R$29</f>
        <v/>
      </c>
      <c r="AV26" s="28">
        <v>11</v>
      </c>
      <c r="AY26" s="23"/>
      <c r="BE26" s="254" t="e">
        <f t="shared" si="5"/>
        <v>#VALUE!</v>
      </c>
      <c r="BF26" s="255" t="str">
        <f>$I$15</f>
        <v/>
      </c>
      <c r="BG26" s="254" t="str">
        <f>$G$15</f>
        <v/>
      </c>
      <c r="BH26" s="23"/>
      <c r="BI26" s="254">
        <f t="shared" si="6"/>
        <v>0</v>
      </c>
      <c r="BJ26" s="36"/>
      <c r="BK26" s="254">
        <f>$D$15</f>
        <v>2</v>
      </c>
      <c r="BL26" s="254">
        <f>$E$15</f>
        <v>0</v>
      </c>
      <c r="BM26" s="256" t="str">
        <f>$F$15</f>
        <v/>
      </c>
      <c r="BN26" s="28">
        <v>11</v>
      </c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</row>
    <row r="27" spans="1:84">
      <c r="A27" s="248"/>
      <c r="B27" s="214"/>
      <c r="C27" s="124"/>
      <c r="D27" s="261">
        <v>4</v>
      </c>
      <c r="E27" s="715"/>
      <c r="F27" s="340" t="str">
        <f>IF($E27="","",(VLOOKUP($E27,一般・大学競技者!$B$2:$JF$850,2,0)))</f>
        <v/>
      </c>
      <c r="G27" s="340" t="str">
        <f>IF($E27="","",(VLOOKUP($E27,一般・大学競技者!$B$2:$JF$850,6,0)))</f>
        <v/>
      </c>
      <c r="H27" s="1268"/>
      <c r="I27" s="998" t="str">
        <f>IF($G27="","",(VLOOKUP($G27,一般・大学競技者!$G$2:$I$900,3,0)))</f>
        <v/>
      </c>
      <c r="J27" s="263"/>
      <c r="K27" s="28"/>
      <c r="L27" s="250"/>
      <c r="M27" s="250"/>
      <c r="N27" s="214"/>
      <c r="O27" s="124"/>
      <c r="P27" s="261">
        <v>4</v>
      </c>
      <c r="Q27" s="715"/>
      <c r="R27" s="340" t="str">
        <f>IF($Q27="","",(VLOOKUP($Q27,一般・大学競技者!$B$2:$JF$850,2,0)))</f>
        <v/>
      </c>
      <c r="S27" s="340" t="str">
        <f>IF($Q27="","",(VLOOKUP($Q27,一般・大学競技者!$B$2:$JF$850,6,0)))</f>
        <v/>
      </c>
      <c r="T27" s="1268"/>
      <c r="U27" s="998" t="str">
        <f>IF($S27="","",(VLOOKUP($S27,一般・大学競技者!$G$2:$I$900,3,0)))</f>
        <v/>
      </c>
      <c r="V27" s="263"/>
      <c r="W27" s="28"/>
      <c r="X27" s="250"/>
      <c r="Y27" s="23"/>
      <c r="Z27" s="267" t="e">
        <f>#REF!</f>
        <v>#REF!</v>
      </c>
      <c r="AA27" s="268" t="e">
        <f>#REF!</f>
        <v>#REF!</v>
      </c>
      <c r="AB27" s="267" t="e">
        <f>#REF!</f>
        <v>#REF!</v>
      </c>
      <c r="AD27" s="267" t="e">
        <f>#REF!</f>
        <v>#REF!</v>
      </c>
      <c r="AF27" s="267" t="e">
        <f>#REF!</f>
        <v>#REF!</v>
      </c>
      <c r="AG27" s="23" t="e">
        <f>#REF!</f>
        <v>#REF!</v>
      </c>
      <c r="AH27" s="269" t="e">
        <f>#REF!</f>
        <v>#REF!</v>
      </c>
      <c r="AI27" s="28">
        <v>11</v>
      </c>
      <c r="AM27" s="267" t="e">
        <f>#REF!</f>
        <v>#REF!</v>
      </c>
      <c r="AN27" s="268" t="e">
        <f>#REF!</f>
        <v>#REF!</v>
      </c>
      <c r="AO27" s="267" t="e">
        <f>#REF!</f>
        <v>#REF!</v>
      </c>
      <c r="AQ27" s="267" t="e">
        <f>#REF!</f>
        <v>#REF!</v>
      </c>
      <c r="AS27" s="267" t="e">
        <f>#REF!</f>
        <v>#REF!</v>
      </c>
      <c r="AT27" s="23" t="e">
        <f>#REF!</f>
        <v>#REF!</v>
      </c>
      <c r="AU27" s="269" t="e">
        <f>#REF!</f>
        <v>#REF!</v>
      </c>
      <c r="AV27" s="28">
        <v>11</v>
      </c>
      <c r="AY27" s="23"/>
      <c r="BE27" s="254" t="e">
        <f t="shared" si="5"/>
        <v>#VALUE!</v>
      </c>
      <c r="BF27" s="255" t="str">
        <f>$I$16</f>
        <v/>
      </c>
      <c r="BG27" s="254" t="str">
        <f>$G$16</f>
        <v/>
      </c>
      <c r="BH27" s="23"/>
      <c r="BI27" s="254">
        <f t="shared" si="6"/>
        <v>0</v>
      </c>
      <c r="BJ27" s="36"/>
      <c r="BK27" s="254">
        <f>$D$16</f>
        <v>3</v>
      </c>
      <c r="BL27" s="254">
        <f>$E$16</f>
        <v>0</v>
      </c>
      <c r="BM27" s="256" t="str">
        <f>$F$16</f>
        <v/>
      </c>
      <c r="BN27" s="28">
        <v>11</v>
      </c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</row>
    <row r="28" spans="1:84">
      <c r="A28" s="248"/>
      <c r="B28" s="214"/>
      <c r="C28" s="124"/>
      <c r="D28" s="261">
        <v>5</v>
      </c>
      <c r="E28" s="715"/>
      <c r="F28" s="340" t="str">
        <f>IF($E28="","",(VLOOKUP($E28,一般・大学競技者!$B$2:$JF$850,2,0)))</f>
        <v/>
      </c>
      <c r="G28" s="340" t="str">
        <f>IF($E28="","",(VLOOKUP($E28,一般・大学競技者!$B$2:$JF$850,6,0)))</f>
        <v/>
      </c>
      <c r="H28" s="1268"/>
      <c r="I28" s="998" t="str">
        <f>IF($G28="","",(VLOOKUP($G28,一般・大学競技者!$G$2:$I$900,3,0)))</f>
        <v/>
      </c>
      <c r="J28" s="263"/>
      <c r="K28" s="28"/>
      <c r="L28" s="250"/>
      <c r="M28" s="250"/>
      <c r="N28" s="214"/>
      <c r="O28" s="124"/>
      <c r="P28" s="261">
        <v>5</v>
      </c>
      <c r="Q28" s="715"/>
      <c r="R28" s="340" t="str">
        <f>IF($Q28="","",(VLOOKUP($Q28,一般・大学競技者!$B$2:$JF$850,2,0)))</f>
        <v/>
      </c>
      <c r="S28" s="340" t="str">
        <f>IF($Q28="","",(VLOOKUP($Q28,一般・大学競技者!$B$2:$JF$850,6,0)))</f>
        <v/>
      </c>
      <c r="T28" s="1268"/>
      <c r="U28" s="998" t="str">
        <f>IF($S28="","",(VLOOKUP($S28,一般・大学競技者!$G$2:$I$900,3,0)))</f>
        <v/>
      </c>
      <c r="V28" s="263"/>
      <c r="W28" s="28"/>
      <c r="X28" s="250"/>
      <c r="Y28" s="23"/>
      <c r="Z28" s="267" t="e">
        <f>#REF!</f>
        <v>#REF!</v>
      </c>
      <c r="AA28" s="268" t="e">
        <f>#REF!</f>
        <v>#REF!</v>
      </c>
      <c r="AB28" s="267" t="e">
        <f>#REF!</f>
        <v>#REF!</v>
      </c>
      <c r="AD28" s="267" t="e">
        <f>#REF!</f>
        <v>#REF!</v>
      </c>
      <c r="AF28" s="267" t="e">
        <f>#REF!</f>
        <v>#REF!</v>
      </c>
      <c r="AG28" s="23" t="e">
        <f>#REF!</f>
        <v>#REF!</v>
      </c>
      <c r="AH28" s="269" t="e">
        <f>#REF!</f>
        <v>#REF!</v>
      </c>
      <c r="AI28" s="28">
        <v>11</v>
      </c>
      <c r="AM28" s="267" t="e">
        <f>#REF!</f>
        <v>#REF!</v>
      </c>
      <c r="AN28" s="268" t="e">
        <f>#REF!</f>
        <v>#REF!</v>
      </c>
      <c r="AO28" s="267" t="e">
        <f>#REF!</f>
        <v>#REF!</v>
      </c>
      <c r="AQ28" s="267" t="e">
        <f>#REF!</f>
        <v>#REF!</v>
      </c>
      <c r="AS28" s="267" t="e">
        <f>#REF!</f>
        <v>#REF!</v>
      </c>
      <c r="AT28" s="23" t="e">
        <f>#REF!</f>
        <v>#REF!</v>
      </c>
      <c r="AU28" s="269" t="e">
        <f>#REF!</f>
        <v>#REF!</v>
      </c>
      <c r="AV28" s="28">
        <v>11</v>
      </c>
      <c r="AY28" s="23"/>
      <c r="BE28" s="254" t="e">
        <f t="shared" si="5"/>
        <v>#VALUE!</v>
      </c>
      <c r="BF28" s="255" t="str">
        <f>$I$17</f>
        <v/>
      </c>
      <c r="BG28" s="254" t="str">
        <f>$G$17</f>
        <v/>
      </c>
      <c r="BH28" s="23"/>
      <c r="BI28" s="254">
        <f t="shared" si="6"/>
        <v>0</v>
      </c>
      <c r="BJ28" s="36"/>
      <c r="BK28" s="254">
        <f>$D$17</f>
        <v>4</v>
      </c>
      <c r="BL28" s="254">
        <f>$E$17</f>
        <v>0</v>
      </c>
      <c r="BM28" s="256" t="str">
        <f>$F$17</f>
        <v/>
      </c>
      <c r="BN28" s="28">
        <v>11</v>
      </c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</row>
    <row r="29" spans="1:84" ht="15" thickBot="1">
      <c r="A29" s="248"/>
      <c r="B29" s="214"/>
      <c r="C29" s="125"/>
      <c r="D29" s="264">
        <v>6</v>
      </c>
      <c r="E29" s="716"/>
      <c r="F29" s="594" t="str">
        <f>IF($E29="","",(VLOOKUP($E29,一般・大学競技者!$B$2:$JF$850,2,0)))</f>
        <v/>
      </c>
      <c r="G29" s="594" t="str">
        <f>IF($E29="","",(VLOOKUP($E29,一般・大学競技者!$B$2:$JF$850,6,0)))</f>
        <v/>
      </c>
      <c r="H29" s="1269"/>
      <c r="I29" s="999" t="str">
        <f>IF($G29="","",(VLOOKUP($G29,一般・大学競技者!$G$2:$I$900,3,0)))</f>
        <v/>
      </c>
      <c r="J29" s="265"/>
      <c r="K29" s="28"/>
      <c r="L29" s="250"/>
      <c r="M29" s="250"/>
      <c r="N29" s="214"/>
      <c r="O29" s="125"/>
      <c r="P29" s="264">
        <v>6</v>
      </c>
      <c r="Q29" s="716"/>
      <c r="R29" s="594" t="str">
        <f>IF($Q29="","",(VLOOKUP($Q29,一般・大学競技者!$B$2:$JF$850,2,0)))</f>
        <v/>
      </c>
      <c r="S29" s="594" t="str">
        <f>IF($Q29="","",(VLOOKUP($Q29,一般・大学競技者!$B$2:$JF$850,6,0)))</f>
        <v/>
      </c>
      <c r="T29" s="1269"/>
      <c r="U29" s="999" t="str">
        <f>IF($S29="","",(VLOOKUP($S29,一般・大学競技者!$G$2:$I$900,3,0)))</f>
        <v/>
      </c>
      <c r="V29" s="265"/>
      <c r="W29" s="28"/>
      <c r="X29" s="250"/>
      <c r="Y29" s="23"/>
      <c r="Z29" s="267" t="e">
        <f>#REF!</f>
        <v>#REF!</v>
      </c>
      <c r="AA29" s="268" t="e">
        <f>#REF!</f>
        <v>#REF!</v>
      </c>
      <c r="AB29" s="267" t="e">
        <f>#REF!</f>
        <v>#REF!</v>
      </c>
      <c r="AD29" s="267" t="e">
        <f>#REF!</f>
        <v>#REF!</v>
      </c>
      <c r="AF29" s="267" t="e">
        <f>#REF!</f>
        <v>#REF!</v>
      </c>
      <c r="AG29" s="23" t="e">
        <f>#REF!</f>
        <v>#REF!</v>
      </c>
      <c r="AH29" s="269" t="e">
        <f>#REF!</f>
        <v>#REF!</v>
      </c>
      <c r="AI29" s="28">
        <v>11</v>
      </c>
      <c r="AM29" s="267" t="e">
        <f>#REF!</f>
        <v>#REF!</v>
      </c>
      <c r="AN29" s="268" t="e">
        <f>#REF!</f>
        <v>#REF!</v>
      </c>
      <c r="AO29" s="267" t="e">
        <f>#REF!</f>
        <v>#REF!</v>
      </c>
      <c r="AQ29" s="267" t="e">
        <f>#REF!</f>
        <v>#REF!</v>
      </c>
      <c r="AS29" s="267" t="e">
        <f>#REF!</f>
        <v>#REF!</v>
      </c>
      <c r="AT29" s="23" t="e">
        <f>#REF!</f>
        <v>#REF!</v>
      </c>
      <c r="AU29" s="269" t="e">
        <f>#REF!</f>
        <v>#REF!</v>
      </c>
      <c r="AV29" s="28">
        <v>11</v>
      </c>
      <c r="AY29" s="23"/>
      <c r="BE29" s="254" t="e">
        <f t="shared" si="5"/>
        <v>#VALUE!</v>
      </c>
      <c r="BF29" s="255" t="str">
        <f>$I$18</f>
        <v/>
      </c>
      <c r="BG29" s="254" t="str">
        <f>$G$18</f>
        <v/>
      </c>
      <c r="BH29" s="23"/>
      <c r="BI29" s="254">
        <f t="shared" si="6"/>
        <v>0</v>
      </c>
      <c r="BJ29" s="36"/>
      <c r="BK29" s="254">
        <f>$D$18</f>
        <v>5</v>
      </c>
      <c r="BL29" s="254">
        <f>$E$18</f>
        <v>0</v>
      </c>
      <c r="BM29" s="256" t="str">
        <f>$F$18</f>
        <v/>
      </c>
      <c r="BN29" s="28">
        <v>11</v>
      </c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</row>
    <row r="30" spans="1:84">
      <c r="A30" s="248"/>
      <c r="B30" s="214"/>
      <c r="C30" s="28"/>
      <c r="D30" s="277"/>
      <c r="E30" s="441"/>
      <c r="F30" s="441"/>
      <c r="G30" s="441"/>
      <c r="H30" s="441"/>
      <c r="I30" s="441"/>
      <c r="J30" s="818"/>
      <c r="K30" s="28"/>
      <c r="L30" s="250"/>
      <c r="M30" s="250"/>
      <c r="N30" s="214"/>
      <c r="O30" s="28"/>
      <c r="P30" s="277"/>
      <c r="Q30" s="28"/>
      <c r="R30" s="277"/>
      <c r="S30" s="28"/>
      <c r="T30" s="277"/>
      <c r="U30" s="28"/>
      <c r="V30" s="818"/>
      <c r="W30" s="28"/>
      <c r="X30" s="250"/>
      <c r="Y30" s="23"/>
      <c r="Z30" s="267"/>
      <c r="AA30" s="268"/>
      <c r="AB30" s="267"/>
      <c r="AD30" s="267"/>
      <c r="AF30" s="267"/>
      <c r="AG30" s="23"/>
      <c r="AH30" s="269"/>
      <c r="AI30" s="28"/>
      <c r="AM30" s="267"/>
      <c r="AN30" s="268"/>
      <c r="AO30" s="267"/>
      <c r="AQ30" s="267"/>
      <c r="AS30" s="267"/>
      <c r="AT30" s="23"/>
      <c r="AU30" s="269"/>
      <c r="AV30" s="28"/>
      <c r="AY30" s="23"/>
      <c r="BE30" s="254"/>
      <c r="BF30" s="255"/>
      <c r="BG30" s="254"/>
      <c r="BH30" s="23"/>
      <c r="BI30" s="254"/>
      <c r="BJ30" s="36"/>
      <c r="BK30" s="254"/>
      <c r="BL30" s="254"/>
      <c r="BM30" s="256"/>
      <c r="BN30" s="28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</row>
    <row r="31" spans="1:84" ht="15" thickBot="1">
      <c r="A31" s="248"/>
      <c r="B31" s="214"/>
      <c r="C31" s="28"/>
      <c r="D31" s="277"/>
      <c r="E31" s="441"/>
      <c r="F31" s="444"/>
      <c r="G31" s="214"/>
      <c r="H31" s="306"/>
      <c r="I31" s="306"/>
      <c r="J31" s="28"/>
      <c r="K31" s="28"/>
      <c r="L31" s="250"/>
      <c r="M31" s="250"/>
      <c r="N31" s="214"/>
      <c r="O31" s="28"/>
      <c r="P31" s="277"/>
      <c r="Q31" s="444"/>
      <c r="R31" s="442"/>
      <c r="S31" s="442"/>
      <c r="T31" s="442"/>
      <c r="U31" s="306"/>
      <c r="V31" s="28"/>
      <c r="W31" s="28"/>
      <c r="X31" s="250"/>
      <c r="Y31" s="23"/>
      <c r="Z31" s="267"/>
      <c r="AA31" s="268"/>
      <c r="AB31" s="267"/>
      <c r="AD31" s="267"/>
      <c r="AF31" s="267"/>
      <c r="AG31" s="23"/>
      <c r="AH31" s="269"/>
      <c r="AI31" s="28"/>
      <c r="AM31" s="267"/>
      <c r="AN31" s="268"/>
      <c r="AO31" s="267"/>
      <c r="AQ31" s="267"/>
      <c r="AS31" s="267"/>
      <c r="AT31" s="23"/>
      <c r="AU31" s="269"/>
      <c r="AV31" s="28"/>
      <c r="AY31" s="23"/>
      <c r="BE31" s="254"/>
      <c r="BF31" s="255"/>
      <c r="BG31" s="254"/>
      <c r="BH31" s="23"/>
      <c r="BI31" s="254"/>
      <c r="BJ31" s="36"/>
      <c r="BK31" s="254"/>
      <c r="BL31" s="254"/>
      <c r="BM31" s="256"/>
      <c r="BN31" s="28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</row>
    <row r="32" spans="1:84" ht="15" thickBot="1">
      <c r="A32" s="248"/>
      <c r="B32" s="214"/>
      <c r="C32" s="28"/>
      <c r="D32" s="277"/>
      <c r="E32" s="441"/>
      <c r="F32" s="442"/>
      <c r="G32" s="442"/>
      <c r="H32" s="713" t="s">
        <v>8987</v>
      </c>
      <c r="I32" s="1005"/>
      <c r="J32" s="28"/>
      <c r="K32" s="28"/>
      <c r="L32" s="250"/>
      <c r="M32" s="250"/>
      <c r="N32" s="214"/>
      <c r="O32" s="28"/>
      <c r="P32" s="277"/>
      <c r="Q32" s="441"/>
      <c r="R32" s="442"/>
      <c r="S32" s="442"/>
      <c r="T32" s="642" t="s">
        <v>8987</v>
      </c>
      <c r="U32" s="1005"/>
      <c r="V32" s="28"/>
      <c r="W32" s="28"/>
      <c r="X32" s="250"/>
      <c r="Y32" s="23"/>
      <c r="Z32" s="267"/>
      <c r="AA32" s="268"/>
      <c r="AB32" s="267"/>
      <c r="AD32" s="267"/>
      <c r="AF32" s="267"/>
      <c r="AG32" s="23"/>
      <c r="AH32" s="269"/>
      <c r="AI32" s="28"/>
      <c r="AM32" s="267"/>
      <c r="AN32" s="268"/>
      <c r="AO32" s="267"/>
      <c r="AQ32" s="267"/>
      <c r="AS32" s="267"/>
      <c r="AT32" s="23"/>
      <c r="AU32" s="269"/>
      <c r="AV32" s="28"/>
      <c r="AY32" s="23"/>
      <c r="BE32" s="254"/>
      <c r="BF32" s="255"/>
      <c r="BG32" s="254"/>
      <c r="BH32" s="23"/>
      <c r="BI32" s="254"/>
      <c r="BJ32" s="36"/>
      <c r="BK32" s="254"/>
      <c r="BL32" s="254"/>
      <c r="BM32" s="256"/>
      <c r="BN32" s="28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</row>
    <row r="33" spans="1:84" ht="15" thickTop="1">
      <c r="A33" s="248"/>
      <c r="B33" s="214"/>
      <c r="C33" s="28"/>
      <c r="D33" s="28"/>
      <c r="E33" s="28"/>
      <c r="F33" s="266"/>
      <c r="G33" s="28"/>
      <c r="H33" s="266"/>
      <c r="I33" s="214"/>
      <c r="J33" s="28"/>
      <c r="K33" s="28"/>
      <c r="L33" s="250"/>
      <c r="M33" s="250"/>
      <c r="N33" s="214"/>
      <c r="O33" s="28"/>
      <c r="P33" s="28"/>
      <c r="Q33" s="214"/>
      <c r="R33" s="266"/>
      <c r="S33" s="214"/>
      <c r="T33" s="266"/>
      <c r="U33" s="214"/>
      <c r="V33" s="28"/>
      <c r="W33" s="28"/>
      <c r="X33" s="250"/>
      <c r="Y33" s="23"/>
      <c r="Z33" s="267" t="e">
        <f>#REF!</f>
        <v>#REF!</v>
      </c>
      <c r="AA33" s="268" t="e">
        <f>#REF!</f>
        <v>#REF!</v>
      </c>
      <c r="AB33" s="267" t="e">
        <f>#REF!</f>
        <v>#REF!</v>
      </c>
      <c r="AD33" s="267" t="e">
        <f>#REF!</f>
        <v>#REF!</v>
      </c>
      <c r="AF33" s="267" t="e">
        <f>#REF!</f>
        <v>#REF!</v>
      </c>
      <c r="AG33" s="23" t="e">
        <f>#REF!</f>
        <v>#REF!</v>
      </c>
      <c r="AH33" s="269" t="e">
        <f>#REF!</f>
        <v>#REF!</v>
      </c>
      <c r="AI33" s="28">
        <v>11</v>
      </c>
      <c r="AM33" s="267" t="e">
        <f>#REF!</f>
        <v>#REF!</v>
      </c>
      <c r="AN33" s="268" t="e">
        <f>#REF!</f>
        <v>#REF!</v>
      </c>
      <c r="AO33" s="267" t="e">
        <f>#REF!</f>
        <v>#REF!</v>
      </c>
      <c r="AQ33" s="267" t="e">
        <f>#REF!</f>
        <v>#REF!</v>
      </c>
      <c r="AS33" s="267" t="e">
        <f>#REF!</f>
        <v>#REF!</v>
      </c>
      <c r="AT33" s="23" t="e">
        <f>#REF!</f>
        <v>#REF!</v>
      </c>
      <c r="AU33" s="269" t="e">
        <f>#REF!</f>
        <v>#REF!</v>
      </c>
      <c r="AV33" s="28">
        <v>11</v>
      </c>
      <c r="AY33" s="23"/>
      <c r="BE33" s="254" t="e">
        <f t="shared" si="5"/>
        <v>#VALUE!</v>
      </c>
      <c r="BF33" s="255" t="str">
        <f>$I$19</f>
        <v/>
      </c>
      <c r="BG33" s="254" t="str">
        <f>$G$19</f>
        <v/>
      </c>
      <c r="BH33" s="23"/>
      <c r="BI33" s="254">
        <f t="shared" si="6"/>
        <v>0</v>
      </c>
      <c r="BJ33" s="36"/>
      <c r="BK33" s="254">
        <f>$D$19</f>
        <v>6</v>
      </c>
      <c r="BL33" s="254">
        <f>$E$19</f>
        <v>0</v>
      </c>
      <c r="BM33" s="256" t="str">
        <f>$F$19</f>
        <v/>
      </c>
      <c r="BN33" s="28">
        <v>11</v>
      </c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</row>
    <row r="34" spans="1:84" ht="15" thickBot="1">
      <c r="A34" s="248"/>
      <c r="B34" s="214"/>
      <c r="C34" s="1265" t="s">
        <v>10191</v>
      </c>
      <c r="D34" s="1265"/>
      <c r="E34" s="1265"/>
      <c r="F34" s="1265"/>
      <c r="G34" s="276"/>
      <c r="H34" s="1258" t="s">
        <v>10205</v>
      </c>
      <c r="I34" s="1258"/>
      <c r="J34" s="28"/>
      <c r="K34" s="28"/>
      <c r="L34" s="250"/>
      <c r="M34" s="250"/>
      <c r="N34" s="214"/>
      <c r="O34" s="1265" t="s">
        <v>10191</v>
      </c>
      <c r="P34" s="1265"/>
      <c r="Q34" s="1265"/>
      <c r="R34" s="1265"/>
      <c r="S34" s="276"/>
      <c r="T34" s="1258" t="s">
        <v>10205</v>
      </c>
      <c r="U34" s="1258"/>
      <c r="V34" s="277"/>
      <c r="W34" s="28"/>
      <c r="X34" s="250"/>
      <c r="Y34" s="23"/>
      <c r="Z34" s="267" t="e">
        <f>#REF!</f>
        <v>#REF!</v>
      </c>
      <c r="AA34" s="268" t="e">
        <f>#REF!</f>
        <v>#REF!</v>
      </c>
      <c r="AB34" s="267" t="e">
        <f>#REF!</f>
        <v>#REF!</v>
      </c>
      <c r="AD34" s="267" t="e">
        <f>#REF!</f>
        <v>#REF!</v>
      </c>
      <c r="AF34" s="267" t="e">
        <f>#REF!</f>
        <v>#REF!</v>
      </c>
      <c r="AG34" s="23" t="e">
        <f>#REF!</f>
        <v>#REF!</v>
      </c>
      <c r="AH34" s="269" t="e">
        <f>#REF!</f>
        <v>#REF!</v>
      </c>
      <c r="AI34" s="28">
        <v>11</v>
      </c>
      <c r="AM34" s="267" t="e">
        <f>#REF!</f>
        <v>#REF!</v>
      </c>
      <c r="AN34" s="268" t="e">
        <f>#REF!</f>
        <v>#REF!</v>
      </c>
      <c r="AO34" s="267" t="e">
        <f>#REF!</f>
        <v>#REF!</v>
      </c>
      <c r="AQ34" s="267" t="e">
        <f>#REF!</f>
        <v>#REF!</v>
      </c>
      <c r="AS34" s="267" t="e">
        <f>#REF!</f>
        <v>#REF!</v>
      </c>
      <c r="AT34" s="23" t="e">
        <f>#REF!</f>
        <v>#REF!</v>
      </c>
      <c r="AU34" s="269" t="e">
        <f>#REF!</f>
        <v>#REF!</v>
      </c>
      <c r="AV34" s="28">
        <v>11</v>
      </c>
      <c r="AY34" s="23"/>
      <c r="BE34" s="47" t="e">
        <f>$J$26</f>
        <v>#VALUE!</v>
      </c>
      <c r="BF34" s="48" t="str">
        <f>$I$24</f>
        <v/>
      </c>
      <c r="BG34" s="47" t="str">
        <f>$G$24</f>
        <v/>
      </c>
      <c r="BI34" s="47">
        <f>$H$24</f>
        <v>0</v>
      </c>
      <c r="BK34" s="47">
        <f>$D$24</f>
        <v>1</v>
      </c>
      <c r="BL34" s="47">
        <f>$E$24</f>
        <v>0</v>
      </c>
      <c r="BM34" s="46" t="str">
        <f>$F$24</f>
        <v/>
      </c>
      <c r="BN34" s="28">
        <v>11</v>
      </c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</row>
    <row r="35" spans="1:84">
      <c r="A35" s="248"/>
      <c r="B35" s="214"/>
      <c r="C35" s="1263" t="s">
        <v>8637</v>
      </c>
      <c r="D35" s="1264"/>
      <c r="E35" s="342" t="s">
        <v>8643</v>
      </c>
      <c r="F35" s="949" t="s">
        <v>8649</v>
      </c>
      <c r="G35" s="950" t="s">
        <v>8635</v>
      </c>
      <c r="H35" s="342" t="s">
        <v>8665</v>
      </c>
      <c r="I35" s="335" t="s">
        <v>8636</v>
      </c>
      <c r="J35" s="278" t="s">
        <v>400</v>
      </c>
      <c r="K35" s="214"/>
      <c r="L35" s="250"/>
      <c r="M35" s="250"/>
      <c r="N35" s="214"/>
      <c r="O35" s="1263" t="s">
        <v>8637</v>
      </c>
      <c r="P35" s="1264"/>
      <c r="Q35" s="342" t="s">
        <v>8643</v>
      </c>
      <c r="R35" s="949" t="s">
        <v>8649</v>
      </c>
      <c r="S35" s="950" t="s">
        <v>8635</v>
      </c>
      <c r="T35" s="342" t="s">
        <v>8665</v>
      </c>
      <c r="U35" s="335" t="s">
        <v>8636</v>
      </c>
      <c r="V35" s="278" t="s">
        <v>400</v>
      </c>
      <c r="W35" s="214"/>
      <c r="X35" s="248"/>
      <c r="Z35" s="273" t="e">
        <f>$J$49</f>
        <v>#VALUE!</v>
      </c>
      <c r="AA35" s="274" t="str">
        <f>$I$49</f>
        <v/>
      </c>
      <c r="AB35" s="273">
        <f>$G$49</f>
        <v>0</v>
      </c>
      <c r="AD35" s="273">
        <f>$H$47</f>
        <v>0</v>
      </c>
      <c r="AF35" s="273">
        <f>$D$49</f>
        <v>3</v>
      </c>
      <c r="AG35" s="273">
        <f>$E$49</f>
        <v>0</v>
      </c>
      <c r="AH35" s="275">
        <f>$F$49</f>
        <v>0</v>
      </c>
      <c r="AI35" s="28">
        <v>11</v>
      </c>
      <c r="AM35" s="273" t="e">
        <f>$V$49</f>
        <v>#VALUE!</v>
      </c>
      <c r="AN35" s="274" t="str">
        <f>$U$49</f>
        <v/>
      </c>
      <c r="AO35" s="273">
        <f>$S$49</f>
        <v>0</v>
      </c>
      <c r="AQ35" s="273">
        <f>$H$47</f>
        <v>0</v>
      </c>
      <c r="AS35" s="273">
        <f>$P$49</f>
        <v>3</v>
      </c>
      <c r="AT35" s="273">
        <f>$Q$49</f>
        <v>0</v>
      </c>
      <c r="AU35" s="275">
        <f>$R$49</f>
        <v>0</v>
      </c>
      <c r="AV35" s="28">
        <v>11</v>
      </c>
      <c r="BE35" s="267" t="e">
        <f>#REF!</f>
        <v>#REF!</v>
      </c>
      <c r="BF35" s="268" t="e">
        <f>#REF!</f>
        <v>#REF!</v>
      </c>
      <c r="BG35" s="267" t="e">
        <f>#REF!</f>
        <v>#REF!</v>
      </c>
      <c r="BI35" s="267" t="e">
        <f>#REF!</f>
        <v>#REF!</v>
      </c>
      <c r="BK35" s="267" t="e">
        <f>#REF!</f>
        <v>#REF!</v>
      </c>
      <c r="BL35" s="23" t="e">
        <f>#REF!</f>
        <v>#REF!</v>
      </c>
      <c r="BM35" s="269" t="e">
        <f>#REF!</f>
        <v>#REF!</v>
      </c>
      <c r="BN35" s="28">
        <v>11</v>
      </c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</row>
    <row r="36" spans="1:84">
      <c r="A36" s="248"/>
      <c r="B36" s="214"/>
      <c r="C36" s="123"/>
      <c r="D36" s="252">
        <v>1</v>
      </c>
      <c r="E36" s="715"/>
      <c r="F36" s="717"/>
      <c r="G36" s="731"/>
      <c r="H36" s="1267"/>
      <c r="I36" s="998" t="str">
        <f>IF($G36="","",(VLOOKUP($G36,一般・大学競技者!$G$2:$I$900,3,0)))</f>
        <v/>
      </c>
      <c r="J36" s="253"/>
      <c r="K36" s="214"/>
      <c r="L36" s="250"/>
      <c r="M36" s="250"/>
      <c r="N36" s="214"/>
      <c r="O36" s="123"/>
      <c r="P36" s="252">
        <v>1</v>
      </c>
      <c r="Q36" s="715"/>
      <c r="R36" s="717"/>
      <c r="S36" s="731"/>
      <c r="T36" s="1267"/>
      <c r="U36" s="998" t="str">
        <f>IF($S36="","",(VLOOKUP($S36,一般・大学競技者!$G$2:$I$900,3,0)))</f>
        <v/>
      </c>
      <c r="V36" s="253"/>
      <c r="W36" s="214"/>
      <c r="X36" s="248"/>
      <c r="Z36" s="273" t="e">
        <f>$J$49</f>
        <v>#VALUE!</v>
      </c>
      <c r="AA36" s="274" t="str">
        <f>$I$50</f>
        <v/>
      </c>
      <c r="AB36" s="273">
        <f>$G$50</f>
        <v>0</v>
      </c>
      <c r="AD36" s="273">
        <f>$H$47</f>
        <v>0</v>
      </c>
      <c r="AF36" s="273">
        <f>$D$50</f>
        <v>4</v>
      </c>
      <c r="AG36" s="273">
        <f>$E$50</f>
        <v>0</v>
      </c>
      <c r="AH36" s="275">
        <f>$F$50</f>
        <v>0</v>
      </c>
      <c r="AI36" s="28">
        <v>11</v>
      </c>
      <c r="AM36" s="273" t="e">
        <f>$V$49</f>
        <v>#VALUE!</v>
      </c>
      <c r="AN36" s="274" t="str">
        <f>$U$50</f>
        <v/>
      </c>
      <c r="AO36" s="273">
        <f>$S$50</f>
        <v>0</v>
      </c>
      <c r="AQ36" s="273">
        <f>$H$47</f>
        <v>0</v>
      </c>
      <c r="AS36" s="273">
        <f>$P$50</f>
        <v>4</v>
      </c>
      <c r="AT36" s="273">
        <f>$Q$50</f>
        <v>0</v>
      </c>
      <c r="AU36" s="275">
        <f>$R$50</f>
        <v>0</v>
      </c>
      <c r="AV36" s="28">
        <v>11</v>
      </c>
      <c r="BE36" s="267" t="e">
        <f>#REF!</f>
        <v>#REF!</v>
      </c>
      <c r="BF36" s="268" t="e">
        <f>#REF!</f>
        <v>#REF!</v>
      </c>
      <c r="BG36" s="267" t="e">
        <f>#REF!</f>
        <v>#REF!</v>
      </c>
      <c r="BI36" s="267" t="e">
        <f>#REF!</f>
        <v>#REF!</v>
      </c>
      <c r="BK36" s="267" t="e">
        <f>#REF!</f>
        <v>#REF!</v>
      </c>
      <c r="BL36" s="23" t="e">
        <f>#REF!</f>
        <v>#REF!</v>
      </c>
      <c r="BM36" s="269" t="e">
        <f>#REF!</f>
        <v>#REF!</v>
      </c>
      <c r="BN36" s="28">
        <v>11</v>
      </c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</row>
    <row r="37" spans="1:84">
      <c r="A37" s="248"/>
      <c r="B37" s="214"/>
      <c r="C37" s="257" t="s">
        <v>8638</v>
      </c>
      <c r="D37" s="258">
        <v>2</v>
      </c>
      <c r="E37" s="715"/>
      <c r="F37" s="717"/>
      <c r="G37" s="731"/>
      <c r="H37" s="1268"/>
      <c r="I37" s="998" t="str">
        <f>IF($G37="","",(VLOOKUP($G37,一般・大学競技者!$G$2:$I$900,3,0)))</f>
        <v/>
      </c>
      <c r="J37" s="259"/>
      <c r="K37" s="214"/>
      <c r="L37" s="250"/>
      <c r="M37" s="250"/>
      <c r="N37" s="214"/>
      <c r="O37" s="257" t="s">
        <v>8638</v>
      </c>
      <c r="P37" s="258">
        <v>2</v>
      </c>
      <c r="Q37" s="715"/>
      <c r="R37" s="717"/>
      <c r="S37" s="731"/>
      <c r="T37" s="1268"/>
      <c r="U37" s="998" t="str">
        <f>IF($S37="","",(VLOOKUP($S37,一般・大学競技者!$G$2:$I$900,3,0)))</f>
        <v/>
      </c>
      <c r="V37" s="259"/>
      <c r="W37" s="214"/>
      <c r="X37" s="248"/>
      <c r="Z37" s="273" t="e">
        <f>$J$49</f>
        <v>#VALUE!</v>
      </c>
      <c r="AA37" s="274" t="str">
        <f>$I$51</f>
        <v/>
      </c>
      <c r="AB37" s="273">
        <f>$G$51</f>
        <v>0</v>
      </c>
      <c r="AD37" s="273">
        <f>$H$47</f>
        <v>0</v>
      </c>
      <c r="AF37" s="273">
        <f>$D$51</f>
        <v>5</v>
      </c>
      <c r="AG37" s="273">
        <f>$E$51</f>
        <v>0</v>
      </c>
      <c r="AH37" s="275">
        <f>$F$51</f>
        <v>0</v>
      </c>
      <c r="AI37" s="28">
        <v>11</v>
      </c>
      <c r="AM37" s="273" t="e">
        <f>$V$49</f>
        <v>#VALUE!</v>
      </c>
      <c r="AN37" s="274" t="str">
        <f>$U$51</f>
        <v/>
      </c>
      <c r="AO37" s="273">
        <f>$S$51</f>
        <v>0</v>
      </c>
      <c r="AQ37" s="273">
        <f>$H$47</f>
        <v>0</v>
      </c>
      <c r="AS37" s="273">
        <f>$P$51</f>
        <v>5</v>
      </c>
      <c r="AT37" s="273">
        <f>$Q$51</f>
        <v>0</v>
      </c>
      <c r="AU37" s="275">
        <f>$R$51</f>
        <v>0</v>
      </c>
      <c r="AV37" s="28">
        <v>11</v>
      </c>
      <c r="BB37" s="1262" t="s">
        <v>8861</v>
      </c>
      <c r="BC37" s="1262"/>
      <c r="BE37" s="270" t="e">
        <f t="shared" ref="BE37:BE42" si="7">$J$38</f>
        <v>#VALUE!</v>
      </c>
      <c r="BF37" s="271" t="str">
        <f>$I$36</f>
        <v/>
      </c>
      <c r="BG37" s="270">
        <f>$G$36</f>
        <v>0</v>
      </c>
      <c r="BI37" s="270">
        <f t="shared" ref="BI37:BI42" si="8">$H$36</f>
        <v>0</v>
      </c>
      <c r="BK37" s="270">
        <f>$D$36</f>
        <v>1</v>
      </c>
      <c r="BL37" s="23">
        <f>$E$36</f>
        <v>0</v>
      </c>
      <c r="BM37" s="272">
        <f>$F$36</f>
        <v>0</v>
      </c>
      <c r="BN37" s="28">
        <v>11</v>
      </c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</row>
    <row r="38" spans="1:84" ht="16.2">
      <c r="A38" s="248"/>
      <c r="B38" s="214"/>
      <c r="C38" s="260">
        <v>3</v>
      </c>
      <c r="D38" s="261">
        <v>3</v>
      </c>
      <c r="E38" s="715"/>
      <c r="F38" s="717"/>
      <c r="G38" s="731"/>
      <c r="H38" s="1268"/>
      <c r="I38" s="998" t="str">
        <f>IF($G38="","",(VLOOKUP($G38,一般・大学競技者!$G$2:$I$900,3,0)))</f>
        <v/>
      </c>
      <c r="J38" s="262" t="e">
        <f>$C$38+$I$38+2000</f>
        <v>#VALUE!</v>
      </c>
      <c r="K38" s="28"/>
      <c r="L38" s="250"/>
      <c r="M38" s="250"/>
      <c r="N38" s="214"/>
      <c r="O38" s="260">
        <v>3</v>
      </c>
      <c r="P38" s="261">
        <v>3</v>
      </c>
      <c r="Q38" s="715"/>
      <c r="R38" s="717"/>
      <c r="S38" s="731"/>
      <c r="T38" s="1268"/>
      <c r="U38" s="998" t="str">
        <f>IF($S38="","",(VLOOKUP($S38,一般・大学競技者!$G$2:$I$900,3,0)))</f>
        <v/>
      </c>
      <c r="V38" s="262" t="e">
        <f>$O$38+$U$38+2100</f>
        <v>#VALUE!</v>
      </c>
      <c r="W38" s="28"/>
      <c r="X38" s="250"/>
      <c r="Y38" s="23"/>
      <c r="Z38" s="273" t="e">
        <f>$J$49</f>
        <v>#VALUE!</v>
      </c>
      <c r="AA38" s="274" t="str">
        <f>$I$52</f>
        <v/>
      </c>
      <c r="AB38" s="273">
        <f>$G$52</f>
        <v>0</v>
      </c>
      <c r="AD38" s="273">
        <f>$H$47</f>
        <v>0</v>
      </c>
      <c r="AF38" s="273">
        <f>$D$52</f>
        <v>6</v>
      </c>
      <c r="AG38" s="273">
        <f>$E$52</f>
        <v>0</v>
      </c>
      <c r="AH38" s="275">
        <f>$F$52</f>
        <v>0</v>
      </c>
      <c r="AI38" s="28">
        <v>11</v>
      </c>
      <c r="AM38" s="273" t="e">
        <f>$V$49</f>
        <v>#VALUE!</v>
      </c>
      <c r="AN38" s="274" t="str">
        <f>$U$52</f>
        <v/>
      </c>
      <c r="AO38" s="273">
        <f>$S$52</f>
        <v>0</v>
      </c>
      <c r="AQ38" s="273">
        <f>$H$47</f>
        <v>0</v>
      </c>
      <c r="AS38" s="273">
        <f>$P$52</f>
        <v>6</v>
      </c>
      <c r="AT38" s="273">
        <f>$Q$52</f>
        <v>0</v>
      </c>
      <c r="AU38" s="275">
        <f>$R$52</f>
        <v>0</v>
      </c>
      <c r="AV38" s="28">
        <v>11</v>
      </c>
      <c r="BB38" s="1262" t="s">
        <v>8861</v>
      </c>
      <c r="BC38" s="1262"/>
      <c r="BE38" s="270" t="e">
        <f t="shared" si="7"/>
        <v>#VALUE!</v>
      </c>
      <c r="BF38" s="271" t="str">
        <f>$I$37</f>
        <v/>
      </c>
      <c r="BG38" s="270">
        <f>$G$37</f>
        <v>0</v>
      </c>
      <c r="BI38" s="270">
        <f t="shared" si="8"/>
        <v>0</v>
      </c>
      <c r="BK38" s="270">
        <f>$D$37</f>
        <v>2</v>
      </c>
      <c r="BL38" s="23">
        <f>$E$37</f>
        <v>0</v>
      </c>
      <c r="BM38" s="272">
        <f>$F$37</f>
        <v>0</v>
      </c>
      <c r="BN38" s="28">
        <v>11</v>
      </c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</row>
    <row r="39" spans="1:84">
      <c r="A39" s="248"/>
      <c r="B39" s="214"/>
      <c r="C39" s="124"/>
      <c r="D39" s="261">
        <v>4</v>
      </c>
      <c r="E39" s="715"/>
      <c r="F39" s="717"/>
      <c r="G39" s="731"/>
      <c r="H39" s="1268"/>
      <c r="I39" s="998" t="str">
        <f>IF($G39="","",(VLOOKUP($G39,一般・大学競技者!$G$2:$I$900,3,0)))</f>
        <v/>
      </c>
      <c r="J39" s="263"/>
      <c r="K39" s="28"/>
      <c r="L39" s="250"/>
      <c r="M39" s="250"/>
      <c r="N39" s="214"/>
      <c r="O39" s="124"/>
      <c r="P39" s="261">
        <v>4</v>
      </c>
      <c r="Q39" s="715"/>
      <c r="R39" s="717"/>
      <c r="S39" s="731"/>
      <c r="T39" s="1268"/>
      <c r="U39" s="998" t="str">
        <f>IF($S39="","",(VLOOKUP($S39,一般・大学競技者!$G$2:$I$900,3,0)))</f>
        <v/>
      </c>
      <c r="V39" s="263"/>
      <c r="W39" s="28"/>
      <c r="X39" s="250"/>
      <c r="Y39" s="23"/>
      <c r="Z39" s="23"/>
      <c r="BB39" s="1262" t="s">
        <v>8861</v>
      </c>
      <c r="BC39" s="1262"/>
      <c r="BE39" s="270" t="e">
        <f t="shared" si="7"/>
        <v>#VALUE!</v>
      </c>
      <c r="BF39" s="271" t="str">
        <f>$I$38</f>
        <v/>
      </c>
      <c r="BG39" s="270">
        <f>$G$38</f>
        <v>0</v>
      </c>
      <c r="BI39" s="270">
        <f t="shared" si="8"/>
        <v>0</v>
      </c>
      <c r="BK39" s="270">
        <f>$D$38</f>
        <v>3</v>
      </c>
      <c r="BL39" s="23">
        <f>$E$38</f>
        <v>0</v>
      </c>
      <c r="BM39" s="272">
        <f>$F$38</f>
        <v>0</v>
      </c>
      <c r="BN39" s="28">
        <v>11</v>
      </c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</row>
    <row r="40" spans="1:84">
      <c r="A40" s="248"/>
      <c r="B40" s="214"/>
      <c r="C40" s="124"/>
      <c r="D40" s="261">
        <v>5</v>
      </c>
      <c r="E40" s="715"/>
      <c r="F40" s="717"/>
      <c r="G40" s="731"/>
      <c r="H40" s="1268"/>
      <c r="I40" s="998" t="str">
        <f>IF($G40="","",(VLOOKUP($G40,一般・大学競技者!$G$2:$I$900,3,0)))</f>
        <v/>
      </c>
      <c r="J40" s="263"/>
      <c r="K40" s="28"/>
      <c r="L40" s="250"/>
      <c r="M40" s="250"/>
      <c r="N40" s="214"/>
      <c r="O40" s="124"/>
      <c r="P40" s="261">
        <v>5</v>
      </c>
      <c r="Q40" s="715"/>
      <c r="R40" s="717"/>
      <c r="S40" s="731"/>
      <c r="T40" s="1268"/>
      <c r="U40" s="998" t="str">
        <f>IF($S40="","",(VLOOKUP($S40,一般・大学競技者!$G$2:$I$900,3,0)))</f>
        <v/>
      </c>
      <c r="V40" s="263"/>
      <c r="W40" s="28"/>
      <c r="X40" s="250"/>
      <c r="Y40" s="23"/>
      <c r="Z40" s="23"/>
      <c r="BB40" s="1262" t="s">
        <v>8861</v>
      </c>
      <c r="BC40" s="1262"/>
      <c r="BE40" s="270" t="e">
        <f t="shared" si="7"/>
        <v>#VALUE!</v>
      </c>
      <c r="BF40" s="271" t="str">
        <f>$I$39</f>
        <v/>
      </c>
      <c r="BG40" s="270">
        <f>$G$39</f>
        <v>0</v>
      </c>
      <c r="BI40" s="270">
        <f t="shared" si="8"/>
        <v>0</v>
      </c>
      <c r="BK40" s="270">
        <f>$D$39</f>
        <v>4</v>
      </c>
      <c r="BL40" s="23">
        <f>$E$39</f>
        <v>0</v>
      </c>
      <c r="BM40" s="272">
        <f>$F$39</f>
        <v>0</v>
      </c>
      <c r="BN40" s="28">
        <v>11</v>
      </c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</row>
    <row r="41" spans="1:84" ht="15" thickBot="1">
      <c r="A41" s="248"/>
      <c r="B41" s="214"/>
      <c r="C41" s="125"/>
      <c r="D41" s="264">
        <v>6</v>
      </c>
      <c r="E41" s="716"/>
      <c r="F41" s="718"/>
      <c r="G41" s="732"/>
      <c r="H41" s="1269"/>
      <c r="I41" s="999" t="str">
        <f>IF($G41="","",(VLOOKUP($G41,一般・大学競技者!$G$2:$I$900,3,0)))</f>
        <v/>
      </c>
      <c r="J41" s="265"/>
      <c r="K41" s="28"/>
      <c r="L41" s="250"/>
      <c r="M41" s="250"/>
      <c r="N41" s="214"/>
      <c r="O41" s="125"/>
      <c r="P41" s="264">
        <v>6</v>
      </c>
      <c r="Q41" s="716"/>
      <c r="R41" s="718"/>
      <c r="S41" s="732"/>
      <c r="T41" s="1269"/>
      <c r="U41" s="999" t="str">
        <f>IF($S41="","",(VLOOKUP($S41,一般・大学競技者!$G$2:$I$900,3,0)))</f>
        <v/>
      </c>
      <c r="V41" s="265"/>
      <c r="W41" s="28"/>
      <c r="X41" s="250"/>
      <c r="Y41" s="23"/>
      <c r="Z41" s="23"/>
      <c r="BB41" s="1262" t="s">
        <v>8861</v>
      </c>
      <c r="BC41" s="1262"/>
      <c r="BE41" s="270" t="e">
        <f t="shared" si="7"/>
        <v>#VALUE!</v>
      </c>
      <c r="BF41" s="271" t="str">
        <f>$I$40</f>
        <v/>
      </c>
      <c r="BG41" s="270">
        <f>$G$40</f>
        <v>0</v>
      </c>
      <c r="BI41" s="270">
        <f t="shared" si="8"/>
        <v>0</v>
      </c>
      <c r="BK41" s="270">
        <f>$D$40</f>
        <v>5</v>
      </c>
      <c r="BL41" s="23">
        <f>$E$40</f>
        <v>0</v>
      </c>
      <c r="BM41" s="272">
        <f>$F$40</f>
        <v>0</v>
      </c>
      <c r="BN41" s="28">
        <v>11</v>
      </c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</row>
    <row r="42" spans="1:84" ht="15" thickBot="1">
      <c r="A42" s="248"/>
      <c r="B42" s="214"/>
      <c r="C42" s="28"/>
      <c r="D42" s="28"/>
      <c r="E42" s="214"/>
      <c r="F42" s="266"/>
      <c r="G42" s="214"/>
      <c r="H42" s="266"/>
      <c r="I42" s="214"/>
      <c r="J42" s="28"/>
      <c r="K42" s="28"/>
      <c r="L42" s="250"/>
      <c r="M42" s="250"/>
      <c r="N42" s="214"/>
      <c r="O42" s="28"/>
      <c r="P42" s="28"/>
      <c r="Q42" s="214"/>
      <c r="R42" s="266"/>
      <c r="S42" s="214"/>
      <c r="T42" s="266"/>
      <c r="U42" s="214"/>
      <c r="V42" s="28"/>
      <c r="W42" s="28"/>
      <c r="X42" s="250"/>
      <c r="Y42" s="23"/>
      <c r="Z42" s="23"/>
      <c r="BB42" s="1262" t="s">
        <v>8861</v>
      </c>
      <c r="BC42" s="1262"/>
      <c r="BE42" s="270" t="e">
        <f t="shared" si="7"/>
        <v>#VALUE!</v>
      </c>
      <c r="BF42" s="271" t="str">
        <f>$I$41</f>
        <v/>
      </c>
      <c r="BG42" s="270">
        <f>$G$41</f>
        <v>0</v>
      </c>
      <c r="BI42" s="270">
        <f t="shared" si="8"/>
        <v>0</v>
      </c>
      <c r="BK42" s="270">
        <f>$D$41</f>
        <v>6</v>
      </c>
      <c r="BL42" s="23">
        <f>$E$41</f>
        <v>0</v>
      </c>
      <c r="BM42" s="272">
        <f>$F$41</f>
        <v>0</v>
      </c>
      <c r="BN42" s="28">
        <v>11</v>
      </c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</row>
    <row r="43" spans="1:84" ht="15" thickBot="1">
      <c r="A43" s="248"/>
      <c r="B43" s="214"/>
      <c r="C43" s="28"/>
      <c r="D43" s="277"/>
      <c r="E43" s="277"/>
      <c r="F43" s="277"/>
      <c r="G43" s="277"/>
      <c r="H43" s="713" t="s">
        <v>8987</v>
      </c>
      <c r="I43" s="1005"/>
      <c r="J43" s="28"/>
      <c r="K43" s="28"/>
      <c r="L43" s="250"/>
      <c r="M43" s="250"/>
      <c r="N43" s="214"/>
      <c r="O43" s="28"/>
      <c r="P43" s="277"/>
      <c r="Q43" s="277"/>
      <c r="R43" s="277"/>
      <c r="S43" s="277"/>
      <c r="T43" s="642" t="s">
        <v>8987</v>
      </c>
      <c r="U43" s="1005"/>
      <c r="V43" s="28"/>
      <c r="W43" s="28"/>
      <c r="X43" s="250"/>
      <c r="Y43" s="23"/>
      <c r="Z43" s="23"/>
      <c r="BB43" s="37"/>
      <c r="BC43" s="37"/>
      <c r="BE43" s="270"/>
      <c r="BF43" s="271"/>
      <c r="BG43" s="270"/>
      <c r="BI43" s="270"/>
      <c r="BK43" s="270"/>
      <c r="BL43" s="23"/>
      <c r="BM43" s="272"/>
      <c r="BN43" s="28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</row>
    <row r="44" spans="1:84" ht="15" thickTop="1">
      <c r="A44" s="248"/>
      <c r="B44" s="214"/>
      <c r="C44" s="28"/>
      <c r="D44" s="28"/>
      <c r="E44" s="214"/>
      <c r="F44" s="266"/>
      <c r="G44" s="214"/>
      <c r="H44" s="1261"/>
      <c r="I44" s="1261"/>
      <c r="J44" s="28"/>
      <c r="K44" s="28"/>
      <c r="L44" s="250"/>
      <c r="M44" s="250"/>
      <c r="N44" s="214"/>
      <c r="O44" s="28"/>
      <c r="P44" s="28"/>
      <c r="Q44" s="214"/>
      <c r="R44" s="266"/>
      <c r="S44" s="214"/>
      <c r="T44" s="1261"/>
      <c r="U44" s="1261"/>
      <c r="V44" s="28"/>
      <c r="W44" s="28"/>
      <c r="X44" s="250"/>
      <c r="Y44" s="23"/>
      <c r="Z44" s="23"/>
      <c r="BB44" s="37"/>
      <c r="BC44" s="37"/>
      <c r="BE44" s="270"/>
      <c r="BF44" s="271"/>
      <c r="BG44" s="270"/>
      <c r="BI44" s="270"/>
      <c r="BK44" s="270"/>
      <c r="BL44" s="23"/>
      <c r="BM44" s="272"/>
      <c r="BN44" s="28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</row>
    <row r="45" spans="1:84" ht="15" thickBot="1">
      <c r="A45" s="248"/>
      <c r="B45" s="214"/>
      <c r="C45" s="1265" t="s">
        <v>10191</v>
      </c>
      <c r="D45" s="1265"/>
      <c r="E45" s="1265"/>
      <c r="F45" s="1265"/>
      <c r="G45" s="276"/>
      <c r="H45" s="1258" t="s">
        <v>10205</v>
      </c>
      <c r="I45" s="1258"/>
      <c r="J45" s="277"/>
      <c r="K45" s="28"/>
      <c r="L45" s="250"/>
      <c r="M45" s="250"/>
      <c r="N45" s="214"/>
      <c r="O45" s="1265" t="s">
        <v>10191</v>
      </c>
      <c r="P45" s="1265"/>
      <c r="Q45" s="1265"/>
      <c r="R45" s="1265"/>
      <c r="S45" s="276"/>
      <c r="T45" s="1258" t="s">
        <v>10205</v>
      </c>
      <c r="U45" s="1258"/>
      <c r="V45" s="277"/>
      <c r="W45" s="28"/>
      <c r="X45" s="250"/>
      <c r="Y45" s="23"/>
      <c r="Z45" s="23"/>
      <c r="BB45" s="1262" t="s">
        <v>8861</v>
      </c>
      <c r="BC45" s="1262"/>
      <c r="BE45" s="273" t="e">
        <f t="shared" ref="BE45:BE50" si="9">$J$49</f>
        <v>#VALUE!</v>
      </c>
      <c r="BF45" s="274" t="str">
        <f>$I$47</f>
        <v/>
      </c>
      <c r="BG45" s="273">
        <f>$G$47</f>
        <v>0</v>
      </c>
      <c r="BI45" s="273">
        <f t="shared" ref="BI45:BI50" si="10">$H$47</f>
        <v>0</v>
      </c>
      <c r="BK45" s="273">
        <f>$D$47</f>
        <v>1</v>
      </c>
      <c r="BL45" s="273">
        <f>$E$47</f>
        <v>0</v>
      </c>
      <c r="BM45" s="275">
        <f>$F$47</f>
        <v>0</v>
      </c>
      <c r="BN45" s="28">
        <v>11</v>
      </c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</row>
    <row r="46" spans="1:84">
      <c r="A46" s="248"/>
      <c r="B46" s="214"/>
      <c r="C46" s="1263" t="s">
        <v>8637</v>
      </c>
      <c r="D46" s="1264"/>
      <c r="E46" s="342" t="s">
        <v>8643</v>
      </c>
      <c r="F46" s="949" t="s">
        <v>8649</v>
      </c>
      <c r="G46" s="950" t="s">
        <v>8635</v>
      </c>
      <c r="H46" s="342" t="s">
        <v>8665</v>
      </c>
      <c r="I46" s="335" t="s">
        <v>8636</v>
      </c>
      <c r="J46" s="278" t="s">
        <v>400</v>
      </c>
      <c r="K46" s="28"/>
      <c r="L46" s="250"/>
      <c r="M46" s="250"/>
      <c r="N46" s="214"/>
      <c r="O46" s="1263" t="s">
        <v>8637</v>
      </c>
      <c r="P46" s="1264"/>
      <c r="Q46" s="342" t="s">
        <v>8643</v>
      </c>
      <c r="R46" s="949" t="s">
        <v>8649</v>
      </c>
      <c r="S46" s="950" t="s">
        <v>8635</v>
      </c>
      <c r="T46" s="342" t="s">
        <v>8665</v>
      </c>
      <c r="U46" s="335" t="s">
        <v>8636</v>
      </c>
      <c r="V46" s="278" t="s">
        <v>400</v>
      </c>
      <c r="W46" s="28"/>
      <c r="X46" s="250"/>
      <c r="Y46" s="23"/>
      <c r="Z46" s="23"/>
      <c r="BB46" s="1262" t="s">
        <v>8861</v>
      </c>
      <c r="BC46" s="1262"/>
      <c r="BE46" s="273" t="e">
        <f t="shared" si="9"/>
        <v>#VALUE!</v>
      </c>
      <c r="BF46" s="274" t="str">
        <f>$I$48</f>
        <v/>
      </c>
      <c r="BG46" s="273">
        <f>$G$48</f>
        <v>0</v>
      </c>
      <c r="BI46" s="273">
        <f t="shared" si="10"/>
        <v>0</v>
      </c>
      <c r="BK46" s="273">
        <f>$D$48</f>
        <v>2</v>
      </c>
      <c r="BL46" s="273">
        <f>$E$48</f>
        <v>0</v>
      </c>
      <c r="BM46" s="275">
        <f>$F$48</f>
        <v>0</v>
      </c>
      <c r="BN46" s="28">
        <v>11</v>
      </c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</row>
    <row r="47" spans="1:84" ht="16.05" customHeight="1">
      <c r="A47" s="248"/>
      <c r="B47" s="214"/>
      <c r="C47" s="123"/>
      <c r="D47" s="252">
        <v>1</v>
      </c>
      <c r="E47" s="715"/>
      <c r="F47" s="717"/>
      <c r="G47" s="717"/>
      <c r="H47" s="1267"/>
      <c r="I47" s="998" t="str">
        <f>IF($G47="","",(VLOOKUP($G47,一般・大学競技者!$G$2:$I$900,3,0)))</f>
        <v/>
      </c>
      <c r="J47" s="253"/>
      <c r="K47" s="28"/>
      <c r="L47" s="250"/>
      <c r="M47" s="250"/>
      <c r="N47" s="214"/>
      <c r="O47" s="123"/>
      <c r="P47" s="252">
        <v>1</v>
      </c>
      <c r="Q47" s="715"/>
      <c r="R47" s="717"/>
      <c r="S47" s="717"/>
      <c r="T47" s="1267"/>
      <c r="U47" s="998" t="str">
        <f>IF($S47="","",(VLOOKUP($S47,一般・大学競技者!$G$2:$I$900,3,0)))</f>
        <v/>
      </c>
      <c r="V47" s="253"/>
      <c r="W47" s="28"/>
      <c r="X47" s="250"/>
      <c r="Y47" s="23"/>
      <c r="Z47" s="23"/>
      <c r="BB47" s="1262" t="s">
        <v>8861</v>
      </c>
      <c r="BC47" s="1262"/>
      <c r="BE47" s="273" t="e">
        <f t="shared" si="9"/>
        <v>#VALUE!</v>
      </c>
      <c r="BF47" s="274" t="str">
        <f>$I$49</f>
        <v/>
      </c>
      <c r="BG47" s="273">
        <f>$G$49</f>
        <v>0</v>
      </c>
      <c r="BI47" s="273">
        <f t="shared" si="10"/>
        <v>0</v>
      </c>
      <c r="BK47" s="273">
        <f>$D$49</f>
        <v>3</v>
      </c>
      <c r="BL47" s="273">
        <f>$E$49</f>
        <v>0</v>
      </c>
      <c r="BM47" s="275">
        <f>$F$49</f>
        <v>0</v>
      </c>
      <c r="BN47" s="28">
        <v>11</v>
      </c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</row>
    <row r="48" spans="1:84" ht="16.05" customHeight="1">
      <c r="A48" s="248"/>
      <c r="B48" s="214"/>
      <c r="C48" s="257" t="s">
        <v>8725</v>
      </c>
      <c r="D48" s="258">
        <v>2</v>
      </c>
      <c r="E48" s="715"/>
      <c r="F48" s="717"/>
      <c r="G48" s="717"/>
      <c r="H48" s="1268"/>
      <c r="I48" s="998" t="str">
        <f>IF($G48="","",(VLOOKUP($G48,一般・大学競技者!$G$2:$I$900,3,0)))</f>
        <v/>
      </c>
      <c r="J48" s="259"/>
      <c r="K48" s="28"/>
      <c r="L48" s="250"/>
      <c r="M48" s="250"/>
      <c r="N48" s="214"/>
      <c r="O48" s="257" t="s">
        <v>8725</v>
      </c>
      <c r="P48" s="258">
        <v>2</v>
      </c>
      <c r="Q48" s="715"/>
      <c r="R48" s="717"/>
      <c r="S48" s="717"/>
      <c r="T48" s="1268"/>
      <c r="U48" s="998" t="str">
        <f>IF($S48="","",(VLOOKUP($S48,一般・大学競技者!$G$2:$I$900,3,0)))</f>
        <v/>
      </c>
      <c r="V48" s="259"/>
      <c r="W48" s="28"/>
      <c r="X48" s="250"/>
      <c r="Y48" s="23"/>
      <c r="Z48" s="23"/>
      <c r="BB48" s="1262" t="s">
        <v>8861</v>
      </c>
      <c r="BC48" s="1262"/>
      <c r="BE48" s="273" t="e">
        <f t="shared" si="9"/>
        <v>#VALUE!</v>
      </c>
      <c r="BF48" s="274" t="str">
        <f>$I$50</f>
        <v/>
      </c>
      <c r="BG48" s="273">
        <f>$G$50</f>
        <v>0</v>
      </c>
      <c r="BI48" s="273">
        <f t="shared" si="10"/>
        <v>0</v>
      </c>
      <c r="BK48" s="273">
        <f>$D$50</f>
        <v>4</v>
      </c>
      <c r="BL48" s="273">
        <f>$E$50</f>
        <v>0</v>
      </c>
      <c r="BM48" s="275">
        <f>$F$50</f>
        <v>0</v>
      </c>
      <c r="BN48" s="28">
        <v>11</v>
      </c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</row>
    <row r="49" spans="1:84" ht="16.05" customHeight="1">
      <c r="A49" s="248"/>
      <c r="B49" s="214"/>
      <c r="C49" s="260">
        <v>4</v>
      </c>
      <c r="D49" s="261">
        <v>3</v>
      </c>
      <c r="E49" s="715"/>
      <c r="F49" s="717"/>
      <c r="G49" s="717"/>
      <c r="H49" s="1268"/>
      <c r="I49" s="998" t="str">
        <f>IF($G49="","",(VLOOKUP($G49,一般・大学競技者!$G$2:$I$900,3,0)))</f>
        <v/>
      </c>
      <c r="J49" s="262" t="e">
        <f>$C$49+$I$49+2000</f>
        <v>#VALUE!</v>
      </c>
      <c r="K49" s="28"/>
      <c r="L49" s="250"/>
      <c r="M49" s="250"/>
      <c r="N49" s="214"/>
      <c r="O49" s="260">
        <v>4</v>
      </c>
      <c r="P49" s="261">
        <v>3</v>
      </c>
      <c r="Q49" s="715"/>
      <c r="R49" s="717"/>
      <c r="S49" s="717"/>
      <c r="T49" s="1268"/>
      <c r="U49" s="998" t="str">
        <f>IF($S49="","",(VLOOKUP($S49,一般・大学競技者!$G$2:$I$900,3,0)))</f>
        <v/>
      </c>
      <c r="V49" s="262" t="e">
        <f>$O$49+$U$49+2100</f>
        <v>#VALUE!</v>
      </c>
      <c r="W49" s="28"/>
      <c r="X49" s="250"/>
      <c r="Y49" s="23"/>
      <c r="Z49" s="23"/>
      <c r="BB49" s="1262" t="s">
        <v>8861</v>
      </c>
      <c r="BC49" s="1262"/>
      <c r="BE49" s="273" t="e">
        <f t="shared" si="9"/>
        <v>#VALUE!</v>
      </c>
      <c r="BF49" s="274" t="str">
        <f>$I$51</f>
        <v/>
      </c>
      <c r="BG49" s="273">
        <f>$G$51</f>
        <v>0</v>
      </c>
      <c r="BI49" s="273">
        <f t="shared" si="10"/>
        <v>0</v>
      </c>
      <c r="BK49" s="273">
        <f>$D$51</f>
        <v>5</v>
      </c>
      <c r="BL49" s="273">
        <f>$E$51</f>
        <v>0</v>
      </c>
      <c r="BM49" s="275">
        <f>$F$51</f>
        <v>0</v>
      </c>
      <c r="BN49" s="28">
        <v>11</v>
      </c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</row>
    <row r="50" spans="1:84" ht="16.05" customHeight="1">
      <c r="A50" s="248"/>
      <c r="B50" s="214"/>
      <c r="C50" s="124"/>
      <c r="D50" s="261">
        <v>4</v>
      </c>
      <c r="E50" s="715"/>
      <c r="F50" s="717"/>
      <c r="G50" s="717"/>
      <c r="H50" s="1268"/>
      <c r="I50" s="998" t="str">
        <f>IF($G50="","",(VLOOKUP($G50,一般・大学競技者!$G$2:$I$900,3,0)))</f>
        <v/>
      </c>
      <c r="J50" s="263"/>
      <c r="K50" s="28"/>
      <c r="L50" s="250"/>
      <c r="M50" s="250"/>
      <c r="N50" s="214"/>
      <c r="O50" s="124"/>
      <c r="P50" s="261">
        <v>4</v>
      </c>
      <c r="Q50" s="715"/>
      <c r="R50" s="717"/>
      <c r="S50" s="717"/>
      <c r="T50" s="1268"/>
      <c r="U50" s="998" t="str">
        <f>IF($S50="","",(VLOOKUP($S50,一般・大学競技者!$G$2:$I$900,3,0)))</f>
        <v/>
      </c>
      <c r="V50" s="263"/>
      <c r="W50" s="28"/>
      <c r="X50" s="250"/>
      <c r="Y50" s="23"/>
      <c r="Z50" s="23"/>
      <c r="BB50" s="1262" t="s">
        <v>8861</v>
      </c>
      <c r="BC50" s="1262"/>
      <c r="BE50" s="273" t="e">
        <f t="shared" si="9"/>
        <v>#VALUE!</v>
      </c>
      <c r="BF50" s="274" t="str">
        <f>$I$52</f>
        <v/>
      </c>
      <c r="BG50" s="273">
        <f>$G$52</f>
        <v>0</v>
      </c>
      <c r="BI50" s="273">
        <f t="shared" si="10"/>
        <v>0</v>
      </c>
      <c r="BK50" s="273">
        <f>$D$52</f>
        <v>6</v>
      </c>
      <c r="BL50" s="273">
        <f>$E$52</f>
        <v>0</v>
      </c>
      <c r="BM50" s="275">
        <f>$F$52</f>
        <v>0</v>
      </c>
      <c r="BN50" s="28">
        <v>11</v>
      </c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</row>
    <row r="51" spans="1:84" ht="16.05" customHeight="1">
      <c r="A51" s="248"/>
      <c r="B51" s="214"/>
      <c r="C51" s="124"/>
      <c r="D51" s="261">
        <v>5</v>
      </c>
      <c r="E51" s="715"/>
      <c r="F51" s="717"/>
      <c r="G51" s="717"/>
      <c r="H51" s="1268"/>
      <c r="I51" s="998" t="str">
        <f>IF($G51="","",(VLOOKUP($G51,一般・大学競技者!$G$2:$I$900,3,0)))</f>
        <v/>
      </c>
      <c r="J51" s="263"/>
      <c r="K51" s="28"/>
      <c r="L51" s="250"/>
      <c r="M51" s="250"/>
      <c r="N51" s="214"/>
      <c r="O51" s="124"/>
      <c r="P51" s="261">
        <v>5</v>
      </c>
      <c r="Q51" s="715"/>
      <c r="R51" s="717"/>
      <c r="S51" s="717"/>
      <c r="T51" s="1268"/>
      <c r="U51" s="998" t="str">
        <f>IF($S51="","",(VLOOKUP($S51,一般・大学競技者!$G$2:$I$900,3,0)))</f>
        <v/>
      </c>
      <c r="V51" s="263"/>
      <c r="W51" s="28"/>
      <c r="X51" s="250"/>
      <c r="Y51" s="23"/>
      <c r="Z51" s="23"/>
      <c r="BE51" s="2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</row>
    <row r="52" spans="1:84" ht="16.05" customHeight="1" thickBot="1">
      <c r="A52" s="248"/>
      <c r="B52" s="214"/>
      <c r="C52" s="125"/>
      <c r="D52" s="264">
        <v>6</v>
      </c>
      <c r="E52" s="716"/>
      <c r="F52" s="718"/>
      <c r="G52" s="718"/>
      <c r="H52" s="1269"/>
      <c r="I52" s="999" t="str">
        <f>IF($G52="","",(VLOOKUP($G52,一般・大学競技者!$G$2:$I$900,3,0)))</f>
        <v/>
      </c>
      <c r="J52" s="265"/>
      <c r="K52" s="28"/>
      <c r="L52" s="250"/>
      <c r="M52" s="250"/>
      <c r="N52" s="214"/>
      <c r="O52" s="125"/>
      <c r="P52" s="264">
        <v>6</v>
      </c>
      <c r="Q52" s="716"/>
      <c r="R52" s="718"/>
      <c r="S52" s="718"/>
      <c r="T52" s="1269"/>
      <c r="U52" s="999" t="str">
        <f>IF($S52="","",(VLOOKUP($S52,一般・大学競技者!$G$2:$I$900,3,0)))</f>
        <v/>
      </c>
      <c r="V52" s="265"/>
      <c r="W52" s="28"/>
      <c r="X52" s="250"/>
      <c r="Y52" s="23"/>
      <c r="Z52" s="23"/>
      <c r="BE52" s="2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</row>
    <row r="53" spans="1:84">
      <c r="A53" s="248"/>
      <c r="B53" s="214"/>
      <c r="C53" s="28"/>
      <c r="D53" s="28"/>
      <c r="E53" s="214"/>
      <c r="F53" s="266"/>
      <c r="G53" s="214"/>
      <c r="H53" s="266"/>
      <c r="I53" s="214"/>
      <c r="J53" s="28"/>
      <c r="K53" s="28"/>
      <c r="L53" s="250"/>
      <c r="M53" s="250"/>
      <c r="N53" s="214"/>
      <c r="O53" s="28"/>
      <c r="P53" s="28"/>
      <c r="Q53" s="214"/>
      <c r="R53" s="266"/>
      <c r="S53" s="214"/>
      <c r="T53" s="266"/>
      <c r="U53" s="214"/>
      <c r="V53" s="28"/>
      <c r="W53" s="28"/>
      <c r="X53" s="250"/>
      <c r="Y53" s="23"/>
      <c r="Z53" s="23"/>
      <c r="BE53" s="1266" t="s">
        <v>8675</v>
      </c>
      <c r="BF53" s="1266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</row>
    <row r="54" spans="1:84">
      <c r="A54" s="248"/>
      <c r="B54" s="214"/>
      <c r="C54" s="28"/>
      <c r="D54" s="28"/>
      <c r="E54" s="214"/>
      <c r="F54" s="266"/>
      <c r="G54" s="214"/>
      <c r="H54" s="266"/>
      <c r="I54" s="214"/>
      <c r="J54" s="28"/>
      <c r="K54" s="28"/>
      <c r="L54" s="250"/>
      <c r="M54" s="250"/>
      <c r="N54" s="214"/>
      <c r="O54" s="28"/>
      <c r="P54" s="28"/>
      <c r="Q54" s="214"/>
      <c r="R54" s="266"/>
      <c r="S54" s="214"/>
      <c r="T54" s="266"/>
      <c r="U54" s="214"/>
      <c r="V54" s="28"/>
      <c r="W54" s="28"/>
      <c r="X54" s="250"/>
      <c r="Y54" s="23"/>
      <c r="Z54" s="23"/>
      <c r="BE54" s="2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</row>
    <row r="55" spans="1:84" ht="18" customHeight="1">
      <c r="A55" s="248"/>
      <c r="B55" s="214"/>
      <c r="C55" s="28"/>
      <c r="D55" s="28"/>
      <c r="E55" s="214"/>
      <c r="F55" s="266"/>
      <c r="G55" s="214"/>
      <c r="H55" s="266"/>
      <c r="I55" s="214"/>
      <c r="J55" s="28"/>
      <c r="K55" s="28"/>
      <c r="L55" s="250"/>
      <c r="M55" s="250"/>
      <c r="N55" s="214"/>
      <c r="O55" s="28"/>
      <c r="P55" s="28"/>
      <c r="Q55" s="214"/>
      <c r="R55" s="266"/>
      <c r="S55" s="214"/>
      <c r="T55" s="266"/>
      <c r="U55" s="214"/>
      <c r="V55" s="28"/>
      <c r="W55" s="28"/>
      <c r="X55" s="250"/>
      <c r="Y55" s="23"/>
      <c r="Z55" s="23"/>
      <c r="BE55" s="23" t="s">
        <v>400</v>
      </c>
      <c r="BF55" s="23" t="s">
        <v>401</v>
      </c>
      <c r="BG55" s="23" t="s">
        <v>402</v>
      </c>
      <c r="BH55" s="23" t="s">
        <v>403</v>
      </c>
      <c r="BI55" s="23" t="s">
        <v>404</v>
      </c>
      <c r="BJ55" s="36" t="s">
        <v>405</v>
      </c>
      <c r="BK55" s="23" t="s">
        <v>406</v>
      </c>
      <c r="BL55" s="23" t="s">
        <v>47</v>
      </c>
      <c r="BM55" s="23" t="s">
        <v>52</v>
      </c>
      <c r="BN55" s="23" t="s">
        <v>407</v>
      </c>
      <c r="BO55" s="23" t="s">
        <v>408</v>
      </c>
      <c r="BP55" s="23" t="s">
        <v>409</v>
      </c>
      <c r="BQ55" s="23" t="s">
        <v>410</v>
      </c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</row>
    <row r="56" spans="1:84">
      <c r="A56" s="248"/>
      <c r="B56" s="214"/>
      <c r="C56" s="28"/>
      <c r="D56" s="28"/>
      <c r="E56" s="214"/>
      <c r="F56" s="266"/>
      <c r="G56" s="214"/>
      <c r="H56" s="266"/>
      <c r="I56" s="214"/>
      <c r="J56" s="28"/>
      <c r="K56" s="28"/>
      <c r="L56" s="250"/>
      <c r="M56" s="250"/>
      <c r="N56" s="214"/>
      <c r="O56" s="28"/>
      <c r="P56" s="28"/>
      <c r="Q56" s="214"/>
      <c r="R56" s="266"/>
      <c r="S56" s="214"/>
      <c r="T56" s="266"/>
      <c r="U56" s="214"/>
      <c r="V56" s="28"/>
      <c r="W56" s="28"/>
      <c r="X56" s="250"/>
      <c r="Y56" s="23"/>
      <c r="Z56" s="23"/>
      <c r="BE56" s="254" t="e">
        <f t="shared" ref="BE56:BE61" si="11">$V$16</f>
        <v>#VALUE!</v>
      </c>
      <c r="BF56" s="255" t="str">
        <f>$U$14</f>
        <v/>
      </c>
      <c r="BG56" s="254" t="str">
        <f>$S$14</f>
        <v/>
      </c>
      <c r="BH56" s="23"/>
      <c r="BI56" s="254">
        <f t="shared" ref="BI56:BI61" si="12">$T$14</f>
        <v>0</v>
      </c>
      <c r="BJ56" s="36"/>
      <c r="BK56" s="254" t="str">
        <f t="shared" ref="BK56:BL60" si="13">AU25</f>
        <v/>
      </c>
      <c r="BL56" s="254">
        <f t="shared" si="13"/>
        <v>11</v>
      </c>
      <c r="BM56" s="256" t="str">
        <f>$R$14</f>
        <v/>
      </c>
      <c r="BN56" s="28">
        <v>11</v>
      </c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</row>
    <row r="57" spans="1:84">
      <c r="A57" s="248"/>
      <c r="B57" s="214"/>
      <c r="C57" s="28"/>
      <c r="D57" s="28"/>
      <c r="E57" s="214"/>
      <c r="F57" s="266"/>
      <c r="G57" s="214"/>
      <c r="H57" s="266"/>
      <c r="I57" s="214"/>
      <c r="J57" s="28"/>
      <c r="K57" s="28"/>
      <c r="L57" s="250"/>
      <c r="M57" s="250"/>
      <c r="N57" s="214"/>
      <c r="O57" s="28"/>
      <c r="P57" s="28"/>
      <c r="Q57" s="214"/>
      <c r="R57" s="266"/>
      <c r="S57" s="214"/>
      <c r="T57" s="266"/>
      <c r="U57" s="214"/>
      <c r="V57" s="28"/>
      <c r="W57" s="28"/>
      <c r="X57" s="250"/>
      <c r="Y57" s="23"/>
      <c r="Z57" s="23"/>
      <c r="BE57" s="254" t="e">
        <f t="shared" si="11"/>
        <v>#VALUE!</v>
      </c>
      <c r="BF57" s="255" t="str">
        <f>$U$15</f>
        <v/>
      </c>
      <c r="BG57" s="254" t="str">
        <f>$S$15</f>
        <v/>
      </c>
      <c r="BH57" s="23"/>
      <c r="BI57" s="254">
        <f t="shared" si="12"/>
        <v>0</v>
      </c>
      <c r="BJ57" s="36"/>
      <c r="BK57" s="254" t="str">
        <f t="shared" si="13"/>
        <v/>
      </c>
      <c r="BL57" s="254">
        <f t="shared" si="13"/>
        <v>11</v>
      </c>
      <c r="BM57" s="256" t="str">
        <f>$R$15</f>
        <v/>
      </c>
      <c r="BN57" s="28">
        <v>11</v>
      </c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</row>
    <row r="58" spans="1:84">
      <c r="A58" s="248"/>
      <c r="B58" s="248"/>
      <c r="C58" s="250"/>
      <c r="D58" s="250"/>
      <c r="E58" s="248"/>
      <c r="F58" s="249"/>
      <c r="G58" s="248"/>
      <c r="H58" s="249"/>
      <c r="I58" s="248"/>
      <c r="J58" s="250"/>
      <c r="K58" s="250"/>
      <c r="L58" s="250"/>
      <c r="M58" s="250"/>
      <c r="N58" s="250"/>
      <c r="O58" s="250"/>
      <c r="P58" s="250"/>
      <c r="Q58" s="250"/>
      <c r="R58" s="248"/>
      <c r="S58" s="248"/>
      <c r="T58" s="248"/>
      <c r="U58" s="248"/>
      <c r="V58" s="248"/>
      <c r="W58" s="248"/>
      <c r="X58" s="248"/>
      <c r="BE58" s="254" t="e">
        <f t="shared" si="11"/>
        <v>#VALUE!</v>
      </c>
      <c r="BF58" s="255" t="str">
        <f>$U$16</f>
        <v/>
      </c>
      <c r="BG58" s="254" t="str">
        <f>$S$16</f>
        <v/>
      </c>
      <c r="BH58" s="23"/>
      <c r="BI58" s="254">
        <f t="shared" si="12"/>
        <v>0</v>
      </c>
      <c r="BJ58" s="36"/>
      <c r="BK58" s="254" t="e">
        <f t="shared" si="13"/>
        <v>#REF!</v>
      </c>
      <c r="BL58" s="254">
        <f t="shared" si="13"/>
        <v>11</v>
      </c>
      <c r="BM58" s="256" t="str">
        <f>$R$16</f>
        <v/>
      </c>
      <c r="BN58" s="28">
        <v>11</v>
      </c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</row>
    <row r="59" spans="1:84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251" t="e">
        <f t="shared" si="11"/>
        <v>#VALUE!</v>
      </c>
      <c r="BF59" s="279" t="str">
        <f>$U$17</f>
        <v/>
      </c>
      <c r="BG59" s="251" t="str">
        <f>$S$17</f>
        <v/>
      </c>
      <c r="BH59" s="251"/>
      <c r="BI59" s="251">
        <f t="shared" si="12"/>
        <v>0</v>
      </c>
      <c r="BJ59" s="280"/>
      <c r="BK59" s="251" t="e">
        <f t="shared" si="13"/>
        <v>#REF!</v>
      </c>
      <c r="BL59" s="251">
        <f t="shared" si="13"/>
        <v>11</v>
      </c>
      <c r="BM59" s="133" t="str">
        <f>$R$17</f>
        <v/>
      </c>
      <c r="BN59" s="251">
        <v>11</v>
      </c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</row>
    <row r="60" spans="1:84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251" t="e">
        <f t="shared" si="11"/>
        <v>#VALUE!</v>
      </c>
      <c r="BF60" s="279" t="str">
        <f>$U$18</f>
        <v/>
      </c>
      <c r="BG60" s="251" t="str">
        <f>$S$18</f>
        <v/>
      </c>
      <c r="BH60" s="251"/>
      <c r="BI60" s="251">
        <f t="shared" si="12"/>
        <v>0</v>
      </c>
      <c r="BJ60" s="280"/>
      <c r="BK60" s="251" t="e">
        <f t="shared" si="13"/>
        <v>#REF!</v>
      </c>
      <c r="BL60" s="251">
        <f t="shared" si="13"/>
        <v>11</v>
      </c>
      <c r="BM60" s="133" t="str">
        <f>$R$18</f>
        <v/>
      </c>
      <c r="BN60" s="251">
        <v>11</v>
      </c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</row>
    <row r="61" spans="1:84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251" t="e">
        <f t="shared" si="11"/>
        <v>#VALUE!</v>
      </c>
      <c r="BF61" s="279" t="str">
        <f>$U$19</f>
        <v/>
      </c>
      <c r="BG61" s="251" t="str">
        <f>$S$19</f>
        <v/>
      </c>
      <c r="BH61" s="251"/>
      <c r="BI61" s="251">
        <f t="shared" si="12"/>
        <v>0</v>
      </c>
      <c r="BJ61" s="280"/>
      <c r="BK61" s="251" t="e">
        <f>AU33</f>
        <v>#REF!</v>
      </c>
      <c r="BL61" s="251">
        <f>AV33</f>
        <v>11</v>
      </c>
      <c r="BM61" s="133" t="str">
        <f>$R$19</f>
        <v/>
      </c>
      <c r="BN61" s="251">
        <v>11</v>
      </c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</row>
    <row r="62" spans="1:84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251" t="e">
        <f t="shared" ref="BE62:BE67" si="14">$J$26</f>
        <v>#VALUE!</v>
      </c>
      <c r="BF62" s="279" t="str">
        <f>$U$24</f>
        <v/>
      </c>
      <c r="BG62" s="251" t="str">
        <f>$S$24</f>
        <v/>
      </c>
      <c r="BH62" s="133"/>
      <c r="BI62" s="251">
        <f t="shared" ref="BI62:BI67" si="15">$T$24</f>
        <v>0</v>
      </c>
      <c r="BJ62" s="133"/>
      <c r="BK62" s="251">
        <f>$P$24</f>
        <v>1</v>
      </c>
      <c r="BL62" s="251">
        <f>$Q$24</f>
        <v>0</v>
      </c>
      <c r="BM62" s="133" t="str">
        <f>$R$24</f>
        <v/>
      </c>
      <c r="BN62" s="251">
        <v>11</v>
      </c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</row>
    <row r="63" spans="1:84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251" t="e">
        <f t="shared" si="14"/>
        <v>#VALUE!</v>
      </c>
      <c r="BF63" s="279" t="str">
        <f>$U$25</f>
        <v/>
      </c>
      <c r="BG63" s="251" t="str">
        <f>$S$25</f>
        <v/>
      </c>
      <c r="BH63" s="133"/>
      <c r="BI63" s="251">
        <f t="shared" si="15"/>
        <v>0</v>
      </c>
      <c r="BJ63" s="133"/>
      <c r="BK63" s="251">
        <f>$P$25</f>
        <v>2</v>
      </c>
      <c r="BL63" s="251">
        <f>$Q$25</f>
        <v>0</v>
      </c>
      <c r="BM63" s="133" t="str">
        <f>$R$25</f>
        <v/>
      </c>
      <c r="BN63" s="251">
        <v>11</v>
      </c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</row>
    <row r="64" spans="1:84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251" t="e">
        <f t="shared" si="14"/>
        <v>#VALUE!</v>
      </c>
      <c r="BF64" s="279" t="str">
        <f>$U$26</f>
        <v/>
      </c>
      <c r="BG64" s="251" t="str">
        <f>$S$26</f>
        <v/>
      </c>
      <c r="BH64" s="133"/>
      <c r="BI64" s="251">
        <f t="shared" si="15"/>
        <v>0</v>
      </c>
      <c r="BJ64" s="133"/>
      <c r="BK64" s="251">
        <f>$P$26</f>
        <v>3</v>
      </c>
      <c r="BL64" s="251">
        <f>$Q$26</f>
        <v>0</v>
      </c>
      <c r="BM64" s="133" t="str">
        <f>$R$26</f>
        <v/>
      </c>
      <c r="BN64" s="251">
        <v>11</v>
      </c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</row>
    <row r="65" spans="1:84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251" t="e">
        <f t="shared" si="14"/>
        <v>#VALUE!</v>
      </c>
      <c r="BF65" s="279" t="str">
        <f>$U$27</f>
        <v/>
      </c>
      <c r="BG65" s="251" t="str">
        <f>$S$27</f>
        <v/>
      </c>
      <c r="BH65" s="133"/>
      <c r="BI65" s="251">
        <f t="shared" si="15"/>
        <v>0</v>
      </c>
      <c r="BJ65" s="133"/>
      <c r="BK65" s="251">
        <f>$P$27</f>
        <v>4</v>
      </c>
      <c r="BL65" s="251">
        <f>$Q$27</f>
        <v>0</v>
      </c>
      <c r="BM65" s="133" t="str">
        <f>$R$27</f>
        <v/>
      </c>
      <c r="BN65" s="251">
        <v>11</v>
      </c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</row>
    <row r="66" spans="1:84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251" t="e">
        <f t="shared" si="14"/>
        <v>#VALUE!</v>
      </c>
      <c r="BF66" s="279" t="str">
        <f>$U$28</f>
        <v/>
      </c>
      <c r="BG66" s="251" t="str">
        <f>$S$28</f>
        <v/>
      </c>
      <c r="BH66" s="133"/>
      <c r="BI66" s="251">
        <f t="shared" si="15"/>
        <v>0</v>
      </c>
      <c r="BJ66" s="133"/>
      <c r="BK66" s="251">
        <f>$P$28</f>
        <v>5</v>
      </c>
      <c r="BL66" s="251">
        <f>$Q$28</f>
        <v>0</v>
      </c>
      <c r="BM66" s="133" t="str">
        <f>$R$28</f>
        <v/>
      </c>
      <c r="BN66" s="251">
        <v>11</v>
      </c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</row>
    <row r="67" spans="1:84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251" t="e">
        <f t="shared" si="14"/>
        <v>#VALUE!</v>
      </c>
      <c r="BF67" s="279" t="str">
        <f>$U$29</f>
        <v/>
      </c>
      <c r="BG67" s="251" t="str">
        <f>$S$29</f>
        <v/>
      </c>
      <c r="BH67" s="133"/>
      <c r="BI67" s="251">
        <f t="shared" si="15"/>
        <v>0</v>
      </c>
      <c r="BJ67" s="133"/>
      <c r="BK67" s="251">
        <f>$P$29</f>
        <v>6</v>
      </c>
      <c r="BL67" s="251">
        <f>$Q$29</f>
        <v>0</v>
      </c>
      <c r="BM67" s="133" t="str">
        <f>$R$29</f>
        <v/>
      </c>
      <c r="BN67" s="251">
        <v>11</v>
      </c>
      <c r="BO67" s="133"/>
      <c r="BP67" s="133"/>
      <c r="BQ67" s="251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</row>
    <row r="68" spans="1:84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251" t="e">
        <f>#REF!</f>
        <v>#REF!</v>
      </c>
      <c r="BF68" s="279" t="e">
        <f>#REF!</f>
        <v>#REF!</v>
      </c>
      <c r="BG68" s="251" t="e">
        <f>#REF!</f>
        <v>#REF!</v>
      </c>
      <c r="BH68" s="133"/>
      <c r="BI68" s="251" t="e">
        <f>#REF!</f>
        <v>#REF!</v>
      </c>
      <c r="BJ68" s="133"/>
      <c r="BK68" s="251" t="e">
        <f>#REF!</f>
        <v>#REF!</v>
      </c>
      <c r="BL68" s="251" t="e">
        <f>#REF!</f>
        <v>#REF!</v>
      </c>
      <c r="BM68" s="133" t="e">
        <f>#REF!</f>
        <v>#REF!</v>
      </c>
      <c r="BN68" s="251">
        <v>11</v>
      </c>
      <c r="BO68" s="133"/>
      <c r="BP68" s="133"/>
      <c r="BQ68" s="251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</row>
    <row r="69" spans="1:84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251" t="e">
        <f>#REF!</f>
        <v>#REF!</v>
      </c>
      <c r="BF69" s="279" t="e">
        <f>#REF!</f>
        <v>#REF!</v>
      </c>
      <c r="BG69" s="251" t="e">
        <f>#REF!</f>
        <v>#REF!</v>
      </c>
      <c r="BH69" s="133"/>
      <c r="BI69" s="251" t="e">
        <f>#REF!</f>
        <v>#REF!</v>
      </c>
      <c r="BJ69" s="133"/>
      <c r="BK69" s="251" t="e">
        <f>#REF!</f>
        <v>#REF!</v>
      </c>
      <c r="BL69" s="251" t="e">
        <f>#REF!</f>
        <v>#REF!</v>
      </c>
      <c r="BM69" s="133" t="e">
        <f>#REF!</f>
        <v>#REF!</v>
      </c>
      <c r="BN69" s="251">
        <v>11</v>
      </c>
      <c r="BO69" s="133"/>
      <c r="BP69" s="133"/>
      <c r="BQ69" s="251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</row>
    <row r="70" spans="1:84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251" t="e">
        <f>#REF!</f>
        <v>#REF!</v>
      </c>
      <c r="BF70" s="279" t="e">
        <f>#REF!</f>
        <v>#REF!</v>
      </c>
      <c r="BG70" s="251" t="e">
        <f>#REF!</f>
        <v>#REF!</v>
      </c>
      <c r="BH70" s="133"/>
      <c r="BI70" s="251" t="e">
        <f>#REF!</f>
        <v>#REF!</v>
      </c>
      <c r="BJ70" s="133"/>
      <c r="BK70" s="251" t="e">
        <f>#REF!</f>
        <v>#REF!</v>
      </c>
      <c r="BL70" s="251" t="e">
        <f>#REF!</f>
        <v>#REF!</v>
      </c>
      <c r="BM70" s="133" t="e">
        <f>#REF!</f>
        <v>#REF!</v>
      </c>
      <c r="BN70" s="251">
        <v>11</v>
      </c>
      <c r="BO70" s="133"/>
      <c r="BP70" s="133"/>
      <c r="BQ70" s="251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</row>
    <row r="71" spans="1:84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251" t="e">
        <f>#REF!</f>
        <v>#REF!</v>
      </c>
      <c r="BF71" s="279" t="e">
        <f>#REF!</f>
        <v>#REF!</v>
      </c>
      <c r="BG71" s="251" t="e">
        <f>#REF!</f>
        <v>#REF!</v>
      </c>
      <c r="BH71" s="133"/>
      <c r="BI71" s="251" t="e">
        <f>#REF!</f>
        <v>#REF!</v>
      </c>
      <c r="BJ71" s="133"/>
      <c r="BK71" s="251" t="e">
        <f>#REF!</f>
        <v>#REF!</v>
      </c>
      <c r="BL71" s="251" t="e">
        <f>#REF!</f>
        <v>#REF!</v>
      </c>
      <c r="BM71" s="133" t="e">
        <f>#REF!</f>
        <v>#REF!</v>
      </c>
      <c r="BN71" s="251">
        <v>11</v>
      </c>
      <c r="BO71" s="133"/>
      <c r="BP71" s="133"/>
      <c r="BQ71" s="251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</row>
    <row r="72" spans="1:84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251" t="e">
        <f>#REF!</f>
        <v>#REF!</v>
      </c>
      <c r="BF72" s="279" t="e">
        <f>#REF!</f>
        <v>#REF!</v>
      </c>
      <c r="BG72" s="251" t="e">
        <f>#REF!</f>
        <v>#REF!</v>
      </c>
      <c r="BH72" s="133"/>
      <c r="BI72" s="251" t="e">
        <f>#REF!</f>
        <v>#REF!</v>
      </c>
      <c r="BJ72" s="133"/>
      <c r="BK72" s="251" t="e">
        <f>#REF!</f>
        <v>#REF!</v>
      </c>
      <c r="BL72" s="251" t="e">
        <f>#REF!</f>
        <v>#REF!</v>
      </c>
      <c r="BM72" s="133" t="e">
        <f>#REF!</f>
        <v>#REF!</v>
      </c>
      <c r="BN72" s="251">
        <v>11</v>
      </c>
      <c r="BO72" s="133"/>
      <c r="BP72" s="133"/>
      <c r="BQ72" s="251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</row>
    <row r="73" spans="1:84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251" t="e">
        <f>#REF!</f>
        <v>#REF!</v>
      </c>
      <c r="BF73" s="279" t="e">
        <f>#REF!</f>
        <v>#REF!</v>
      </c>
      <c r="BG73" s="251" t="e">
        <f>#REF!</f>
        <v>#REF!</v>
      </c>
      <c r="BH73" s="133"/>
      <c r="BI73" s="251" t="e">
        <f>#REF!</f>
        <v>#REF!</v>
      </c>
      <c r="BJ73" s="133"/>
      <c r="BK73" s="251" t="e">
        <f>#REF!</f>
        <v>#REF!</v>
      </c>
      <c r="BL73" s="251" t="e">
        <f>#REF!</f>
        <v>#REF!</v>
      </c>
      <c r="BM73" s="133" t="e">
        <f>#REF!</f>
        <v>#REF!</v>
      </c>
      <c r="BN73" s="251">
        <v>11</v>
      </c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</row>
    <row r="74" spans="1:84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262" t="s">
        <v>8861</v>
      </c>
      <c r="BC74" s="1262"/>
      <c r="BD74" s="133"/>
      <c r="BE74" s="251" t="e">
        <f t="shared" ref="BE74:BE79" si="16">$V$38</f>
        <v>#VALUE!</v>
      </c>
      <c r="BF74" s="279" t="str">
        <f>$U$36</f>
        <v/>
      </c>
      <c r="BG74" s="251">
        <f>$S$36</f>
        <v>0</v>
      </c>
      <c r="BH74" s="133"/>
      <c r="BI74" s="251">
        <f t="shared" ref="BI74:BI79" si="17">$T$36</f>
        <v>0</v>
      </c>
      <c r="BJ74" s="133"/>
      <c r="BK74" s="251">
        <f>$P$36</f>
        <v>1</v>
      </c>
      <c r="BL74" s="251">
        <f>$Q$36</f>
        <v>0</v>
      </c>
      <c r="BM74" s="133">
        <f>$R$36</f>
        <v>0</v>
      </c>
      <c r="BN74" s="251">
        <v>11</v>
      </c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</row>
    <row r="75" spans="1:84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262" t="s">
        <v>8861</v>
      </c>
      <c r="BC75" s="1262"/>
      <c r="BD75" s="133"/>
      <c r="BE75" s="251" t="e">
        <f t="shared" si="16"/>
        <v>#VALUE!</v>
      </c>
      <c r="BF75" s="279" t="str">
        <f>$U$37</f>
        <v/>
      </c>
      <c r="BG75" s="251">
        <f>$S$37</f>
        <v>0</v>
      </c>
      <c r="BH75" s="133"/>
      <c r="BI75" s="251">
        <f t="shared" si="17"/>
        <v>0</v>
      </c>
      <c r="BJ75" s="133"/>
      <c r="BK75" s="251">
        <f>$P$37</f>
        <v>2</v>
      </c>
      <c r="BL75" s="251">
        <f>$Q$37</f>
        <v>0</v>
      </c>
      <c r="BM75" s="133">
        <f>$R$37</f>
        <v>0</v>
      </c>
      <c r="BN75" s="251">
        <v>11</v>
      </c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</row>
    <row r="76" spans="1:84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262" t="s">
        <v>8861</v>
      </c>
      <c r="BC76" s="1262"/>
      <c r="BD76" s="133"/>
      <c r="BE76" s="251" t="e">
        <f t="shared" si="16"/>
        <v>#VALUE!</v>
      </c>
      <c r="BF76" s="279" t="str">
        <f>$U$38</f>
        <v/>
      </c>
      <c r="BG76" s="251">
        <f>$S$38</f>
        <v>0</v>
      </c>
      <c r="BH76" s="133"/>
      <c r="BI76" s="251">
        <f t="shared" si="17"/>
        <v>0</v>
      </c>
      <c r="BJ76" s="133"/>
      <c r="BK76" s="251">
        <f>$P$38</f>
        <v>3</v>
      </c>
      <c r="BL76" s="251">
        <f>$Q$38</f>
        <v>0</v>
      </c>
      <c r="BM76" s="133">
        <f>$R$38</f>
        <v>0</v>
      </c>
      <c r="BN76" s="251">
        <v>11</v>
      </c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</row>
    <row r="77" spans="1:84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262" t="s">
        <v>8861</v>
      </c>
      <c r="BC77" s="1262"/>
      <c r="BD77" s="133"/>
      <c r="BE77" s="251" t="e">
        <f t="shared" si="16"/>
        <v>#VALUE!</v>
      </c>
      <c r="BF77" s="279" t="str">
        <f>$U$39</f>
        <v/>
      </c>
      <c r="BG77" s="251">
        <f>$S$39</f>
        <v>0</v>
      </c>
      <c r="BH77" s="133"/>
      <c r="BI77" s="251">
        <f t="shared" si="17"/>
        <v>0</v>
      </c>
      <c r="BJ77" s="133"/>
      <c r="BK77" s="251">
        <f>$P$39</f>
        <v>4</v>
      </c>
      <c r="BL77" s="251">
        <f>$Q$39</f>
        <v>0</v>
      </c>
      <c r="BM77" s="133">
        <f>$R$39</f>
        <v>0</v>
      </c>
      <c r="BN77" s="251">
        <v>11</v>
      </c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</row>
    <row r="78" spans="1:84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262" t="s">
        <v>8861</v>
      </c>
      <c r="BC78" s="1262"/>
      <c r="BD78" s="133"/>
      <c r="BE78" s="251" t="e">
        <f t="shared" si="16"/>
        <v>#VALUE!</v>
      </c>
      <c r="BF78" s="279" t="str">
        <f>$U$40</f>
        <v/>
      </c>
      <c r="BG78" s="251">
        <f>$S$40</f>
        <v>0</v>
      </c>
      <c r="BH78" s="133"/>
      <c r="BI78" s="251">
        <f t="shared" si="17"/>
        <v>0</v>
      </c>
      <c r="BJ78" s="133"/>
      <c r="BK78" s="251">
        <f>$P$40</f>
        <v>5</v>
      </c>
      <c r="BL78" s="251">
        <f>$Q$40</f>
        <v>0</v>
      </c>
      <c r="BM78" s="133">
        <f>$R$40</f>
        <v>0</v>
      </c>
      <c r="BN78" s="251">
        <v>11</v>
      </c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</row>
    <row r="79" spans="1:84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262" t="s">
        <v>8861</v>
      </c>
      <c r="BC79" s="1262"/>
      <c r="BD79" s="133"/>
      <c r="BE79" s="251" t="e">
        <f t="shared" si="16"/>
        <v>#VALUE!</v>
      </c>
      <c r="BF79" s="279" t="str">
        <f>$U$41</f>
        <v/>
      </c>
      <c r="BG79" s="251">
        <f>$S$41</f>
        <v>0</v>
      </c>
      <c r="BH79" s="133"/>
      <c r="BI79" s="251">
        <f t="shared" si="17"/>
        <v>0</v>
      </c>
      <c r="BJ79" s="133"/>
      <c r="BK79" s="251">
        <f>$P$41</f>
        <v>6</v>
      </c>
      <c r="BL79" s="251">
        <f>$Q$41</f>
        <v>0</v>
      </c>
      <c r="BM79" s="133">
        <f>$R$41</f>
        <v>0</v>
      </c>
      <c r="BN79" s="251">
        <v>11</v>
      </c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</row>
    <row r="80" spans="1:84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262" t="s">
        <v>8861</v>
      </c>
      <c r="BC80" s="1262"/>
      <c r="BD80" s="133"/>
      <c r="BE80" s="251" t="e">
        <f>$V$49</f>
        <v>#VALUE!</v>
      </c>
      <c r="BF80" s="279" t="str">
        <f>$U$47</f>
        <v/>
      </c>
      <c r="BG80" s="251">
        <f>$S$47</f>
        <v>0</v>
      </c>
      <c r="BH80" s="133"/>
      <c r="BI80" s="251">
        <f>$H$47</f>
        <v>0</v>
      </c>
      <c r="BJ80" s="133"/>
      <c r="BK80" s="251">
        <f>$P$47</f>
        <v>1</v>
      </c>
      <c r="BL80" s="251">
        <f>$Q$47</f>
        <v>0</v>
      </c>
      <c r="BM80" s="133">
        <f>$R$47</f>
        <v>0</v>
      </c>
      <c r="BN80" s="251">
        <v>11</v>
      </c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</row>
    <row r="81" spans="1:84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262" t="s">
        <v>8861</v>
      </c>
      <c r="BC81" s="1262"/>
      <c r="BD81" s="133"/>
      <c r="BE81" s="251" t="e">
        <f>$V$49</f>
        <v>#VALUE!</v>
      </c>
      <c r="BF81" s="279" t="str">
        <f>$U$48</f>
        <v/>
      </c>
      <c r="BG81" s="251">
        <f>$S$48</f>
        <v>0</v>
      </c>
      <c r="BH81" s="133"/>
      <c r="BI81" s="251">
        <f>$H$47</f>
        <v>0</v>
      </c>
      <c r="BJ81" s="133"/>
      <c r="BK81" s="251">
        <f>$P$48</f>
        <v>2</v>
      </c>
      <c r="BL81" s="251">
        <f>$Q$48</f>
        <v>0</v>
      </c>
      <c r="BM81" s="133">
        <f>$R$48</f>
        <v>0</v>
      </c>
      <c r="BN81" s="251">
        <v>11</v>
      </c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</row>
    <row r="82" spans="1:84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262" t="s">
        <v>8861</v>
      </c>
      <c r="BC82" s="1262"/>
      <c r="BD82" s="133"/>
      <c r="BE82" s="251" t="e">
        <f>$V$49</f>
        <v>#VALUE!</v>
      </c>
      <c r="BF82" s="279" t="str">
        <f>$U$49</f>
        <v/>
      </c>
      <c r="BG82" s="251">
        <f>$S$49</f>
        <v>0</v>
      </c>
      <c r="BH82" s="133"/>
      <c r="BI82" s="251">
        <f>$H$47</f>
        <v>0</v>
      </c>
      <c r="BJ82" s="133"/>
      <c r="BK82" s="251">
        <f>$P$49</f>
        <v>3</v>
      </c>
      <c r="BL82" s="251">
        <f>$Q$49</f>
        <v>0</v>
      </c>
      <c r="BM82" s="133">
        <f>$R$49</f>
        <v>0</v>
      </c>
      <c r="BN82" s="251">
        <v>11</v>
      </c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</row>
    <row r="83" spans="1:84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262" t="s">
        <v>8861</v>
      </c>
      <c r="BC83" s="1262"/>
      <c r="BD83" s="133"/>
      <c r="BE83" s="251" t="e">
        <f>$V$49</f>
        <v>#VALUE!</v>
      </c>
      <c r="BF83" s="279" t="str">
        <f>$U$51</f>
        <v/>
      </c>
      <c r="BG83" s="251">
        <f>$S$50</f>
        <v>0</v>
      </c>
      <c r="BH83" s="133"/>
      <c r="BI83" s="251">
        <f>$H$47</f>
        <v>0</v>
      </c>
      <c r="BJ83" s="133"/>
      <c r="BK83" s="251">
        <f>$P$50</f>
        <v>4</v>
      </c>
      <c r="BL83" s="251">
        <f>$Q$50</f>
        <v>0</v>
      </c>
      <c r="BM83" s="133">
        <f>$R$50</f>
        <v>0</v>
      </c>
      <c r="BN83" s="251">
        <v>11</v>
      </c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</row>
    <row r="84" spans="1:84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251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262" t="s">
        <v>8861</v>
      </c>
      <c r="BC84" s="1262"/>
      <c r="BD84" s="133"/>
      <c r="BE84" s="251" t="e">
        <f t="shared" ref="BE84:BE85" si="18">$V$49</f>
        <v>#VALUE!</v>
      </c>
      <c r="BF84" s="279" t="str">
        <f>$U$51</f>
        <v/>
      </c>
      <c r="BG84" s="251">
        <f>$S$51</f>
        <v>0</v>
      </c>
      <c r="BH84" s="133"/>
      <c r="BI84" s="251">
        <f t="shared" ref="BI84:BI85" si="19">$H$47</f>
        <v>0</v>
      </c>
      <c r="BJ84" s="133"/>
      <c r="BK84" s="251">
        <f t="shared" ref="BK84:BK85" si="20">$P$50</f>
        <v>4</v>
      </c>
      <c r="BL84" s="251">
        <f>$Q$51</f>
        <v>0</v>
      </c>
      <c r="BM84" s="133">
        <f t="shared" ref="BM84:BM85" si="21">$R$50</f>
        <v>0</v>
      </c>
      <c r="BN84" s="251">
        <v>12</v>
      </c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</row>
    <row r="85" spans="1:84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262" t="s">
        <v>8861</v>
      </c>
      <c r="BC85" s="1262"/>
      <c r="BD85" s="133"/>
      <c r="BE85" s="251" t="e">
        <f t="shared" si="18"/>
        <v>#VALUE!</v>
      </c>
      <c r="BF85" s="279" t="str">
        <f>$U$52</f>
        <v/>
      </c>
      <c r="BG85" s="251">
        <f>$S$52</f>
        <v>0</v>
      </c>
      <c r="BH85" s="133"/>
      <c r="BI85" s="251">
        <f t="shared" si="19"/>
        <v>0</v>
      </c>
      <c r="BJ85" s="133"/>
      <c r="BK85" s="251">
        <f t="shared" si="20"/>
        <v>4</v>
      </c>
      <c r="BL85" s="251">
        <f>$Q$52</f>
        <v>0</v>
      </c>
      <c r="BM85" s="133">
        <f t="shared" si="21"/>
        <v>0</v>
      </c>
      <c r="BN85" s="251">
        <v>13</v>
      </c>
      <c r="BO85" s="133"/>
      <c r="BP85" s="133"/>
      <c r="BQ85" s="133"/>
      <c r="BR85" s="133"/>
      <c r="BS85" s="133"/>
      <c r="BT85" s="133"/>
      <c r="BU85" s="133"/>
      <c r="BV85" s="133"/>
    </row>
    <row r="86" spans="1:84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</row>
    <row r="87" spans="1:84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</row>
    <row r="88" spans="1:84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</row>
    <row r="89" spans="1:84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</row>
    <row r="90" spans="1:84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</row>
    <row r="91" spans="1:84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</row>
    <row r="92" spans="1:84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</row>
    <row r="93" spans="1:84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</row>
    <row r="94" spans="1:84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</row>
    <row r="95" spans="1:84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</row>
    <row r="96" spans="1:84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</row>
    <row r="97" spans="1:74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</row>
    <row r="98" spans="1:74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</row>
    <row r="99" spans="1:74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</row>
    <row r="100" spans="1:74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</row>
    <row r="101" spans="1:74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</row>
    <row r="102" spans="1:74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</row>
    <row r="103" spans="1:74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</row>
    <row r="104" spans="1:74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</row>
    <row r="105" spans="1:74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</row>
    <row r="106" spans="1:74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</row>
    <row r="107" spans="1:74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</row>
    <row r="108" spans="1:74">
      <c r="A108" s="133"/>
      <c r="B108" s="133"/>
      <c r="C108" s="133"/>
      <c r="D108" s="133"/>
      <c r="E108" s="133"/>
      <c r="F108" s="135"/>
      <c r="G108" s="133"/>
      <c r="H108" s="135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</row>
    <row r="109" spans="1:74">
      <c r="A109" s="133"/>
      <c r="B109" s="133"/>
      <c r="C109" s="133"/>
      <c r="D109" s="133"/>
      <c r="E109" s="133"/>
      <c r="F109" s="135"/>
      <c r="G109" s="133"/>
      <c r="H109" s="135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</row>
    <row r="110" spans="1:74">
      <c r="A110" s="133"/>
      <c r="B110" s="133"/>
      <c r="C110" s="133"/>
      <c r="D110" s="133"/>
      <c r="E110" s="133"/>
      <c r="F110" s="135"/>
      <c r="G110" s="133"/>
      <c r="H110" s="135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</row>
    <row r="111" spans="1:74">
      <c r="A111" s="133"/>
      <c r="B111" s="133"/>
      <c r="C111" s="133"/>
      <c r="D111" s="133"/>
      <c r="E111" s="133"/>
      <c r="F111" s="135"/>
      <c r="G111" s="133"/>
      <c r="H111" s="135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</row>
    <row r="112" spans="1:74">
      <c r="A112" s="133"/>
      <c r="B112" s="133"/>
      <c r="C112" s="133"/>
      <c r="D112" s="133"/>
      <c r="E112" s="133"/>
      <c r="F112" s="135"/>
      <c r="G112" s="133"/>
      <c r="H112" s="135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</row>
    <row r="113" spans="1:74">
      <c r="A113" s="133"/>
      <c r="B113" s="133"/>
      <c r="C113" s="133"/>
      <c r="D113" s="133"/>
      <c r="E113" s="133"/>
      <c r="F113" s="135"/>
      <c r="G113" s="133"/>
      <c r="H113" s="135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</row>
    <row r="114" spans="1:74">
      <c r="A114" s="133"/>
      <c r="B114" s="133"/>
      <c r="C114" s="133"/>
      <c r="D114" s="133"/>
      <c r="E114" s="133"/>
      <c r="F114" s="135"/>
      <c r="G114" s="133"/>
      <c r="H114" s="135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</row>
    <row r="115" spans="1:74">
      <c r="A115" s="133"/>
      <c r="B115" s="133"/>
      <c r="C115" s="133"/>
      <c r="D115" s="133"/>
      <c r="E115" s="133"/>
      <c r="F115" s="135"/>
      <c r="G115" s="133"/>
      <c r="H115" s="135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33"/>
      <c r="BM115" s="133"/>
      <c r="BN115" s="133"/>
      <c r="BO115" s="133"/>
      <c r="BP115" s="133"/>
      <c r="BQ115" s="133"/>
      <c r="BR115" s="133"/>
      <c r="BS115" s="133"/>
      <c r="BT115" s="133"/>
      <c r="BU115" s="133"/>
      <c r="BV115" s="133"/>
    </row>
    <row r="116" spans="1:74">
      <c r="A116" s="133"/>
      <c r="B116" s="133"/>
      <c r="C116" s="133"/>
      <c r="D116" s="133"/>
      <c r="E116" s="133"/>
      <c r="F116" s="135"/>
      <c r="G116" s="133"/>
      <c r="H116" s="135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33"/>
      <c r="BM116" s="133"/>
      <c r="BN116" s="133"/>
      <c r="BO116" s="133"/>
      <c r="BP116" s="133"/>
      <c r="BQ116" s="133"/>
      <c r="BR116" s="133"/>
      <c r="BS116" s="133"/>
      <c r="BT116" s="133"/>
      <c r="BU116" s="133"/>
      <c r="BV116" s="133"/>
    </row>
    <row r="117" spans="1:74">
      <c r="A117" s="133"/>
      <c r="B117" s="133"/>
      <c r="C117" s="133"/>
      <c r="D117" s="133"/>
      <c r="E117" s="133"/>
      <c r="F117" s="135"/>
      <c r="G117" s="133"/>
      <c r="H117" s="135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</row>
    <row r="118" spans="1:74">
      <c r="A118" s="133"/>
      <c r="B118" s="133"/>
      <c r="C118" s="133"/>
      <c r="D118" s="133"/>
      <c r="E118" s="133"/>
      <c r="F118" s="135"/>
      <c r="G118" s="133"/>
      <c r="H118" s="135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</row>
    <row r="119" spans="1:74">
      <c r="A119" s="133"/>
      <c r="B119" s="133"/>
      <c r="C119" s="133"/>
      <c r="D119" s="133"/>
      <c r="E119" s="133"/>
      <c r="F119" s="135"/>
      <c r="G119" s="133"/>
      <c r="H119" s="135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</row>
    <row r="120" spans="1:74">
      <c r="A120" s="133"/>
      <c r="B120" s="133"/>
      <c r="C120" s="133"/>
      <c r="D120" s="133"/>
      <c r="E120" s="133"/>
      <c r="F120" s="135"/>
      <c r="G120" s="133"/>
      <c r="H120" s="135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</row>
    <row r="121" spans="1:74">
      <c r="A121" s="133"/>
      <c r="B121" s="133"/>
      <c r="C121" s="133"/>
      <c r="D121" s="133"/>
      <c r="E121" s="133"/>
      <c r="F121" s="135"/>
      <c r="G121" s="133"/>
      <c r="H121" s="135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</row>
    <row r="122" spans="1:74">
      <c r="A122" s="133"/>
      <c r="B122" s="133"/>
      <c r="C122" s="133"/>
      <c r="D122" s="133"/>
      <c r="E122" s="133"/>
      <c r="F122" s="135"/>
      <c r="G122" s="133"/>
      <c r="H122" s="135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</row>
    <row r="123" spans="1:74">
      <c r="A123" s="133"/>
      <c r="B123" s="133"/>
      <c r="C123" s="133"/>
      <c r="D123" s="133"/>
      <c r="E123" s="133"/>
      <c r="F123" s="135"/>
      <c r="G123" s="133"/>
      <c r="H123" s="135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</row>
    <row r="124" spans="1:74">
      <c r="A124" s="133"/>
      <c r="B124" s="133"/>
      <c r="C124" s="133"/>
      <c r="D124" s="133"/>
      <c r="E124" s="133"/>
      <c r="F124" s="135"/>
      <c r="G124" s="133"/>
      <c r="H124" s="135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</row>
    <row r="125" spans="1:74">
      <c r="A125" s="133"/>
      <c r="B125" s="133"/>
      <c r="C125" s="133"/>
      <c r="D125" s="133"/>
      <c r="E125" s="133"/>
      <c r="F125" s="135"/>
      <c r="G125" s="133"/>
      <c r="H125" s="135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</row>
    <row r="126" spans="1:74">
      <c r="A126" s="133"/>
      <c r="B126" s="133"/>
      <c r="C126" s="133"/>
      <c r="D126" s="133"/>
      <c r="E126" s="133"/>
      <c r="F126" s="135"/>
      <c r="G126" s="133"/>
      <c r="H126" s="135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</row>
    <row r="127" spans="1:74">
      <c r="A127" s="133"/>
      <c r="B127" s="133"/>
      <c r="C127" s="133"/>
      <c r="D127" s="133"/>
      <c r="E127" s="133"/>
      <c r="F127" s="135"/>
      <c r="G127" s="133"/>
      <c r="H127" s="135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</row>
    <row r="128" spans="1:74">
      <c r="A128" s="133"/>
      <c r="B128" s="133"/>
      <c r="C128" s="133"/>
      <c r="D128" s="133"/>
      <c r="E128" s="133"/>
      <c r="F128" s="135"/>
      <c r="G128" s="133"/>
      <c r="H128" s="135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</row>
    <row r="129" spans="1:74">
      <c r="A129" s="133"/>
      <c r="B129" s="133"/>
      <c r="C129" s="133"/>
      <c r="D129" s="133"/>
      <c r="E129" s="133"/>
      <c r="F129" s="135"/>
      <c r="G129" s="133"/>
      <c r="H129" s="135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</row>
    <row r="130" spans="1:74">
      <c r="A130" s="133"/>
      <c r="B130" s="133"/>
      <c r="C130" s="133"/>
      <c r="D130" s="133"/>
      <c r="E130" s="133"/>
      <c r="F130" s="135"/>
      <c r="G130" s="133"/>
      <c r="H130" s="135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</row>
    <row r="131" spans="1:74">
      <c r="A131" s="133"/>
      <c r="B131" s="133"/>
      <c r="C131" s="133"/>
      <c r="D131" s="133"/>
      <c r="E131" s="133"/>
      <c r="F131" s="135"/>
      <c r="G131" s="133"/>
      <c r="H131" s="135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</row>
    <row r="132" spans="1:74">
      <c r="A132" s="133"/>
      <c r="B132" s="133"/>
      <c r="C132" s="133"/>
      <c r="D132" s="133"/>
      <c r="E132" s="133"/>
      <c r="F132" s="135"/>
      <c r="G132" s="133"/>
      <c r="H132" s="135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</row>
    <row r="133" spans="1:74">
      <c r="A133" s="133"/>
      <c r="B133" s="133"/>
      <c r="C133" s="133"/>
      <c r="D133" s="133"/>
      <c r="E133" s="133"/>
      <c r="F133" s="135"/>
      <c r="G133" s="133"/>
      <c r="H133" s="135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</row>
    <row r="134" spans="1:74">
      <c r="A134" s="133"/>
      <c r="B134" s="133"/>
      <c r="C134" s="133"/>
      <c r="D134" s="133"/>
      <c r="E134" s="133"/>
      <c r="F134" s="135"/>
      <c r="G134" s="133"/>
      <c r="H134" s="135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</row>
    <row r="135" spans="1:74">
      <c r="A135" s="133"/>
      <c r="B135" s="133"/>
      <c r="C135" s="133"/>
      <c r="D135" s="133"/>
      <c r="E135" s="133"/>
      <c r="F135" s="135"/>
      <c r="G135" s="133"/>
      <c r="H135" s="135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</row>
    <row r="136" spans="1:74">
      <c r="A136" s="133"/>
      <c r="B136" s="133"/>
      <c r="C136" s="133"/>
      <c r="D136" s="133"/>
      <c r="E136" s="133"/>
      <c r="F136" s="135"/>
      <c r="G136" s="133"/>
      <c r="H136" s="135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</row>
    <row r="137" spans="1:74">
      <c r="A137" s="133"/>
      <c r="B137" s="133"/>
      <c r="C137" s="133"/>
      <c r="D137" s="133"/>
      <c r="E137" s="133"/>
      <c r="F137" s="135"/>
      <c r="G137" s="133"/>
      <c r="H137" s="135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</row>
    <row r="138" spans="1:74">
      <c r="A138" s="133"/>
      <c r="B138" s="133"/>
      <c r="C138" s="133"/>
      <c r="D138" s="133"/>
      <c r="E138" s="133"/>
      <c r="F138" s="135"/>
      <c r="G138" s="133"/>
      <c r="H138" s="135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</row>
    <row r="139" spans="1:74">
      <c r="A139" s="133"/>
      <c r="B139" s="133"/>
      <c r="C139" s="133"/>
      <c r="D139" s="133"/>
      <c r="E139" s="133"/>
      <c r="F139" s="135"/>
      <c r="G139" s="133"/>
      <c r="H139" s="135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</row>
    <row r="140" spans="1:74">
      <c r="A140" s="133"/>
      <c r="B140" s="133"/>
      <c r="C140" s="133"/>
      <c r="D140" s="133"/>
      <c r="E140" s="133"/>
      <c r="F140" s="135"/>
      <c r="G140" s="133"/>
      <c r="H140" s="135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</row>
    <row r="141" spans="1:74">
      <c r="A141" s="133"/>
      <c r="B141" s="133"/>
      <c r="C141" s="133"/>
      <c r="D141" s="133"/>
      <c r="E141" s="133"/>
      <c r="F141" s="135"/>
      <c r="G141" s="133"/>
      <c r="H141" s="135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</row>
    <row r="142" spans="1:74">
      <c r="A142" s="133"/>
      <c r="B142" s="133"/>
      <c r="C142" s="133"/>
      <c r="D142" s="133"/>
      <c r="E142" s="133"/>
      <c r="F142" s="135"/>
      <c r="G142" s="133"/>
      <c r="H142" s="135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</row>
    <row r="143" spans="1:74">
      <c r="A143" s="133"/>
      <c r="B143" s="133"/>
      <c r="C143" s="133"/>
      <c r="D143" s="133"/>
      <c r="E143" s="133"/>
      <c r="F143" s="135"/>
      <c r="G143" s="133"/>
      <c r="H143" s="135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</row>
    <row r="144" spans="1:74">
      <c r="A144" s="133"/>
      <c r="B144" s="133"/>
      <c r="C144" s="133"/>
      <c r="D144" s="133"/>
      <c r="E144" s="133"/>
      <c r="F144" s="135"/>
      <c r="G144" s="133"/>
      <c r="H144" s="135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</row>
    <row r="145" spans="1:74">
      <c r="A145" s="133"/>
      <c r="B145" s="133"/>
      <c r="C145" s="133"/>
      <c r="D145" s="133"/>
      <c r="E145" s="133"/>
      <c r="F145" s="135"/>
      <c r="G145" s="133"/>
      <c r="H145" s="135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</row>
    <row r="146" spans="1:74">
      <c r="A146" s="133"/>
      <c r="B146" s="133"/>
      <c r="C146" s="133"/>
      <c r="D146" s="133"/>
      <c r="E146" s="133"/>
      <c r="F146" s="135"/>
      <c r="G146" s="133"/>
      <c r="H146" s="135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</row>
    <row r="147" spans="1:74">
      <c r="A147" s="133"/>
      <c r="B147" s="133"/>
      <c r="C147" s="133"/>
      <c r="D147" s="133"/>
      <c r="E147" s="133"/>
      <c r="F147" s="135"/>
      <c r="G147" s="133"/>
      <c r="H147" s="135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</row>
    <row r="148" spans="1:74">
      <c r="A148" s="133"/>
      <c r="B148" s="133"/>
      <c r="C148" s="133"/>
      <c r="D148" s="133"/>
      <c r="E148" s="133"/>
      <c r="F148" s="135"/>
      <c r="G148" s="133"/>
      <c r="H148" s="135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</row>
    <row r="149" spans="1:74">
      <c r="A149" s="133"/>
      <c r="B149" s="133"/>
      <c r="C149" s="133"/>
      <c r="D149" s="133"/>
      <c r="E149" s="133"/>
      <c r="F149" s="135"/>
      <c r="G149" s="133"/>
      <c r="H149" s="135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</row>
    <row r="150" spans="1:74">
      <c r="A150" s="133"/>
      <c r="B150" s="133"/>
      <c r="C150" s="133"/>
      <c r="D150" s="133"/>
      <c r="E150" s="133"/>
      <c r="F150" s="135"/>
      <c r="G150" s="133"/>
      <c r="H150" s="135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</row>
    <row r="151" spans="1:74">
      <c r="A151" s="133"/>
      <c r="B151" s="133"/>
      <c r="C151" s="133"/>
      <c r="D151" s="133"/>
      <c r="E151" s="133"/>
      <c r="F151" s="135"/>
      <c r="G151" s="133"/>
      <c r="H151" s="135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</row>
    <row r="152" spans="1:74">
      <c r="A152" s="133"/>
      <c r="B152" s="133"/>
      <c r="C152" s="133"/>
      <c r="D152" s="133"/>
      <c r="E152" s="133"/>
      <c r="F152" s="135"/>
      <c r="G152" s="133"/>
      <c r="H152" s="135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</row>
    <row r="153" spans="1:74">
      <c r="A153" s="133"/>
      <c r="B153" s="133"/>
      <c r="C153" s="133"/>
      <c r="D153" s="133"/>
      <c r="E153" s="133"/>
      <c r="F153" s="135"/>
      <c r="G153" s="133"/>
      <c r="H153" s="135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</row>
    <row r="154" spans="1:74">
      <c r="A154" s="133"/>
      <c r="B154" s="133"/>
      <c r="C154" s="133"/>
      <c r="D154" s="133"/>
      <c r="E154" s="133"/>
      <c r="F154" s="135"/>
      <c r="G154" s="133"/>
      <c r="H154" s="135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</row>
    <row r="155" spans="1:74">
      <c r="A155" s="133"/>
      <c r="B155" s="133"/>
      <c r="C155" s="133"/>
      <c r="D155" s="133"/>
      <c r="E155" s="133"/>
      <c r="F155" s="135"/>
      <c r="G155" s="133"/>
      <c r="H155" s="135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</row>
    <row r="156" spans="1:74">
      <c r="A156" s="133"/>
      <c r="B156" s="133"/>
      <c r="C156" s="133"/>
      <c r="D156" s="133"/>
      <c r="E156" s="133"/>
      <c r="F156" s="135"/>
      <c r="G156" s="133"/>
      <c r="H156" s="135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</row>
    <row r="157" spans="1:74">
      <c r="A157" s="133"/>
      <c r="B157" s="133"/>
      <c r="C157" s="133"/>
      <c r="D157" s="133"/>
      <c r="E157" s="133"/>
      <c r="F157" s="135"/>
      <c r="G157" s="133"/>
      <c r="H157" s="135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</row>
    <row r="158" spans="1:74">
      <c r="A158" s="133"/>
      <c r="B158" s="133"/>
      <c r="C158" s="133"/>
      <c r="D158" s="133"/>
      <c r="E158" s="133"/>
      <c r="F158" s="135"/>
      <c r="G158" s="133"/>
      <c r="H158" s="135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</row>
    <row r="159" spans="1:74">
      <c r="A159" s="133"/>
      <c r="B159" s="133"/>
      <c r="C159" s="133"/>
      <c r="D159" s="133"/>
      <c r="E159" s="133"/>
      <c r="F159" s="135"/>
      <c r="G159" s="133"/>
      <c r="H159" s="135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</row>
    <row r="160" spans="1:74">
      <c r="A160" s="133"/>
      <c r="B160" s="133"/>
      <c r="C160" s="133"/>
      <c r="D160" s="133"/>
      <c r="E160" s="133"/>
      <c r="F160" s="135"/>
      <c r="G160" s="133"/>
      <c r="H160" s="135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</row>
    <row r="161" spans="1:74">
      <c r="A161" s="133"/>
      <c r="B161" s="133"/>
      <c r="C161" s="133"/>
      <c r="D161" s="133"/>
      <c r="E161" s="133"/>
      <c r="F161" s="135"/>
      <c r="G161" s="133"/>
      <c r="H161" s="135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</row>
    <row r="162" spans="1:74">
      <c r="A162" s="133"/>
      <c r="B162" s="133"/>
      <c r="C162" s="133"/>
      <c r="D162" s="133"/>
      <c r="E162" s="133"/>
      <c r="F162" s="135"/>
      <c r="G162" s="133"/>
      <c r="H162" s="135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</row>
    <row r="163" spans="1:74">
      <c r="A163" s="133"/>
      <c r="B163" s="133"/>
      <c r="C163" s="133"/>
      <c r="D163" s="133"/>
      <c r="E163" s="133"/>
      <c r="F163" s="135"/>
      <c r="G163" s="133"/>
      <c r="H163" s="135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</row>
  </sheetData>
  <sheetProtection password="F475" sheet="1" objects="1" scenarios="1"/>
  <mergeCells count="71">
    <mergeCell ref="C3:H3"/>
    <mergeCell ref="O3:T3"/>
    <mergeCell ref="H14:H19"/>
    <mergeCell ref="C4:F4"/>
    <mergeCell ref="O5:R5"/>
    <mergeCell ref="C13:D13"/>
    <mergeCell ref="O13:P13"/>
    <mergeCell ref="T14:T19"/>
    <mergeCell ref="C5:F5"/>
    <mergeCell ref="O4:R4"/>
    <mergeCell ref="C8:G8"/>
    <mergeCell ref="H12:I12"/>
    <mergeCell ref="T12:U12"/>
    <mergeCell ref="G6:H6"/>
    <mergeCell ref="C9:G9"/>
    <mergeCell ref="C11:D11"/>
    <mergeCell ref="BE22:BF22"/>
    <mergeCell ref="BE53:BF53"/>
    <mergeCell ref="H24:H29"/>
    <mergeCell ref="T24:T29"/>
    <mergeCell ref="H47:H52"/>
    <mergeCell ref="T47:T52"/>
    <mergeCell ref="O45:R45"/>
    <mergeCell ref="H36:H41"/>
    <mergeCell ref="T36:T41"/>
    <mergeCell ref="T45:U45"/>
    <mergeCell ref="O35:P35"/>
    <mergeCell ref="O34:R34"/>
    <mergeCell ref="T34:U34"/>
    <mergeCell ref="H34:I34"/>
    <mergeCell ref="BB37:BC37"/>
    <mergeCell ref="BB38:BC38"/>
    <mergeCell ref="C35:D35"/>
    <mergeCell ref="C34:F34"/>
    <mergeCell ref="C45:F45"/>
    <mergeCell ref="H44:I44"/>
    <mergeCell ref="H45:I45"/>
    <mergeCell ref="BB84:BC84"/>
    <mergeCell ref="BB85:BC85"/>
    <mergeCell ref="BB79:BC79"/>
    <mergeCell ref="BB80:BC80"/>
    <mergeCell ref="BB81:BC81"/>
    <mergeCell ref="BB82:BC82"/>
    <mergeCell ref="BB83:BC83"/>
    <mergeCell ref="C46:D46"/>
    <mergeCell ref="BB75:BC75"/>
    <mergeCell ref="BB76:BC76"/>
    <mergeCell ref="BB77:BC77"/>
    <mergeCell ref="BB78:BC78"/>
    <mergeCell ref="O46:P46"/>
    <mergeCell ref="S6:T6"/>
    <mergeCell ref="T44:U44"/>
    <mergeCell ref="BB74:BC74"/>
    <mergeCell ref="BB49:BC49"/>
    <mergeCell ref="BB50:BC50"/>
    <mergeCell ref="BB39:BC39"/>
    <mergeCell ref="BB40:BC40"/>
    <mergeCell ref="BB41:BC41"/>
    <mergeCell ref="BB42:BC42"/>
    <mergeCell ref="BB45:BC45"/>
    <mergeCell ref="BB46:BC46"/>
    <mergeCell ref="BB47:BC47"/>
    <mergeCell ref="BB48:BC48"/>
    <mergeCell ref="C23:D23"/>
    <mergeCell ref="O23:P23"/>
    <mergeCell ref="E11:G11"/>
    <mergeCell ref="O9:S9"/>
    <mergeCell ref="O11:P11"/>
    <mergeCell ref="Q11:S11"/>
    <mergeCell ref="E22:F22"/>
    <mergeCell ref="R22:S22"/>
  </mergeCells>
  <phoneticPr fontId="3"/>
  <dataValidations count="5">
    <dataValidation imeMode="halfAlpha" allowBlank="1" showInputMessage="1" showErrorMessage="1" sqref="E36:E41 Q36:Q41 I32 U32 U21 Q47:Q52 E47:E52 I43 E14:E19 Q14:Q19 U43 I11 I21 U11 Q24:Q29" xr:uid="{00000000-0002-0000-0600-000000000000}"/>
    <dataValidation imeMode="hiragana" allowBlank="1" showInputMessage="1" showErrorMessage="1" sqref="F36:F41 F47:F52 R36:R41 R47:R52 H36:H41 T36:T41 T47" xr:uid="{00000000-0002-0000-0600-000001000000}"/>
    <dataValidation type="list" allowBlank="1" showInputMessage="1" showErrorMessage="1" sqref="G36:G41" xr:uid="{00000000-0002-0000-0600-000002000000}">
      <formula1>$B$2:$B$84</formula1>
    </dataValidation>
    <dataValidation type="custom" imeMode="hiragana" allowBlank="1" showInputMessage="1" showErrorMessage="1" sqref="U14:U19 I36:I41 F14:G19 F24:G29 R14:S19 R24:S29 U47:U52 I24:I29 I47:I52 U36:U41 I14:I19 U24:U29" xr:uid="{00000000-0002-0000-0600-000003000000}">
      <formula1>1</formula1>
    </dataValidation>
    <dataValidation imeMode="halfAlpha" allowBlank="1" showInputMessage="1" showErrorMessage="1" prompt="説明を読んで！" sqref="H11 H21 T32 T11 T21 H32 H43 T43" xr:uid="{00000000-0002-0000-0600-000004000000}"/>
  </dataValidations>
  <pageMargins left="0.23622047244094491" right="0.23622047244094491" top="0.74803149606299213" bottom="0.74803149606299213" header="0.31496062992125984" footer="0.31496062992125984"/>
  <pageSetup paperSize="9" scale="59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6000000}">
          <x14:formula1>
            <xm:f>所属・種目コード!$B$2:$B$78</xm:f>
          </x14:formula1>
          <xm:sqref>S36:S41</xm:sqref>
        </x14:dataValidation>
        <x14:dataValidation type="list" allowBlank="1" showInputMessage="1" showErrorMessage="1" xr:uid="{00000000-0002-0000-0600-000007000000}">
          <x14:formula1>
            <xm:f>所属・種目コード!$F$2:$F$152</xm:f>
          </x14:formula1>
          <xm:sqref>G47:G52 S47:S52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Z93"/>
  <sheetViews>
    <sheetView zoomScaleNormal="100" zoomScaleSheetLayoutView="100" workbookViewId="0">
      <pane ySplit="7" topLeftCell="A8" activePane="bottomLeft" state="frozen"/>
      <selection pane="bottomLeft" activeCell="K21" sqref="K21"/>
    </sheetView>
  </sheetViews>
  <sheetFormatPr defaultColWidth="8.69921875" defaultRowHeight="14.4"/>
  <cols>
    <col min="1" max="1" width="3.19921875" customWidth="1"/>
    <col min="2" max="2" width="8.296875" customWidth="1"/>
    <col min="3" max="3" width="7.69921875" customWidth="1"/>
    <col min="4" max="4" width="3.69921875" customWidth="1"/>
    <col min="5" max="5" width="8.5" customWidth="1"/>
    <col min="6" max="6" width="15.69921875" style="37" customWidth="1"/>
    <col min="7" max="7" width="12.69921875" customWidth="1"/>
    <col min="8" max="8" width="10.5" style="37" customWidth="1"/>
    <col min="9" max="9" width="11" customWidth="1"/>
    <col min="10" max="10" width="10.19921875" hidden="1" customWidth="1"/>
    <col min="11" max="11" width="10.59765625" customWidth="1"/>
    <col min="12" max="13" width="1.69921875" customWidth="1"/>
    <col min="14" max="14" width="6.69921875" customWidth="1"/>
    <col min="15" max="15" width="7.69921875" customWidth="1"/>
    <col min="16" max="16" width="3.69921875" customWidth="1"/>
    <col min="17" max="17" width="8.19921875" customWidth="1"/>
    <col min="18" max="18" width="15.69921875" customWidth="1"/>
    <col min="19" max="19" width="11.19921875" customWidth="1"/>
    <col min="20" max="20" width="11.09765625" customWidth="1"/>
    <col min="21" max="21" width="11.3984375" customWidth="1"/>
    <col min="22" max="22" width="10" hidden="1" customWidth="1"/>
    <col min="23" max="23" width="10.59765625" customWidth="1"/>
    <col min="24" max="24" width="3.09765625" customWidth="1"/>
    <col min="25" max="25" width="4.8984375" hidden="1" customWidth="1"/>
    <col min="26" max="26" width="0" hidden="1" customWidth="1"/>
    <col min="27" max="27" width="8.69921875" hidden="1" customWidth="1"/>
    <col min="28" max="28" width="15.59765625" hidden="1" customWidth="1"/>
    <col min="29" max="29" width="8.59765625" hidden="1" customWidth="1"/>
    <col min="30" max="30" width="10.69921875" hidden="1" customWidth="1"/>
    <col min="31" max="33" width="8.69921875" hidden="1" customWidth="1"/>
    <col min="34" max="34" width="9.69921875" hidden="1" customWidth="1"/>
    <col min="35" max="35" width="20.69921875" hidden="1" customWidth="1"/>
    <col min="36" max="36" width="22.59765625" hidden="1" customWidth="1"/>
    <col min="37" max="37" width="19.5" hidden="1" customWidth="1"/>
    <col min="38" max="40" width="15.19921875" hidden="1" customWidth="1"/>
    <col min="41" max="41" width="15.19921875" customWidth="1"/>
    <col min="42" max="42" width="9.69921875" customWidth="1"/>
    <col min="43" max="43" width="8.69921875" customWidth="1"/>
    <col min="44" max="44" width="8.59765625" customWidth="1"/>
    <col min="45" max="45" width="8.69921875" customWidth="1"/>
    <col min="46" max="46" width="5.8984375" customWidth="1"/>
    <col min="47" max="47" width="4.69921875" customWidth="1"/>
    <col min="48" max="48" width="13.19921875" customWidth="1"/>
    <col min="49" max="49" width="8.59765625" customWidth="1"/>
    <col min="50" max="50" width="8" customWidth="1"/>
    <col min="51" max="56" width="8.69921875" customWidth="1"/>
  </cols>
  <sheetData>
    <row r="1" spans="1:78">
      <c r="A1" s="281"/>
      <c r="B1" s="281"/>
      <c r="C1" s="281"/>
      <c r="D1" s="281"/>
      <c r="E1" s="281"/>
      <c r="F1" s="282"/>
      <c r="G1" s="281"/>
      <c r="H1" s="282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</row>
    <row r="2" spans="1:78" ht="15" thickBot="1">
      <c r="A2" s="281"/>
      <c r="B2" s="708"/>
      <c r="C2" s="708"/>
      <c r="D2" s="708"/>
      <c r="E2" s="708"/>
      <c r="F2" s="708"/>
      <c r="G2" s="708"/>
      <c r="H2" s="708"/>
      <c r="I2" s="708"/>
      <c r="J2" s="708"/>
      <c r="K2" s="720" t="s">
        <v>10206</v>
      </c>
      <c r="L2" s="282"/>
      <c r="M2" s="281"/>
      <c r="N2" s="708"/>
      <c r="O2" s="708"/>
      <c r="P2" s="708"/>
      <c r="Q2" s="708"/>
      <c r="R2" s="708"/>
      <c r="S2" s="708"/>
      <c r="T2" s="708"/>
      <c r="U2" s="708"/>
      <c r="V2" s="708"/>
      <c r="W2" s="720" t="s">
        <v>10206</v>
      </c>
      <c r="X2" s="281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</row>
    <row r="3" spans="1:78" s="23" customFormat="1" ht="25.2" customHeight="1" thickBot="1">
      <c r="A3" s="283"/>
      <c r="B3" s="708"/>
      <c r="C3" s="1285" t="s">
        <v>8871</v>
      </c>
      <c r="D3" s="1286"/>
      <c r="E3" s="1286"/>
      <c r="F3" s="1286"/>
      <c r="G3" s="1286"/>
      <c r="H3" s="1287"/>
      <c r="I3" s="708"/>
      <c r="J3" s="708"/>
      <c r="K3" s="708"/>
      <c r="L3" s="283"/>
      <c r="M3" s="283"/>
      <c r="N3" s="708"/>
      <c r="O3" s="1273" t="s">
        <v>8872</v>
      </c>
      <c r="P3" s="1274"/>
      <c r="Q3" s="1274"/>
      <c r="R3" s="1274"/>
      <c r="S3" s="1274"/>
      <c r="T3" s="1275"/>
      <c r="U3" s="708"/>
      <c r="V3" s="708"/>
      <c r="W3" s="708"/>
      <c r="X3" s="283"/>
      <c r="Z3" s="23">
        <v>1000</v>
      </c>
      <c r="AA3" s="1291" t="s">
        <v>8644</v>
      </c>
      <c r="AB3" s="1292"/>
      <c r="AC3" s="1292"/>
      <c r="AD3" s="1292"/>
      <c r="AE3" s="1292"/>
      <c r="AF3" s="1293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</row>
    <row r="4" spans="1:78">
      <c r="A4" s="281"/>
      <c r="B4" s="708"/>
      <c r="C4" s="1276" t="s">
        <v>8662</v>
      </c>
      <c r="D4" s="1276"/>
      <c r="E4" s="1276"/>
      <c r="F4" s="1276"/>
      <c r="G4" s="708"/>
      <c r="H4" s="708"/>
      <c r="I4" s="708"/>
      <c r="J4" s="708"/>
      <c r="K4" s="708"/>
      <c r="L4" s="281"/>
      <c r="M4" s="281"/>
      <c r="N4" s="708"/>
      <c r="O4" s="1276" t="s">
        <v>8662</v>
      </c>
      <c r="P4" s="1276"/>
      <c r="Q4" s="1276"/>
      <c r="R4" s="1276"/>
      <c r="S4" s="708"/>
      <c r="T4" s="708"/>
      <c r="U4" s="708"/>
      <c r="V4" s="708"/>
      <c r="W4" s="708"/>
      <c r="X4" s="281"/>
      <c r="Z4">
        <v>1066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</row>
    <row r="5" spans="1:78" ht="15" thickBot="1">
      <c r="A5" s="281"/>
      <c r="B5" s="708"/>
      <c r="C5" s="1277" t="s">
        <v>8663</v>
      </c>
      <c r="D5" s="1277"/>
      <c r="E5" s="1277"/>
      <c r="F5" s="1277"/>
      <c r="G5" s="708"/>
      <c r="H5" s="708"/>
      <c r="I5" s="708"/>
      <c r="J5" s="708"/>
      <c r="K5" s="708"/>
      <c r="L5" s="281"/>
      <c r="M5" s="281"/>
      <c r="N5" s="708"/>
      <c r="O5" s="1277" t="s">
        <v>8663</v>
      </c>
      <c r="P5" s="1277"/>
      <c r="Q5" s="1277"/>
      <c r="R5" s="1277"/>
      <c r="S5" s="708"/>
      <c r="T5" s="708"/>
      <c r="U5" s="708"/>
      <c r="V5" s="708"/>
      <c r="W5" s="708"/>
      <c r="X5" s="281"/>
      <c r="Z5">
        <f>SUM(O39)</f>
        <v>3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</row>
    <row r="6" spans="1:78" ht="16.8" thickBot="1">
      <c r="A6" s="281"/>
      <c r="B6" s="708"/>
      <c r="C6" s="711"/>
      <c r="D6" s="711"/>
      <c r="E6" s="711"/>
      <c r="F6" s="711"/>
      <c r="G6" s="725" t="s">
        <v>8679</v>
      </c>
      <c r="H6" s="726"/>
      <c r="I6" s="722">
        <f>COUNT(J17,J27,J39,J50)</f>
        <v>0</v>
      </c>
      <c r="J6" s="708"/>
      <c r="K6" s="708"/>
      <c r="L6" s="281"/>
      <c r="M6" s="281"/>
      <c r="N6" s="708"/>
      <c r="O6" s="711"/>
      <c r="P6" s="711"/>
      <c r="Q6" s="711"/>
      <c r="R6" s="711"/>
      <c r="S6" s="727" t="s">
        <v>8679</v>
      </c>
      <c r="T6" s="728"/>
      <c r="U6" s="722">
        <f>COUNT(V17,V27,V39,V50)</f>
        <v>0</v>
      </c>
      <c r="V6" s="708"/>
      <c r="W6" s="708"/>
      <c r="X6" s="281"/>
      <c r="Z6">
        <f>SUM(Z3:Z5)</f>
        <v>2069</v>
      </c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</row>
    <row r="7" spans="1:78">
      <c r="A7" s="281"/>
      <c r="B7" s="708"/>
      <c r="C7" s="711"/>
      <c r="D7" s="711"/>
      <c r="E7" s="711"/>
      <c r="F7" s="711"/>
      <c r="G7" s="711"/>
      <c r="H7" s="711"/>
      <c r="I7" s="711"/>
      <c r="J7" s="711"/>
      <c r="K7" s="708"/>
      <c r="L7" s="281"/>
      <c r="M7" s="281"/>
      <c r="N7" s="708"/>
      <c r="O7" s="711"/>
      <c r="P7" s="711"/>
      <c r="Q7" s="711"/>
      <c r="R7" s="711"/>
      <c r="S7" s="711"/>
      <c r="T7" s="711"/>
      <c r="U7" s="711"/>
      <c r="V7" s="711"/>
      <c r="W7" s="708"/>
      <c r="X7" s="281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</row>
    <row r="8" spans="1:78" ht="15" thickBot="1">
      <c r="A8" s="281"/>
      <c r="B8" s="214"/>
      <c r="C8" s="214"/>
      <c r="D8" s="214"/>
      <c r="E8" s="444"/>
      <c r="F8" s="444"/>
      <c r="G8" s="284"/>
      <c r="H8" s="284"/>
      <c r="I8" s="284"/>
      <c r="J8" s="285"/>
      <c r="K8" s="285"/>
      <c r="L8" s="281"/>
      <c r="M8" s="281"/>
      <c r="N8" s="214"/>
      <c r="O8" s="446"/>
      <c r="P8" s="444"/>
      <c r="Q8" s="444"/>
      <c r="R8" s="444"/>
      <c r="S8" s="284"/>
      <c r="T8" s="284"/>
      <c r="U8" s="284"/>
      <c r="V8" s="285"/>
      <c r="W8" s="214"/>
      <c r="X8" s="281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</row>
    <row r="9" spans="1:78" ht="16.2" customHeight="1" thickBot="1">
      <c r="A9" s="281"/>
      <c r="B9" s="214"/>
      <c r="C9" s="1288" t="s">
        <v>10165</v>
      </c>
      <c r="D9" s="1289"/>
      <c r="E9" s="1289"/>
      <c r="F9" s="1289"/>
      <c r="G9" s="1290"/>
      <c r="H9" s="334"/>
      <c r="I9" s="284"/>
      <c r="J9" s="285"/>
      <c r="K9" s="285"/>
      <c r="L9" s="281"/>
      <c r="M9" s="281"/>
      <c r="N9" s="214"/>
      <c r="O9" s="1288" t="s">
        <v>10165</v>
      </c>
      <c r="P9" s="1289"/>
      <c r="Q9" s="1289"/>
      <c r="R9" s="1289"/>
      <c r="S9" s="1290"/>
      <c r="T9" s="334"/>
      <c r="U9" s="334"/>
      <c r="V9" s="285"/>
      <c r="W9" s="214"/>
      <c r="X9" s="281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</row>
    <row r="10" spans="1:78" ht="9.6" customHeight="1">
      <c r="A10" s="281"/>
      <c r="B10" s="214"/>
      <c r="C10" s="214"/>
      <c r="D10" s="214"/>
      <c r="E10" s="214"/>
      <c r="F10" s="214"/>
      <c r="G10" s="214"/>
      <c r="H10" s="334"/>
      <c r="I10" s="284"/>
      <c r="J10" s="285"/>
      <c r="K10" s="285"/>
      <c r="L10" s="281"/>
      <c r="M10" s="281"/>
      <c r="N10" s="214"/>
      <c r="O10" s="214"/>
      <c r="P10" s="214"/>
      <c r="Q10" s="214"/>
      <c r="R10" s="214"/>
      <c r="S10" s="214"/>
      <c r="T10" s="334"/>
      <c r="U10" s="334"/>
      <c r="V10" s="285"/>
      <c r="W10" s="214"/>
      <c r="X10" s="281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</row>
    <row r="11" spans="1:78" ht="16.2" customHeight="1" thickBot="1">
      <c r="A11" s="281"/>
      <c r="B11" s="214"/>
      <c r="C11" s="1256" t="s">
        <v>8653</v>
      </c>
      <c r="D11" s="1257"/>
      <c r="E11" s="1251" t="s">
        <v>8988</v>
      </c>
      <c r="F11" s="1252"/>
      <c r="G11" s="1252"/>
      <c r="H11" s="445"/>
      <c r="I11" s="284"/>
      <c r="J11" s="285"/>
      <c r="K11" s="285"/>
      <c r="L11" s="281"/>
      <c r="M11" s="281"/>
      <c r="N11" s="214"/>
      <c r="O11" s="1256" t="s">
        <v>8653</v>
      </c>
      <c r="P11" s="1257"/>
      <c r="Q11" s="1251" t="s">
        <v>8988</v>
      </c>
      <c r="R11" s="1252"/>
      <c r="S11" s="1252"/>
      <c r="T11" s="445"/>
      <c r="U11" s="334"/>
      <c r="V11" s="285"/>
      <c r="W11" s="214"/>
      <c r="X11" s="281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</row>
    <row r="12" spans="1:78" ht="16.2" customHeight="1" thickBot="1">
      <c r="A12" s="281"/>
      <c r="B12" s="214"/>
      <c r="C12" s="444"/>
      <c r="D12" s="444"/>
      <c r="E12" s="444"/>
      <c r="F12" s="266"/>
      <c r="G12" s="445"/>
      <c r="H12" s="713" t="s">
        <v>8987</v>
      </c>
      <c r="I12" s="1013"/>
      <c r="J12" s="285"/>
      <c r="K12" s="285"/>
      <c r="L12" s="281"/>
      <c r="M12" s="281"/>
      <c r="N12" s="214"/>
      <c r="O12" s="444"/>
      <c r="P12" s="444"/>
      <c r="Q12" s="444"/>
      <c r="R12" s="266"/>
      <c r="S12" s="445"/>
      <c r="T12" s="642" t="s">
        <v>8987</v>
      </c>
      <c r="U12" s="942"/>
      <c r="V12" s="285"/>
      <c r="W12" s="214"/>
      <c r="X12" s="281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</row>
    <row r="13" spans="1:78" ht="19.95" customHeight="1" thickTop="1" thickBot="1">
      <c r="A13" s="281"/>
      <c r="B13" s="214"/>
      <c r="C13" s="214"/>
      <c r="D13" s="214"/>
      <c r="E13" s="1258" t="s">
        <v>10205</v>
      </c>
      <c r="F13" s="1258"/>
      <c r="G13" s="214"/>
      <c r="H13" s="1279"/>
      <c r="I13" s="1279"/>
      <c r="J13" s="214"/>
      <c r="K13" s="214"/>
      <c r="L13" s="281"/>
      <c r="M13" s="281"/>
      <c r="N13" s="214"/>
      <c r="O13" s="214"/>
      <c r="P13" s="214"/>
      <c r="Q13" s="1258" t="s">
        <v>10205</v>
      </c>
      <c r="R13" s="1258"/>
      <c r="S13" s="214"/>
      <c r="T13" s="1279"/>
      <c r="U13" s="1279"/>
      <c r="V13" s="214"/>
      <c r="W13" s="214"/>
      <c r="X13" s="281"/>
      <c r="AA13" s="23" t="s">
        <v>400</v>
      </c>
      <c r="AB13" s="23" t="s">
        <v>401</v>
      </c>
      <c r="AC13" s="23" t="s">
        <v>402</v>
      </c>
      <c r="AD13" s="23" t="s">
        <v>403</v>
      </c>
      <c r="AE13" s="23" t="s">
        <v>404</v>
      </c>
      <c r="AF13" s="36" t="s">
        <v>405</v>
      </c>
      <c r="AG13" s="23" t="s">
        <v>406</v>
      </c>
      <c r="AH13" s="23" t="s">
        <v>47</v>
      </c>
      <c r="AI13" s="23" t="s">
        <v>52</v>
      </c>
      <c r="AJ13" s="23" t="s">
        <v>407</v>
      </c>
      <c r="AK13" s="23" t="s">
        <v>408</v>
      </c>
      <c r="AL13" s="23" t="s">
        <v>409</v>
      </c>
      <c r="AM13" s="23" t="s">
        <v>410</v>
      </c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</row>
    <row r="14" spans="1:78">
      <c r="A14" s="281"/>
      <c r="B14" s="214"/>
      <c r="C14" s="1249" t="s">
        <v>8637</v>
      </c>
      <c r="D14" s="1250"/>
      <c r="E14" s="342" t="s">
        <v>8643</v>
      </c>
      <c r="F14" s="950" t="s">
        <v>10199</v>
      </c>
      <c r="G14" s="950" t="s">
        <v>8635</v>
      </c>
      <c r="H14" s="342" t="s">
        <v>8665</v>
      </c>
      <c r="I14" s="335" t="s">
        <v>8636</v>
      </c>
      <c r="J14" s="1000" t="s">
        <v>400</v>
      </c>
      <c r="K14" s="214"/>
      <c r="L14" s="281"/>
      <c r="M14" s="281"/>
      <c r="N14" s="214"/>
      <c r="O14" s="1249" t="s">
        <v>8637</v>
      </c>
      <c r="P14" s="1250"/>
      <c r="Q14" s="342" t="s">
        <v>8643</v>
      </c>
      <c r="R14" s="950" t="s">
        <v>10199</v>
      </c>
      <c r="S14" s="950" t="s">
        <v>8635</v>
      </c>
      <c r="T14" s="342" t="s">
        <v>8665</v>
      </c>
      <c r="U14" s="335" t="s">
        <v>8636</v>
      </c>
      <c r="V14" s="1000" t="s">
        <v>400</v>
      </c>
      <c r="W14" s="214"/>
      <c r="X14" s="281"/>
      <c r="AA14" s="23"/>
      <c r="AB14" s="23"/>
      <c r="AC14" s="23"/>
      <c r="AD14" s="23"/>
      <c r="AE14" s="23"/>
      <c r="AF14" s="36"/>
      <c r="AG14" s="23"/>
      <c r="AH14" s="23"/>
      <c r="AI14" s="23"/>
      <c r="AJ14" s="23"/>
      <c r="AK14" s="23"/>
      <c r="AL14" s="23"/>
      <c r="AM14" s="2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</row>
    <row r="15" spans="1:78">
      <c r="A15" s="281"/>
      <c r="B15" s="214"/>
      <c r="C15" s="123"/>
      <c r="D15" s="252">
        <v>1</v>
      </c>
      <c r="E15" s="715"/>
      <c r="F15" s="340" t="str">
        <f>IF($E15="","",(VLOOKUP($E15,一般・大学競技者!$J$2:$O$134,2,0)))</f>
        <v/>
      </c>
      <c r="G15" s="729" t="str">
        <f>IF($E15="","",(VLOOKUP($E15,一般・大学競技者!$J$2:$O$134,6,0)))</f>
        <v/>
      </c>
      <c r="H15" s="1267"/>
      <c r="I15" s="341" t="str">
        <f>IF($G15="","",(VLOOKUP($G15,所属・種目コード!$F$2:$H$160,2,0)))</f>
        <v/>
      </c>
      <c r="J15" s="253"/>
      <c r="K15" s="214"/>
      <c r="L15" s="281"/>
      <c r="M15" s="281"/>
      <c r="N15" s="214"/>
      <c r="O15" s="123"/>
      <c r="P15" s="252">
        <v>1</v>
      </c>
      <c r="Q15" s="715"/>
      <c r="R15" s="340" t="str">
        <f>IF($Q15="","",(VLOOKUP($Q15,一般・大学競技者!$J$2:$O$134,2,0)))</f>
        <v/>
      </c>
      <c r="S15" s="729" t="str">
        <f>IF($Q15="","",(VLOOKUP($Q15,一般・大学競技者!$J$2:$O$134,6,0)))</f>
        <v/>
      </c>
      <c r="T15" s="1267"/>
      <c r="U15" s="975" t="str">
        <f>IF($S15="","",(VLOOKUP($S15,所属・種目コード!$F$2:$H$160,2,0)))</f>
        <v/>
      </c>
      <c r="V15" s="937"/>
      <c r="W15" s="214"/>
      <c r="X15" s="281"/>
      <c r="AA15" s="254" t="e">
        <f t="shared" ref="AA15:AA20" si="0">$J$17</f>
        <v>#VALUE!</v>
      </c>
      <c r="AB15" s="255" t="str">
        <f>$I$15</f>
        <v/>
      </c>
      <c r="AC15" s="254" t="str">
        <f>$G$15</f>
        <v/>
      </c>
      <c r="AD15" s="23"/>
      <c r="AE15" s="254">
        <f t="shared" ref="AE15:AE20" si="1">$H$15</f>
        <v>0</v>
      </c>
      <c r="AF15" s="36"/>
      <c r="AG15" s="254">
        <f>$D$15</f>
        <v>1</v>
      </c>
      <c r="AH15" s="254">
        <f>$E$15</f>
        <v>0</v>
      </c>
      <c r="AI15" s="256" t="str">
        <f>$F$15</f>
        <v/>
      </c>
      <c r="AJ15" s="28">
        <v>11</v>
      </c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</row>
    <row r="16" spans="1:78">
      <c r="A16" s="281"/>
      <c r="B16" s="214"/>
      <c r="C16" s="257" t="s">
        <v>8638</v>
      </c>
      <c r="D16" s="258">
        <v>2</v>
      </c>
      <c r="E16" s="715"/>
      <c r="F16" s="340" t="str">
        <f>IF($E16="","",(VLOOKUP($E16,一般・大学競技者!$J$2:$O$134,2,0)))</f>
        <v/>
      </c>
      <c r="G16" s="729" t="str">
        <f>IF($E16="","",(VLOOKUP($E16,一般・大学競技者!$J$2:$O$134,6,0)))</f>
        <v/>
      </c>
      <c r="H16" s="1268"/>
      <c r="I16" s="341" t="str">
        <f>IF($G16="","",(VLOOKUP($G16,所属・種目コード!$F$2:$H$160,2,0)))</f>
        <v/>
      </c>
      <c r="J16" s="259"/>
      <c r="K16" s="214"/>
      <c r="L16" s="281"/>
      <c r="M16" s="281"/>
      <c r="N16" s="214"/>
      <c r="O16" s="257" t="s">
        <v>8638</v>
      </c>
      <c r="P16" s="258">
        <v>2</v>
      </c>
      <c r="Q16" s="715"/>
      <c r="R16" s="340" t="str">
        <f>IF($Q16="","",(VLOOKUP($Q16,一般・大学競技者!$J$2:$O$134,2,0)))</f>
        <v/>
      </c>
      <c r="S16" s="729" t="str">
        <f>IF($Q16="","",(VLOOKUP($Q16,一般・大学競技者!$J$2:$O$134,6,0)))</f>
        <v/>
      </c>
      <c r="T16" s="1268"/>
      <c r="U16" s="975" t="str">
        <f>IF($S16="","",(VLOOKUP($S16,所属・種目コード!$F$2:$H$160,2,0)))</f>
        <v/>
      </c>
      <c r="V16" s="938"/>
      <c r="W16" s="214"/>
      <c r="X16" s="281"/>
      <c r="AA16" s="254" t="e">
        <f t="shared" si="0"/>
        <v>#VALUE!</v>
      </c>
      <c r="AB16" s="255" t="str">
        <f>$I$16</f>
        <v/>
      </c>
      <c r="AC16" s="254" t="str">
        <f>$G$16</f>
        <v/>
      </c>
      <c r="AD16" s="23"/>
      <c r="AE16" s="254">
        <f t="shared" si="1"/>
        <v>0</v>
      </c>
      <c r="AF16" s="36"/>
      <c r="AG16" s="254">
        <f>$D$16</f>
        <v>2</v>
      </c>
      <c r="AH16" s="254">
        <f>$E$16</f>
        <v>0</v>
      </c>
      <c r="AI16" s="256" t="str">
        <f>$F$16</f>
        <v/>
      </c>
      <c r="AJ16" s="28">
        <v>11</v>
      </c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</row>
    <row r="17" spans="1:78" ht="16.2">
      <c r="A17" s="281"/>
      <c r="B17" s="214"/>
      <c r="C17" s="260">
        <v>1</v>
      </c>
      <c r="D17" s="261">
        <v>3</v>
      </c>
      <c r="E17" s="715"/>
      <c r="F17" s="340" t="str">
        <f>IF($E17="","",(VLOOKUP($E17,一般・大学競技者!$J$2:$O$134,2,0)))</f>
        <v/>
      </c>
      <c r="G17" s="729" t="str">
        <f>IF($E17="","",(VLOOKUP($E17,一般・大学競技者!$J$2:$O$134,6,0)))</f>
        <v/>
      </c>
      <c r="H17" s="1268"/>
      <c r="I17" s="341" t="str">
        <f>IF($G17="","",(VLOOKUP($G17,所属・種目コード!$F$2:$H$160,2,0)))</f>
        <v/>
      </c>
      <c r="J17" s="262" t="e">
        <f>$C$17+$I$17+2000</f>
        <v>#VALUE!</v>
      </c>
      <c r="K17" s="214"/>
      <c r="L17" s="281"/>
      <c r="M17" s="283"/>
      <c r="N17" s="214"/>
      <c r="O17" s="260">
        <v>1</v>
      </c>
      <c r="P17" s="261">
        <v>3</v>
      </c>
      <c r="Q17" s="715"/>
      <c r="R17" s="340" t="str">
        <f>IF($Q17="","",(VLOOKUP($Q17,一般・大学競技者!$J$2:$O$134,2,0)))</f>
        <v/>
      </c>
      <c r="S17" s="729" t="str">
        <f>IF($Q17="","",(VLOOKUP($Q17,一般・大学競技者!$J$2:$O$134,6,0)))</f>
        <v/>
      </c>
      <c r="T17" s="1268"/>
      <c r="U17" s="975" t="str">
        <f>IF($S17="","",(VLOOKUP($S17,所属・種目コード!$F$2:$H$160,2,0)))</f>
        <v/>
      </c>
      <c r="V17" s="939" t="e">
        <f>O17+U17+2100</f>
        <v>#VALUE!</v>
      </c>
      <c r="W17" s="214"/>
      <c r="X17" s="281"/>
      <c r="AA17" s="254" t="e">
        <f t="shared" si="0"/>
        <v>#VALUE!</v>
      </c>
      <c r="AB17" s="255" t="str">
        <f>$I$17</f>
        <v/>
      </c>
      <c r="AC17" s="254" t="str">
        <f>$G$17</f>
        <v/>
      </c>
      <c r="AD17" s="23"/>
      <c r="AE17" s="254">
        <f t="shared" si="1"/>
        <v>0</v>
      </c>
      <c r="AF17" s="36"/>
      <c r="AG17" s="254">
        <f>$D$17</f>
        <v>3</v>
      </c>
      <c r="AH17" s="254">
        <f>$E$17</f>
        <v>0</v>
      </c>
      <c r="AI17" s="256" t="str">
        <f>$F$17</f>
        <v/>
      </c>
      <c r="AJ17" s="28">
        <v>11</v>
      </c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</row>
    <row r="18" spans="1:78">
      <c r="A18" s="281"/>
      <c r="B18" s="214"/>
      <c r="C18" s="124"/>
      <c r="D18" s="261">
        <v>4</v>
      </c>
      <c r="E18" s="715"/>
      <c r="F18" s="340" t="str">
        <f>IF($E18="","",(VLOOKUP($E18,一般・大学競技者!$J$2:$O$134,2,0)))</f>
        <v/>
      </c>
      <c r="G18" s="729" t="str">
        <f>IF($E18="","",(VLOOKUP($E18,一般・大学競技者!$J$2:$O$134,6,0)))</f>
        <v/>
      </c>
      <c r="H18" s="1268"/>
      <c r="I18" s="341" t="str">
        <f>IF($G18="","",(VLOOKUP($G18,所属・種目コード!$F$2:$H$160,2,0)))</f>
        <v/>
      </c>
      <c r="J18" s="263"/>
      <c r="K18" s="214"/>
      <c r="L18" s="283"/>
      <c r="M18" s="283"/>
      <c r="N18" s="214"/>
      <c r="O18" s="124"/>
      <c r="P18" s="261">
        <v>4</v>
      </c>
      <c r="Q18" s="715"/>
      <c r="R18" s="340" t="str">
        <f>IF($Q18="","",(VLOOKUP($Q18,一般・大学競技者!$J$2:$O$134,2,0)))</f>
        <v/>
      </c>
      <c r="S18" s="729" t="str">
        <f>IF($Q18="","",(VLOOKUP($Q18,一般・大学競技者!$J$2:$O$134,6,0)))</f>
        <v/>
      </c>
      <c r="T18" s="1268"/>
      <c r="U18" s="975" t="str">
        <f>IF($S18="","",(VLOOKUP($S18,所属・種目コード!$F$2:$H$160,2,0)))</f>
        <v/>
      </c>
      <c r="V18" s="940"/>
      <c r="W18" s="28"/>
      <c r="X18" s="283"/>
      <c r="Y18" s="23"/>
      <c r="AA18" s="254" t="e">
        <f t="shared" si="0"/>
        <v>#VALUE!</v>
      </c>
      <c r="AB18" s="255" t="str">
        <f>$I$18</f>
        <v/>
      </c>
      <c r="AC18" s="254" t="str">
        <f>$G$18</f>
        <v/>
      </c>
      <c r="AD18" s="23"/>
      <c r="AE18" s="254">
        <f t="shared" si="1"/>
        <v>0</v>
      </c>
      <c r="AF18" s="36"/>
      <c r="AG18" s="254">
        <f>$D$18</f>
        <v>4</v>
      </c>
      <c r="AH18" s="254">
        <f>$E$18</f>
        <v>0</v>
      </c>
      <c r="AI18" s="256" t="str">
        <f>$F$18</f>
        <v/>
      </c>
      <c r="AJ18" s="28">
        <v>11</v>
      </c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</row>
    <row r="19" spans="1:78">
      <c r="A19" s="281"/>
      <c r="B19" s="214"/>
      <c r="C19" s="124"/>
      <c r="D19" s="261">
        <v>5</v>
      </c>
      <c r="E19" s="715"/>
      <c r="F19" s="340" t="str">
        <f>IF($E19="","",(VLOOKUP($E19,一般・大学競技者!$J$2:$O$134,2,0)))</f>
        <v/>
      </c>
      <c r="G19" s="729" t="str">
        <f>IF($E19="","",(VLOOKUP($E19,一般・大学競技者!$J$2:$O$134,6,0)))</f>
        <v/>
      </c>
      <c r="H19" s="1268"/>
      <c r="I19" s="341" t="str">
        <f>IF($G19="","",(VLOOKUP($G19,所属・種目コード!$F$2:$H$160,2,0)))</f>
        <v/>
      </c>
      <c r="J19" s="263"/>
      <c r="K19" s="214"/>
      <c r="L19" s="283"/>
      <c r="M19" s="283"/>
      <c r="N19" s="214"/>
      <c r="O19" s="124"/>
      <c r="P19" s="261">
        <v>5</v>
      </c>
      <c r="Q19" s="715"/>
      <c r="R19" s="340" t="str">
        <f>IF($Q19="","",(VLOOKUP($Q19,一般・大学競技者!$J$2:$O$134,2,0)))</f>
        <v/>
      </c>
      <c r="S19" s="729" t="str">
        <f>IF($Q19="","",(VLOOKUP($Q19,一般・大学競技者!$J$2:$O$134,6,0)))</f>
        <v/>
      </c>
      <c r="T19" s="1268"/>
      <c r="U19" s="975" t="str">
        <f>IF($S19="","",(VLOOKUP($S19,所属・種目コード!$F$2:$H$160,2,0)))</f>
        <v/>
      </c>
      <c r="V19" s="940"/>
      <c r="W19" s="28"/>
      <c r="X19" s="283"/>
      <c r="Y19" s="23"/>
      <c r="AA19" s="254" t="e">
        <f t="shared" si="0"/>
        <v>#VALUE!</v>
      </c>
      <c r="AB19" s="255" t="str">
        <f>$I$19</f>
        <v/>
      </c>
      <c r="AC19" s="254" t="str">
        <f>$G$19</f>
        <v/>
      </c>
      <c r="AD19" s="23"/>
      <c r="AE19" s="254">
        <f t="shared" si="1"/>
        <v>0</v>
      </c>
      <c r="AF19" s="36"/>
      <c r="AG19" s="254">
        <f>$D$19</f>
        <v>5</v>
      </c>
      <c r="AH19" s="254">
        <f>$E$19</f>
        <v>0</v>
      </c>
      <c r="AI19" s="256" t="str">
        <f>$F$19</f>
        <v/>
      </c>
      <c r="AJ19" s="28">
        <v>11</v>
      </c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</row>
    <row r="20" spans="1:78" ht="15" thickBot="1">
      <c r="A20" s="281"/>
      <c r="B20" s="214"/>
      <c r="C20" s="125"/>
      <c r="D20" s="264">
        <v>6</v>
      </c>
      <c r="E20" s="716"/>
      <c r="F20" s="594" t="str">
        <f>IF($E20="","",(VLOOKUP($E20,一般・大学競技者!$J$2:$O$134,2,0)))</f>
        <v/>
      </c>
      <c r="G20" s="730" t="str">
        <f>IF($E20="","",(VLOOKUP($E20,一般・大学競技者!$J$2:$O$134,6,0)))</f>
        <v/>
      </c>
      <c r="H20" s="1269"/>
      <c r="I20" s="593" t="str">
        <f>IF($G20="","",(VLOOKUP($G20,所属・種目コード!$F$2:$H$160,2,0)))</f>
        <v/>
      </c>
      <c r="J20" s="265"/>
      <c r="K20" s="214"/>
      <c r="L20" s="283"/>
      <c r="M20" s="283"/>
      <c r="N20" s="214"/>
      <c r="O20" s="125"/>
      <c r="P20" s="264">
        <v>6</v>
      </c>
      <c r="Q20" s="716"/>
      <c r="R20" s="594" t="str">
        <f>IF($Q20="","",(VLOOKUP($Q20,一般・大学競技者!$J$2:$O$134,2,0)))</f>
        <v/>
      </c>
      <c r="S20" s="730" t="str">
        <f>IF($Q20="","",(VLOOKUP($Q20,一般・大学競技者!$J$2:$O$134,6,0)))</f>
        <v/>
      </c>
      <c r="T20" s="1269"/>
      <c r="U20" s="976" t="str">
        <f>IF($S20="","",(VLOOKUP($S20,所属・種目コード!$F$2:$H$160,2,0)))</f>
        <v/>
      </c>
      <c r="V20" s="941"/>
      <c r="W20" s="28"/>
      <c r="X20" s="283"/>
      <c r="Y20" s="23"/>
      <c r="AA20" s="254" t="e">
        <f t="shared" si="0"/>
        <v>#VALUE!</v>
      </c>
      <c r="AB20" s="255" t="str">
        <f>$I$20</f>
        <v/>
      </c>
      <c r="AC20" s="254" t="str">
        <f>$G$20</f>
        <v/>
      </c>
      <c r="AD20" s="23"/>
      <c r="AE20" s="254">
        <f t="shared" si="1"/>
        <v>0</v>
      </c>
      <c r="AF20" s="36"/>
      <c r="AG20" s="254">
        <f>$D$20</f>
        <v>6</v>
      </c>
      <c r="AH20" s="254">
        <f>$E$20</f>
        <v>0</v>
      </c>
      <c r="AI20" s="256" t="str">
        <f>$F$20</f>
        <v/>
      </c>
      <c r="AJ20" s="28">
        <v>11</v>
      </c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</row>
    <row r="21" spans="1:78" ht="15" thickBot="1">
      <c r="A21" s="281"/>
      <c r="B21" s="214"/>
      <c r="C21" s="28"/>
      <c r="D21" s="28"/>
      <c r="E21" s="28"/>
      <c r="F21" s="266"/>
      <c r="G21" s="28"/>
      <c r="H21" s="266"/>
      <c r="I21" s="214"/>
      <c r="J21" s="28"/>
      <c r="K21" s="28"/>
      <c r="L21" s="283"/>
      <c r="M21" s="283"/>
      <c r="N21" s="214"/>
      <c r="O21" s="28"/>
      <c r="P21" s="28"/>
      <c r="Q21" s="28"/>
      <c r="R21" s="266"/>
      <c r="S21" s="28"/>
      <c r="T21" s="266"/>
      <c r="U21" s="214"/>
      <c r="V21" s="28"/>
      <c r="W21" s="28"/>
      <c r="X21" s="283"/>
      <c r="Y21" s="23"/>
      <c r="AA21" s="47" t="e">
        <f>$J$27</f>
        <v>#VALUE!</v>
      </c>
      <c r="AB21" s="48" t="str">
        <f>$I$25</f>
        <v/>
      </c>
      <c r="AC21" s="47" t="str">
        <f>$G$25</f>
        <v/>
      </c>
      <c r="AE21" s="47">
        <f>$H$25</f>
        <v>0</v>
      </c>
      <c r="AG21" s="47">
        <f>$D$25</f>
        <v>1</v>
      </c>
      <c r="AH21" s="47">
        <f>$E$25</f>
        <v>0</v>
      </c>
      <c r="AI21" s="46" t="str">
        <f>$F$25</f>
        <v/>
      </c>
      <c r="AJ21" s="28">
        <v>11</v>
      </c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</row>
    <row r="22" spans="1:78" ht="16.2" thickBot="1">
      <c r="A22" s="281"/>
      <c r="B22" s="214"/>
      <c r="C22" s="28"/>
      <c r="D22" s="28"/>
      <c r="E22" s="28"/>
      <c r="F22" s="879"/>
      <c r="G22" s="28"/>
      <c r="H22" s="713" t="s">
        <v>8987</v>
      </c>
      <c r="I22" s="1013" t="s">
        <v>10204</v>
      </c>
      <c r="J22" s="28"/>
      <c r="K22" s="28"/>
      <c r="L22" s="283"/>
      <c r="M22" s="283"/>
      <c r="N22" s="214"/>
      <c r="O22" s="28"/>
      <c r="P22" s="28"/>
      <c r="Q22" s="28"/>
      <c r="R22" s="879"/>
      <c r="S22" s="28"/>
      <c r="T22" s="642" t="s">
        <v>8987</v>
      </c>
      <c r="U22" s="723" t="s">
        <v>10203</v>
      </c>
      <c r="V22" s="28"/>
      <c r="W22" s="28"/>
      <c r="X22" s="283"/>
      <c r="Y22" s="23"/>
      <c r="AA22" s="47"/>
      <c r="AB22" s="48"/>
      <c r="AC22" s="47"/>
      <c r="AE22" s="47"/>
      <c r="AG22" s="47"/>
      <c r="AH22" s="47"/>
      <c r="AI22" s="46"/>
      <c r="AJ22" s="28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</row>
    <row r="23" spans="1:78" ht="15.6" thickTop="1" thickBot="1">
      <c r="A23" s="281"/>
      <c r="B23" s="214"/>
      <c r="C23" s="28"/>
      <c r="D23" s="28"/>
      <c r="E23" s="28"/>
      <c r="F23" s="1258" t="s">
        <v>10205</v>
      </c>
      <c r="G23" s="1258"/>
      <c r="H23" s="266"/>
      <c r="I23" s="214"/>
      <c r="J23" s="28"/>
      <c r="K23" s="28"/>
      <c r="L23" s="283"/>
      <c r="M23" s="283"/>
      <c r="N23" s="214"/>
      <c r="O23" s="28"/>
      <c r="P23" s="28"/>
      <c r="Q23" s="28"/>
      <c r="R23" s="1258" t="s">
        <v>10205</v>
      </c>
      <c r="S23" s="1258"/>
      <c r="T23" s="266"/>
      <c r="U23" s="214"/>
      <c r="V23" s="28"/>
      <c r="W23" s="28"/>
      <c r="X23" s="283"/>
      <c r="Y23" s="23"/>
      <c r="AA23" s="47" t="e">
        <f>$J$27</f>
        <v>#VALUE!</v>
      </c>
      <c r="AB23" s="48" t="str">
        <f>$I$26</f>
        <v/>
      </c>
      <c r="AC23" s="47" t="str">
        <f>$G$26</f>
        <v/>
      </c>
      <c r="AE23" s="47">
        <f>$H$25</f>
        <v>0</v>
      </c>
      <c r="AG23" s="47">
        <f>$D$26</f>
        <v>2</v>
      </c>
      <c r="AH23" s="47">
        <f>$E$26</f>
        <v>0</v>
      </c>
      <c r="AI23" s="46" t="str">
        <f>$F$26</f>
        <v/>
      </c>
      <c r="AJ23" s="28">
        <v>11</v>
      </c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</row>
    <row r="24" spans="1:78">
      <c r="A24" s="281"/>
      <c r="B24" s="214"/>
      <c r="C24" s="1249" t="s">
        <v>8637</v>
      </c>
      <c r="D24" s="1250"/>
      <c r="E24" s="342" t="s">
        <v>8643</v>
      </c>
      <c r="F24" s="950" t="s">
        <v>10199</v>
      </c>
      <c r="G24" s="950" t="s">
        <v>8635</v>
      </c>
      <c r="H24" s="342" t="s">
        <v>8665</v>
      </c>
      <c r="I24" s="335" t="s">
        <v>8636</v>
      </c>
      <c r="J24" s="1000" t="s">
        <v>400</v>
      </c>
      <c r="K24" s="28"/>
      <c r="L24" s="281"/>
      <c r="M24" s="283"/>
      <c r="N24" s="214"/>
      <c r="O24" s="1249" t="s">
        <v>8637</v>
      </c>
      <c r="P24" s="1250"/>
      <c r="Q24" s="342" t="s">
        <v>8643</v>
      </c>
      <c r="R24" s="950" t="s">
        <v>10199</v>
      </c>
      <c r="S24" s="950" t="s">
        <v>8635</v>
      </c>
      <c r="T24" s="342" t="s">
        <v>8665</v>
      </c>
      <c r="U24" s="335" t="s">
        <v>8636</v>
      </c>
      <c r="V24" s="1000" t="s">
        <v>400</v>
      </c>
      <c r="W24" s="214"/>
      <c r="X24" s="281"/>
      <c r="AA24" s="47" t="e">
        <f>$J$27</f>
        <v>#VALUE!</v>
      </c>
      <c r="AB24" s="48" t="str">
        <f>$I$27</f>
        <v/>
      </c>
      <c r="AC24" s="47" t="str">
        <f>$G$27</f>
        <v/>
      </c>
      <c r="AE24" s="47">
        <f>$H$25</f>
        <v>0</v>
      </c>
      <c r="AG24" s="47">
        <f>$D$27</f>
        <v>3</v>
      </c>
      <c r="AH24" s="47">
        <f>$E$27</f>
        <v>0</v>
      </c>
      <c r="AI24" s="46" t="str">
        <f>$F$27</f>
        <v/>
      </c>
      <c r="AJ24" s="28">
        <v>11</v>
      </c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</row>
    <row r="25" spans="1:78">
      <c r="A25" s="281"/>
      <c r="B25" s="214"/>
      <c r="C25" s="123"/>
      <c r="D25" s="252">
        <v>1</v>
      </c>
      <c r="E25" s="715"/>
      <c r="F25" s="340" t="str">
        <f>IF($E25="","",(VLOOKUP($E25,一般・大学競技者!$J$2:$O$134,2,0)))</f>
        <v/>
      </c>
      <c r="G25" s="729" t="str">
        <f>IF($E25="","",(VLOOKUP($E25,一般・大学競技者!$J$2:$O$134,6,0)))</f>
        <v/>
      </c>
      <c r="H25" s="1267"/>
      <c r="I25" s="341" t="str">
        <f>IF($G25="","",(VLOOKUP($G25,所属・種目コード!$F$2:$H$160,2,0)))</f>
        <v/>
      </c>
      <c r="J25" s="253"/>
      <c r="K25" s="28"/>
      <c r="L25" s="281"/>
      <c r="M25" s="283"/>
      <c r="N25" s="214"/>
      <c r="O25" s="123"/>
      <c r="P25" s="252">
        <v>1</v>
      </c>
      <c r="Q25" s="715"/>
      <c r="R25" s="340" t="str">
        <f>IF($Q25="","",(VLOOKUP($Q25,一般・大学競技者!$J$2:$O$134,2,0)))</f>
        <v/>
      </c>
      <c r="S25" s="729" t="str">
        <f>IF($Q25="","",(VLOOKUP($Q25,一般・大学競技者!$J$2:$O$134,6,0)))</f>
        <v/>
      </c>
      <c r="T25" s="1267"/>
      <c r="U25" s="975" t="str">
        <f>IF($S25="","",(VLOOKUP($S25,所属・種目コード!$F$2:$H$160,2,0)))</f>
        <v/>
      </c>
      <c r="V25" s="937"/>
      <c r="W25" s="214"/>
      <c r="X25" s="281"/>
      <c r="AA25" s="47" t="e">
        <f>$J$27</f>
        <v>#VALUE!</v>
      </c>
      <c r="AB25" s="48" t="str">
        <f>$I$28</f>
        <v/>
      </c>
      <c r="AC25" s="47" t="str">
        <f>$G$28</f>
        <v/>
      </c>
      <c r="AE25" s="47">
        <f>$H$25</f>
        <v>0</v>
      </c>
      <c r="AG25" s="47">
        <f>$D$28</f>
        <v>4</v>
      </c>
      <c r="AH25" s="47">
        <f>$E$28</f>
        <v>0</v>
      </c>
      <c r="AI25" s="46" t="str">
        <f>$F$28</f>
        <v/>
      </c>
      <c r="AJ25" s="28">
        <v>11</v>
      </c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</row>
    <row r="26" spans="1:78">
      <c r="A26" s="281"/>
      <c r="B26" s="214"/>
      <c r="C26" s="257" t="s">
        <v>8638</v>
      </c>
      <c r="D26" s="258">
        <v>2</v>
      </c>
      <c r="E26" s="715"/>
      <c r="F26" s="340" t="str">
        <f>IF($E26="","",(VLOOKUP($E26,一般・大学競技者!$J$2:$O$134,2,0)))</f>
        <v/>
      </c>
      <c r="G26" s="729" t="str">
        <f>IF($E26="","",(VLOOKUP($E26,一般・大学競技者!$J$2:$O$134,6,0)))</f>
        <v/>
      </c>
      <c r="H26" s="1268"/>
      <c r="I26" s="341" t="str">
        <f>IF($G26="","",(VLOOKUP($G26,所属・種目コード!$F$2:$H$160,2,0)))</f>
        <v/>
      </c>
      <c r="J26" s="259"/>
      <c r="K26" s="28"/>
      <c r="L26" s="281"/>
      <c r="M26" s="283"/>
      <c r="N26" s="214"/>
      <c r="O26" s="257" t="s">
        <v>8638</v>
      </c>
      <c r="P26" s="258">
        <v>2</v>
      </c>
      <c r="Q26" s="715"/>
      <c r="R26" s="340" t="str">
        <f>IF($Q26="","",(VLOOKUP($Q26,一般・大学競技者!$J$2:$O$134,2,0)))</f>
        <v/>
      </c>
      <c r="S26" s="729" t="str">
        <f>IF($Q26="","",(VLOOKUP($Q26,一般・大学競技者!$J$2:$O$134,6,0)))</f>
        <v/>
      </c>
      <c r="T26" s="1268"/>
      <c r="U26" s="975" t="str">
        <f>IF($S26="","",(VLOOKUP($S26,所属・種目コード!$F$2:$H$160,2,0)))</f>
        <v/>
      </c>
      <c r="V26" s="938"/>
      <c r="W26" s="214"/>
      <c r="X26" s="281"/>
      <c r="AA26" s="47" t="e">
        <f>$J$27</f>
        <v>#VALUE!</v>
      </c>
      <c r="AB26" s="48" t="str">
        <f>$I$29</f>
        <v/>
      </c>
      <c r="AC26" s="47" t="str">
        <f>$G$29</f>
        <v/>
      </c>
      <c r="AE26" s="47">
        <f>$H$25</f>
        <v>0</v>
      </c>
      <c r="AG26" s="47">
        <f>$D$29</f>
        <v>5</v>
      </c>
      <c r="AH26" s="47">
        <f>$E$29</f>
        <v>0</v>
      </c>
      <c r="AI26" s="46" t="str">
        <f>$F$29</f>
        <v/>
      </c>
      <c r="AJ26" s="28">
        <v>11</v>
      </c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</row>
    <row r="27" spans="1:78" ht="16.2">
      <c r="A27" s="281"/>
      <c r="B27" s="214"/>
      <c r="C27" s="260">
        <v>2</v>
      </c>
      <c r="D27" s="261">
        <v>3</v>
      </c>
      <c r="E27" s="715"/>
      <c r="F27" s="340" t="str">
        <f>IF($E27="","",(VLOOKUP($E27,一般・大学競技者!$J$2:$O$134,2,0)))</f>
        <v/>
      </c>
      <c r="G27" s="729" t="str">
        <f>IF($E27="","",(VLOOKUP($E27,一般・大学競技者!$J$2:$O$134,6,0)))</f>
        <v/>
      </c>
      <c r="H27" s="1268"/>
      <c r="I27" s="341" t="str">
        <f>IF($G27="","",(VLOOKUP($G27,所属・種目コード!$F$2:$H$160,2,0)))</f>
        <v/>
      </c>
      <c r="J27" s="262" t="e">
        <f>$C$27+$I$27+2000</f>
        <v>#VALUE!</v>
      </c>
      <c r="K27" s="28"/>
      <c r="L27" s="281"/>
      <c r="M27" s="283"/>
      <c r="N27" s="214"/>
      <c r="O27" s="260">
        <v>2</v>
      </c>
      <c r="P27" s="261">
        <v>3</v>
      </c>
      <c r="Q27" s="715"/>
      <c r="R27" s="340" t="str">
        <f>IF($Q27="","",(VLOOKUP($Q27,一般・大学競技者!$J$2:$O$134,2,0)))</f>
        <v/>
      </c>
      <c r="S27" s="729" t="str">
        <f>IF($Q27="","",(VLOOKUP($Q27,一般・大学競技者!$J$2:$O$134,6,0)))</f>
        <v/>
      </c>
      <c r="T27" s="1268"/>
      <c r="U27" s="975" t="str">
        <f>IF($S27="","",(VLOOKUP($S27,所属・種目コード!$F$2:$H$160,2,0)))</f>
        <v/>
      </c>
      <c r="V27" s="939" t="e">
        <f>O27+U27+2100</f>
        <v>#VALUE!</v>
      </c>
      <c r="W27" s="214"/>
      <c r="X27" s="281"/>
      <c r="AA27" s="47" t="e">
        <f>$J$27</f>
        <v>#VALUE!</v>
      </c>
      <c r="AB27" s="48" t="str">
        <f>$I$30</f>
        <v/>
      </c>
      <c r="AC27" s="47" t="str">
        <f>$G$30</f>
        <v/>
      </c>
      <c r="AE27" s="47">
        <f>$H$25</f>
        <v>0</v>
      </c>
      <c r="AG27" s="47">
        <f>$D$30</f>
        <v>6</v>
      </c>
      <c r="AH27" s="47">
        <f>$E$30</f>
        <v>0</v>
      </c>
      <c r="AI27" s="46" t="str">
        <f>$F$30</f>
        <v/>
      </c>
      <c r="AJ27" s="28">
        <v>11</v>
      </c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</row>
    <row r="28" spans="1:78">
      <c r="A28" s="281"/>
      <c r="B28" s="214"/>
      <c r="C28" s="124"/>
      <c r="D28" s="261">
        <v>4</v>
      </c>
      <c r="E28" s="715"/>
      <c r="F28" s="340" t="str">
        <f>IF($E28="","",(VLOOKUP($E28,一般・大学競技者!$J$2:$O$134,2,0)))</f>
        <v/>
      </c>
      <c r="G28" s="729" t="str">
        <f>IF($E28="","",(VLOOKUP($E28,一般・大学競技者!$J$2:$O$134,6,0)))</f>
        <v/>
      </c>
      <c r="H28" s="1268"/>
      <c r="I28" s="341" t="str">
        <f>IF($G28="","",(VLOOKUP($G28,所属・種目コード!$F$2:$H$160,2,0)))</f>
        <v/>
      </c>
      <c r="J28" s="263"/>
      <c r="K28" s="28"/>
      <c r="L28" s="283"/>
      <c r="M28" s="283"/>
      <c r="N28" s="214"/>
      <c r="O28" s="124"/>
      <c r="P28" s="261">
        <v>4</v>
      </c>
      <c r="Q28" s="715"/>
      <c r="R28" s="340" t="str">
        <f>IF($Q28="","",(VLOOKUP($Q28,一般・大学競技者!$J$2:$O$134,2,0)))</f>
        <v/>
      </c>
      <c r="S28" s="729" t="str">
        <f>IF($Q28="","",(VLOOKUP($Q28,一般・大学競技者!$J$2:$O$134,6,0)))</f>
        <v/>
      </c>
      <c r="T28" s="1268"/>
      <c r="U28" s="975" t="str">
        <f>IF($S28="","",(VLOOKUP($S28,所属・種目コード!$F$2:$H$160,2,0)))</f>
        <v/>
      </c>
      <c r="V28" s="940"/>
      <c r="W28" s="28"/>
      <c r="X28" s="283"/>
      <c r="Y28" s="23"/>
      <c r="AA28" s="267" t="e">
        <f>#REF!</f>
        <v>#REF!</v>
      </c>
      <c r="AB28" s="268" t="e">
        <f>#REF!</f>
        <v>#REF!</v>
      </c>
      <c r="AC28" s="267" t="e">
        <f>#REF!</f>
        <v>#REF!</v>
      </c>
      <c r="AE28" s="267" t="e">
        <f>#REF!</f>
        <v>#REF!</v>
      </c>
      <c r="AG28" s="267" t="e">
        <f>#REF!</f>
        <v>#REF!</v>
      </c>
      <c r="AH28" s="23" t="e">
        <f>#REF!</f>
        <v>#REF!</v>
      </c>
      <c r="AI28" s="269" t="e">
        <f>#REF!</f>
        <v>#REF!</v>
      </c>
      <c r="AJ28" s="28">
        <v>11</v>
      </c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</row>
    <row r="29" spans="1:78">
      <c r="A29" s="281"/>
      <c r="B29" s="214"/>
      <c r="C29" s="124"/>
      <c r="D29" s="261">
        <v>5</v>
      </c>
      <c r="E29" s="715"/>
      <c r="F29" s="340" t="str">
        <f>IF($E29="","",(VLOOKUP($E29,一般・大学競技者!$J$2:$O$134,2,0)))</f>
        <v/>
      </c>
      <c r="G29" s="729" t="str">
        <f>IF($E29="","",(VLOOKUP($E29,一般・大学競技者!$J$2:$O$134,6,0)))</f>
        <v/>
      </c>
      <c r="H29" s="1268"/>
      <c r="I29" s="341" t="str">
        <f>IF($G29="","",(VLOOKUP($G29,所属・種目コード!$F$2:$H$160,2,0)))</f>
        <v/>
      </c>
      <c r="J29" s="263"/>
      <c r="K29" s="28"/>
      <c r="L29" s="283"/>
      <c r="M29" s="283"/>
      <c r="N29" s="214"/>
      <c r="O29" s="124"/>
      <c r="P29" s="261">
        <v>5</v>
      </c>
      <c r="Q29" s="715"/>
      <c r="R29" s="340" t="str">
        <f>IF($Q29="","",(VLOOKUP($Q29,一般・大学競技者!$J$2:$O$134,2,0)))</f>
        <v/>
      </c>
      <c r="S29" s="729" t="str">
        <f>IF($Q29="","",(VLOOKUP($Q29,一般・大学競技者!$J$2:$O$134,6,0)))</f>
        <v/>
      </c>
      <c r="T29" s="1268"/>
      <c r="U29" s="975" t="str">
        <f>IF($S29="","",(VLOOKUP($S29,所属・種目コード!$F$2:$H$160,2,0)))</f>
        <v/>
      </c>
      <c r="V29" s="940"/>
      <c r="W29" s="28"/>
      <c r="X29" s="283"/>
      <c r="Y29" s="23"/>
      <c r="AA29" s="267" t="e">
        <f>#REF!</f>
        <v>#REF!</v>
      </c>
      <c r="AB29" s="268" t="e">
        <f>#REF!</f>
        <v>#REF!</v>
      </c>
      <c r="AC29" s="267" t="e">
        <f>#REF!</f>
        <v>#REF!</v>
      </c>
      <c r="AE29" s="267" t="e">
        <f>#REF!</f>
        <v>#REF!</v>
      </c>
      <c r="AG29" s="267" t="e">
        <f>#REF!</f>
        <v>#REF!</v>
      </c>
      <c r="AH29" s="23" t="e">
        <f>#REF!</f>
        <v>#REF!</v>
      </c>
      <c r="AI29" s="269" t="e">
        <f>#REF!</f>
        <v>#REF!</v>
      </c>
      <c r="AJ29" s="28">
        <v>11</v>
      </c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</row>
    <row r="30" spans="1:78" ht="15" thickBot="1">
      <c r="A30" s="281"/>
      <c r="B30" s="214"/>
      <c r="C30" s="125"/>
      <c r="D30" s="264">
        <v>6</v>
      </c>
      <c r="E30" s="716"/>
      <c r="F30" s="594" t="str">
        <f>IF($E30="","",(VLOOKUP($E30,一般・大学競技者!$J$2:$O$134,2,0)))</f>
        <v/>
      </c>
      <c r="G30" s="730" t="str">
        <f>IF($E30="","",(VLOOKUP($E30,一般・大学競技者!$J$2:$O$134,6,0)))</f>
        <v/>
      </c>
      <c r="H30" s="1269"/>
      <c r="I30" s="593" t="str">
        <f>IF($G30="","",(VLOOKUP($G30,所属・種目コード!$F$2:$H$160,2,0)))</f>
        <v/>
      </c>
      <c r="J30" s="265"/>
      <c r="K30" s="28"/>
      <c r="L30" s="283"/>
      <c r="M30" s="283"/>
      <c r="N30" s="214"/>
      <c r="O30" s="125"/>
      <c r="P30" s="264">
        <v>6</v>
      </c>
      <c r="Q30" s="716"/>
      <c r="R30" s="594" t="str">
        <f>IF($Q30="","",(VLOOKUP($Q30,一般・大学競技者!$J$2:$O$134,2,0)))</f>
        <v/>
      </c>
      <c r="S30" s="730" t="str">
        <f>IF($Q30="","",(VLOOKUP($Q30,一般・大学競技者!$J$2:$O$134,6,0)))</f>
        <v/>
      </c>
      <c r="T30" s="1269"/>
      <c r="U30" s="976" t="str">
        <f>IF($S30="","",(VLOOKUP($S30,所属・種目コード!$F$2:$H$160,2,0)))</f>
        <v/>
      </c>
      <c r="V30" s="941"/>
      <c r="W30" s="28"/>
      <c r="X30" s="283"/>
      <c r="Y30" s="23"/>
      <c r="AA30" s="267" t="e">
        <f>#REF!</f>
        <v>#REF!</v>
      </c>
      <c r="AB30" s="268" t="e">
        <f>#REF!</f>
        <v>#REF!</v>
      </c>
      <c r="AC30" s="267" t="e">
        <f>#REF!</f>
        <v>#REF!</v>
      </c>
      <c r="AE30" s="267" t="e">
        <f>#REF!</f>
        <v>#REF!</v>
      </c>
      <c r="AG30" s="267" t="e">
        <f>#REF!</f>
        <v>#REF!</v>
      </c>
      <c r="AH30" s="23" t="e">
        <f>#REF!</f>
        <v>#REF!</v>
      </c>
      <c r="AI30" s="269" t="e">
        <f>#REF!</f>
        <v>#REF!</v>
      </c>
      <c r="AJ30" s="28">
        <v>11</v>
      </c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</row>
    <row r="31" spans="1:78" ht="15" thickBot="1">
      <c r="A31" s="281"/>
      <c r="B31" s="214"/>
      <c r="C31" s="214"/>
      <c r="D31" s="214"/>
      <c r="E31" s="444"/>
      <c r="F31" s="266"/>
      <c r="G31" s="214"/>
      <c r="H31" s="266"/>
      <c r="I31" s="214"/>
      <c r="J31" s="28"/>
      <c r="K31" s="28"/>
      <c r="L31" s="283"/>
      <c r="M31" s="283"/>
      <c r="N31" s="214"/>
      <c r="O31" s="444"/>
      <c r="P31" s="444"/>
      <c r="Q31" s="444"/>
      <c r="R31" s="266"/>
      <c r="S31" s="214"/>
      <c r="T31" s="266"/>
      <c r="U31" s="214"/>
      <c r="V31" s="28"/>
      <c r="W31" s="28"/>
      <c r="X31" s="283"/>
      <c r="Y31" s="23"/>
      <c r="AA31" s="273" t="e">
        <f>$J$50</f>
        <v>#VALUE!</v>
      </c>
      <c r="AB31" s="274" t="str">
        <f>$I$48</f>
        <v/>
      </c>
      <c r="AC31" s="273">
        <f>$G$48</f>
        <v>0</v>
      </c>
      <c r="AE31" s="273">
        <f>$H$48</f>
        <v>0</v>
      </c>
      <c r="AG31" s="273">
        <f>$D$48</f>
        <v>1</v>
      </c>
      <c r="AH31" s="273">
        <f>$E$48</f>
        <v>0</v>
      </c>
      <c r="AI31" s="275">
        <f>$F$48</f>
        <v>0</v>
      </c>
      <c r="AJ31" s="28">
        <v>11</v>
      </c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</row>
    <row r="32" spans="1:78" ht="16.2" thickBot="1">
      <c r="A32" s="281"/>
      <c r="B32" s="214"/>
      <c r="C32" s="28"/>
      <c r="D32" s="28"/>
      <c r="E32" s="214"/>
      <c r="F32" s="266"/>
      <c r="G32" s="214"/>
      <c r="H32" s="713" t="s">
        <v>8987</v>
      </c>
      <c r="I32" s="1013"/>
      <c r="J32" s="28"/>
      <c r="K32" s="28"/>
      <c r="L32" s="283"/>
      <c r="M32" s="283"/>
      <c r="N32" s="214"/>
      <c r="O32" s="28"/>
      <c r="P32" s="28"/>
      <c r="Q32" s="214"/>
      <c r="R32" s="266"/>
      <c r="S32" s="214"/>
      <c r="T32" s="642" t="s">
        <v>8987</v>
      </c>
      <c r="U32" s="724"/>
      <c r="V32" s="28"/>
      <c r="W32" s="28"/>
      <c r="X32" s="283"/>
      <c r="Y32" s="23"/>
      <c r="AA32" s="273"/>
      <c r="AB32" s="274"/>
      <c r="AC32" s="273"/>
      <c r="AE32" s="273"/>
      <c r="AG32" s="273"/>
      <c r="AH32" s="273"/>
      <c r="AI32" s="275"/>
      <c r="AJ32" s="28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</row>
    <row r="33" spans="1:78" ht="15" thickTop="1">
      <c r="A33" s="281"/>
      <c r="B33" s="214"/>
      <c r="C33" s="28"/>
      <c r="D33" s="277"/>
      <c r="E33" s="441"/>
      <c r="F33" s="442"/>
      <c r="G33" s="214"/>
      <c r="H33" s="266"/>
      <c r="I33" s="214"/>
      <c r="J33" s="28"/>
      <c r="K33" s="28"/>
      <c r="L33" s="283"/>
      <c r="M33" s="283"/>
      <c r="N33" s="214"/>
      <c r="O33" s="28"/>
      <c r="P33" s="277"/>
      <c r="Q33" s="441"/>
      <c r="R33" s="442"/>
      <c r="S33" s="214"/>
      <c r="T33" s="266"/>
      <c r="U33" s="214"/>
      <c r="V33" s="28"/>
      <c r="W33" s="28"/>
      <c r="X33" s="283"/>
      <c r="Y33" s="23"/>
      <c r="AA33" s="273"/>
      <c r="AB33" s="274"/>
      <c r="AC33" s="273"/>
      <c r="AE33" s="273"/>
      <c r="AG33" s="273"/>
      <c r="AH33" s="273"/>
      <c r="AI33" s="275"/>
      <c r="AJ33" s="28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</row>
    <row r="34" spans="1:78">
      <c r="A34" s="281"/>
      <c r="B34" s="214"/>
      <c r="C34" s="1284" t="s">
        <v>10167</v>
      </c>
      <c r="D34" s="1284"/>
      <c r="E34" s="1284"/>
      <c r="F34" s="1284"/>
      <c r="G34" s="1284"/>
      <c r="H34" s="266"/>
      <c r="I34" s="214"/>
      <c r="J34" s="28"/>
      <c r="K34" s="28"/>
      <c r="L34" s="283"/>
      <c r="M34" s="283"/>
      <c r="N34" s="214"/>
      <c r="O34" s="936" t="s">
        <v>10167</v>
      </c>
      <c r="P34" s="28"/>
      <c r="Q34" s="214"/>
      <c r="R34" s="266"/>
      <c r="S34" s="214"/>
      <c r="T34" s="266"/>
      <c r="U34" s="214"/>
      <c r="V34" s="28"/>
      <c r="W34" s="28"/>
      <c r="X34" s="283"/>
      <c r="Y34" s="23"/>
      <c r="AA34" s="273"/>
      <c r="AB34" s="274"/>
      <c r="AC34" s="273"/>
      <c r="AE34" s="273"/>
      <c r="AG34" s="273"/>
      <c r="AH34" s="273"/>
      <c r="AI34" s="275"/>
      <c r="AJ34" s="28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</row>
    <row r="35" spans="1:78" ht="15" thickBot="1">
      <c r="A35" s="281"/>
      <c r="B35" s="214"/>
      <c r="C35" s="1265" t="s">
        <v>10191</v>
      </c>
      <c r="D35" s="1265"/>
      <c r="E35" s="1265"/>
      <c r="F35" s="1265"/>
      <c r="G35" s="276"/>
      <c r="H35" s="1016" t="s">
        <v>10205</v>
      </c>
      <c r="I35" s="277"/>
      <c r="J35" s="28"/>
      <c r="K35" s="28"/>
      <c r="L35" s="283"/>
      <c r="M35" s="283"/>
      <c r="N35" s="214"/>
      <c r="O35" s="1283" t="s">
        <v>10166</v>
      </c>
      <c r="P35" s="1283"/>
      <c r="Q35" s="1283"/>
      <c r="R35" s="1283"/>
      <c r="S35" s="276"/>
      <c r="T35" s="1016" t="s">
        <v>10205</v>
      </c>
      <c r="U35" s="277"/>
      <c r="V35" s="277"/>
      <c r="W35" s="28"/>
      <c r="X35" s="283"/>
      <c r="Y35" s="23"/>
      <c r="AA35" s="273" t="e">
        <f>$J$50</f>
        <v>#VALUE!</v>
      </c>
      <c r="AB35" s="274" t="str">
        <f>$I$49</f>
        <v/>
      </c>
      <c r="AC35" s="273">
        <f>$G$49</f>
        <v>0</v>
      </c>
      <c r="AE35" s="273">
        <f>$H$48</f>
        <v>0</v>
      </c>
      <c r="AG35" s="273">
        <f>$D$49</f>
        <v>2</v>
      </c>
      <c r="AH35" s="273">
        <f>$E$49</f>
        <v>0</v>
      </c>
      <c r="AI35" s="275">
        <f>$F$49</f>
        <v>0</v>
      </c>
      <c r="AJ35" s="28">
        <v>11</v>
      </c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</row>
    <row r="36" spans="1:78">
      <c r="A36" s="281"/>
      <c r="B36" s="214"/>
      <c r="C36" s="1263" t="s">
        <v>8637</v>
      </c>
      <c r="D36" s="1264"/>
      <c r="E36" s="342" t="s">
        <v>8643</v>
      </c>
      <c r="F36" s="201" t="s">
        <v>8649</v>
      </c>
      <c r="G36" s="950" t="s">
        <v>8635</v>
      </c>
      <c r="H36" s="342" t="s">
        <v>8665</v>
      </c>
      <c r="I36" s="335" t="s">
        <v>8636</v>
      </c>
      <c r="J36" s="278" t="s">
        <v>400</v>
      </c>
      <c r="K36" s="28"/>
      <c r="L36" s="281"/>
      <c r="M36" s="283"/>
      <c r="N36" s="214"/>
      <c r="O36" s="1263" t="s">
        <v>8637</v>
      </c>
      <c r="P36" s="1264"/>
      <c r="Q36" s="342" t="s">
        <v>8643</v>
      </c>
      <c r="R36" s="201" t="s">
        <v>8649</v>
      </c>
      <c r="S36" s="950" t="s">
        <v>8635</v>
      </c>
      <c r="T36" s="342" t="s">
        <v>8665</v>
      </c>
      <c r="U36" s="335" t="s">
        <v>8636</v>
      </c>
      <c r="V36" s="278" t="s">
        <v>400</v>
      </c>
      <c r="W36" s="214"/>
      <c r="X36" s="281"/>
      <c r="AA36" s="273" t="e">
        <f>$J$50</f>
        <v>#VALUE!</v>
      </c>
      <c r="AB36" s="274" t="str">
        <f>$I$50</f>
        <v/>
      </c>
      <c r="AC36" s="273">
        <f>$G$50</f>
        <v>0</v>
      </c>
      <c r="AE36" s="273">
        <f>$H$48</f>
        <v>0</v>
      </c>
      <c r="AG36" s="273">
        <f>$D$50</f>
        <v>3</v>
      </c>
      <c r="AH36" s="273">
        <f>$E$50</f>
        <v>0</v>
      </c>
      <c r="AI36" s="275">
        <f>$F$50</f>
        <v>0</v>
      </c>
      <c r="AJ36" s="28">
        <v>11</v>
      </c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</row>
    <row r="37" spans="1:78">
      <c r="A37" s="281"/>
      <c r="B37" s="214"/>
      <c r="C37" s="123"/>
      <c r="D37" s="252">
        <v>1</v>
      </c>
      <c r="E37" s="715"/>
      <c r="F37" s="717"/>
      <c r="G37" s="731"/>
      <c r="H37" s="1267"/>
      <c r="I37" s="341" t="str">
        <f>IF($G37="","",(VLOOKUP($G37,所属・種目コード!$F$2:$H$160,2,0)))</f>
        <v/>
      </c>
      <c r="J37" s="253"/>
      <c r="K37" s="28"/>
      <c r="L37" s="281"/>
      <c r="M37" s="283"/>
      <c r="N37" s="214"/>
      <c r="O37" s="123"/>
      <c r="P37" s="252">
        <v>1</v>
      </c>
      <c r="Q37" s="715"/>
      <c r="R37" s="717"/>
      <c r="S37" s="731"/>
      <c r="T37" s="1267"/>
      <c r="U37" s="975" t="str">
        <f>IF($S37="","",(VLOOKUP($S37,所属・種目コード!$F$2:$H$160,2,0)))</f>
        <v/>
      </c>
      <c r="V37" s="937"/>
      <c r="W37" s="214"/>
      <c r="X37" s="281"/>
      <c r="AA37" s="273" t="e">
        <f>$J$50</f>
        <v>#VALUE!</v>
      </c>
      <c r="AB37" s="274" t="str">
        <f>$I$51</f>
        <v/>
      </c>
      <c r="AC37" s="273">
        <f>$G$51</f>
        <v>0</v>
      </c>
      <c r="AE37" s="273">
        <f>$H$48</f>
        <v>0</v>
      </c>
      <c r="AG37" s="273">
        <f>$D$51</f>
        <v>4</v>
      </c>
      <c r="AH37" s="273">
        <f>$E$51</f>
        <v>0</v>
      </c>
      <c r="AI37" s="275">
        <f>$F$51</f>
        <v>0</v>
      </c>
      <c r="AJ37" s="28">
        <v>11</v>
      </c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</row>
    <row r="38" spans="1:78">
      <c r="A38" s="281"/>
      <c r="B38" s="214"/>
      <c r="C38" s="257" t="s">
        <v>8638</v>
      </c>
      <c r="D38" s="258">
        <v>2</v>
      </c>
      <c r="E38" s="715"/>
      <c r="F38" s="717"/>
      <c r="G38" s="731"/>
      <c r="H38" s="1268"/>
      <c r="I38" s="341" t="str">
        <f>IF($G38="","",(VLOOKUP($G38,所属・種目コード!$F$2:$H$160,2,0)))</f>
        <v/>
      </c>
      <c r="J38" s="259"/>
      <c r="K38" s="28"/>
      <c r="L38" s="281"/>
      <c r="M38" s="283"/>
      <c r="N38" s="214"/>
      <c r="O38" s="257" t="s">
        <v>8638</v>
      </c>
      <c r="P38" s="258">
        <v>2</v>
      </c>
      <c r="Q38" s="715"/>
      <c r="R38" s="717"/>
      <c r="S38" s="731"/>
      <c r="T38" s="1268"/>
      <c r="U38" s="975" t="str">
        <f>IF($S38="","",(VLOOKUP($S38,所属・種目コード!$F$2:$H$160,2,0)))</f>
        <v/>
      </c>
      <c r="V38" s="938"/>
      <c r="W38" s="214"/>
      <c r="X38" s="281"/>
      <c r="AA38" s="273" t="e">
        <f>$J$50</f>
        <v>#VALUE!</v>
      </c>
      <c r="AB38" s="274" t="str">
        <f>$I$52</f>
        <v/>
      </c>
      <c r="AC38" s="273">
        <f>$G$52</f>
        <v>0</v>
      </c>
      <c r="AE38" s="273">
        <f>$H$48</f>
        <v>0</v>
      </c>
      <c r="AG38" s="273">
        <f>$D$52</f>
        <v>5</v>
      </c>
      <c r="AH38" s="273">
        <f>$E$52</f>
        <v>0</v>
      </c>
      <c r="AI38" s="275">
        <f>$F$52</f>
        <v>0</v>
      </c>
      <c r="AJ38" s="28">
        <v>11</v>
      </c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</row>
    <row r="39" spans="1:78" ht="16.2">
      <c r="A39" s="281"/>
      <c r="B39" s="214"/>
      <c r="C39" s="260">
        <v>3</v>
      </c>
      <c r="D39" s="261">
        <v>3</v>
      </c>
      <c r="E39" s="715"/>
      <c r="F39" s="717"/>
      <c r="G39" s="731"/>
      <c r="H39" s="1268"/>
      <c r="I39" s="341" t="str">
        <f>IF($G39="","",(VLOOKUP($G39,所属・種目コード!$F$2:$H$160,2,0)))</f>
        <v/>
      </c>
      <c r="J39" s="262" t="e">
        <f>$C$39+$I$39+2000</f>
        <v>#VALUE!</v>
      </c>
      <c r="K39" s="28"/>
      <c r="L39" s="283"/>
      <c r="M39" s="283"/>
      <c r="N39" s="214"/>
      <c r="O39" s="260">
        <v>3</v>
      </c>
      <c r="P39" s="261">
        <v>3</v>
      </c>
      <c r="Q39" s="715"/>
      <c r="R39" s="717"/>
      <c r="S39" s="731"/>
      <c r="T39" s="1268"/>
      <c r="U39" s="975" t="str">
        <f>IF($S39="","",(VLOOKUP($S39,所属・種目コード!$F$2:$H$160,2,0)))</f>
        <v/>
      </c>
      <c r="V39" s="939" t="e">
        <f>$C$39+$U$39+2100</f>
        <v>#VALUE!</v>
      </c>
      <c r="W39" s="28"/>
      <c r="X39" s="283"/>
      <c r="Y39" s="23"/>
      <c r="AA39" s="273" t="e">
        <f>$J$50</f>
        <v>#VALUE!</v>
      </c>
      <c r="AB39" s="274" t="str">
        <f>$I$53</f>
        <v/>
      </c>
      <c r="AC39" s="273">
        <f>$G$53</f>
        <v>0</v>
      </c>
      <c r="AE39" s="273">
        <f>$H$48</f>
        <v>0</v>
      </c>
      <c r="AG39" s="273">
        <f>$D$53</f>
        <v>6</v>
      </c>
      <c r="AH39" s="273">
        <f>$E$53</f>
        <v>0</v>
      </c>
      <c r="AI39" s="275">
        <f>$F$53</f>
        <v>0</v>
      </c>
      <c r="AJ39" s="28">
        <v>11</v>
      </c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</row>
    <row r="40" spans="1:78">
      <c r="A40" s="281"/>
      <c r="B40" s="214"/>
      <c r="C40" s="124"/>
      <c r="D40" s="261">
        <v>4</v>
      </c>
      <c r="E40" s="715"/>
      <c r="F40" s="717"/>
      <c r="G40" s="731"/>
      <c r="H40" s="1268"/>
      <c r="I40" s="341" t="str">
        <f>IF($G40="","",(VLOOKUP($G40,所属・種目コード!$F$2:$H$160,2,0)))</f>
        <v/>
      </c>
      <c r="J40" s="263"/>
      <c r="K40" s="28"/>
      <c r="L40" s="283"/>
      <c r="M40" s="283"/>
      <c r="N40" s="214"/>
      <c r="O40" s="124"/>
      <c r="P40" s="261">
        <v>4</v>
      </c>
      <c r="Q40" s="715"/>
      <c r="R40" s="717"/>
      <c r="S40" s="731"/>
      <c r="T40" s="1268"/>
      <c r="U40" s="975" t="str">
        <f>IF($S40="","",(VLOOKUP($S40,所属・種目コード!$F$2:$H$160,2,0)))</f>
        <v/>
      </c>
      <c r="V40" s="940"/>
      <c r="W40" s="28"/>
      <c r="X40" s="283"/>
      <c r="Y40" s="23"/>
      <c r="AA40" s="2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</row>
    <row r="41" spans="1:78">
      <c r="A41" s="281"/>
      <c r="B41" s="214"/>
      <c r="C41" s="124"/>
      <c r="D41" s="261">
        <v>5</v>
      </c>
      <c r="E41" s="715"/>
      <c r="F41" s="717"/>
      <c r="G41" s="731"/>
      <c r="H41" s="1268"/>
      <c r="I41" s="341" t="str">
        <f>IF($G41="","",(VLOOKUP($G41,所属・種目コード!$F$2:$H$160,2,0)))</f>
        <v/>
      </c>
      <c r="J41" s="263"/>
      <c r="K41" s="28"/>
      <c r="L41" s="283"/>
      <c r="M41" s="283"/>
      <c r="N41" s="214"/>
      <c r="O41" s="124"/>
      <c r="P41" s="261">
        <v>5</v>
      </c>
      <c r="Q41" s="715"/>
      <c r="R41" s="717"/>
      <c r="S41" s="731"/>
      <c r="T41" s="1268"/>
      <c r="U41" s="975" t="str">
        <f>IF($S41="","",(VLOOKUP($S41,所属・種目コード!$F$2:$H$160,2,0)))</f>
        <v/>
      </c>
      <c r="V41" s="940"/>
      <c r="W41" s="28"/>
      <c r="X41" s="283"/>
      <c r="Y41" s="23"/>
      <c r="AA41" s="2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</row>
    <row r="42" spans="1:78" ht="15" thickBot="1">
      <c r="A42" s="281"/>
      <c r="B42" s="214"/>
      <c r="C42" s="125"/>
      <c r="D42" s="264">
        <v>6</v>
      </c>
      <c r="E42" s="716"/>
      <c r="F42" s="718"/>
      <c r="G42" s="732"/>
      <c r="H42" s="1269"/>
      <c r="I42" s="593" t="str">
        <f>IF($G42="","",(VLOOKUP($G42,所属・種目コード!$F$2:$H$160,2,0)))</f>
        <v/>
      </c>
      <c r="J42" s="265"/>
      <c r="K42" s="28"/>
      <c r="L42" s="283"/>
      <c r="M42" s="283"/>
      <c r="N42" s="214"/>
      <c r="O42" s="125"/>
      <c r="P42" s="264">
        <v>6</v>
      </c>
      <c r="Q42" s="716"/>
      <c r="R42" s="718"/>
      <c r="S42" s="732"/>
      <c r="T42" s="1269"/>
      <c r="U42" s="976" t="str">
        <f>IF($S42="","",(VLOOKUP($S42,所属・種目コード!$F$2:$H$160,2,0)))</f>
        <v/>
      </c>
      <c r="V42" s="941"/>
      <c r="W42" s="28"/>
      <c r="X42" s="283"/>
      <c r="Y42" s="23"/>
      <c r="AA42" s="2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</row>
    <row r="43" spans="1:78" ht="15" thickBot="1">
      <c r="A43" s="281"/>
      <c r="B43" s="214"/>
      <c r="C43" s="28"/>
      <c r="D43" s="28"/>
      <c r="E43" s="214"/>
      <c r="F43" s="879"/>
      <c r="G43" s="214"/>
      <c r="H43" s="214"/>
      <c r="I43" s="214"/>
      <c r="J43" s="28"/>
      <c r="K43" s="28"/>
      <c r="L43" s="283"/>
      <c r="M43" s="283"/>
      <c r="N43" s="214"/>
      <c r="O43" s="28"/>
      <c r="P43" s="28"/>
      <c r="Q43" s="214"/>
      <c r="R43" s="879"/>
      <c r="S43" s="214"/>
      <c r="T43" s="214"/>
      <c r="U43" s="214"/>
      <c r="V43" s="818"/>
      <c r="W43" s="28"/>
      <c r="X43" s="283"/>
      <c r="Y43" s="23"/>
      <c r="AA43" s="2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</row>
    <row r="44" spans="1:78" ht="15" thickBot="1">
      <c r="A44" s="281"/>
      <c r="B44" s="214"/>
      <c r="C44" s="28"/>
      <c r="D44" s="28"/>
      <c r="E44" s="214"/>
      <c r="F44" s="266"/>
      <c r="G44" s="214"/>
      <c r="H44" s="713" t="s">
        <v>8987</v>
      </c>
      <c r="I44" s="1013"/>
      <c r="J44" s="28"/>
      <c r="K44" s="28"/>
      <c r="L44" s="283"/>
      <c r="M44" s="283"/>
      <c r="N44" s="214"/>
      <c r="O44" s="28"/>
      <c r="P44" s="28"/>
      <c r="Q44" s="214"/>
      <c r="R44" s="266"/>
      <c r="S44" s="214"/>
      <c r="T44" s="642" t="s">
        <v>8987</v>
      </c>
      <c r="U44" s="942"/>
      <c r="V44" s="28"/>
      <c r="W44" s="28"/>
      <c r="X44" s="283"/>
      <c r="Y44" s="23"/>
      <c r="AA44" s="2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</row>
    <row r="45" spans="1:78" ht="15.6" thickTop="1" thickBot="1">
      <c r="A45" s="281"/>
      <c r="B45" s="214"/>
      <c r="C45" s="28"/>
      <c r="D45" s="28"/>
      <c r="E45" s="214"/>
      <c r="F45" s="266"/>
      <c r="G45" s="214"/>
      <c r="H45" s="1261"/>
      <c r="I45" s="1261"/>
      <c r="J45" s="28"/>
      <c r="K45" s="28"/>
      <c r="L45" s="283"/>
      <c r="M45" s="283"/>
      <c r="N45" s="214"/>
      <c r="O45" s="28"/>
      <c r="P45" s="28"/>
      <c r="Q45" s="214"/>
      <c r="R45" s="266"/>
      <c r="S45" s="214"/>
      <c r="T45" s="1261"/>
      <c r="U45" s="1261"/>
      <c r="V45" s="28"/>
      <c r="W45" s="28"/>
      <c r="X45" s="283"/>
      <c r="Y45" s="23"/>
      <c r="AA45" s="2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</row>
    <row r="46" spans="1:78" ht="16.8" thickBot="1">
      <c r="A46" s="281"/>
      <c r="B46" s="214"/>
      <c r="C46" s="1265" t="s">
        <v>10191</v>
      </c>
      <c r="D46" s="1265"/>
      <c r="E46" s="1265"/>
      <c r="F46" s="1265"/>
      <c r="G46" s="276"/>
      <c r="H46" s="1016" t="s">
        <v>10205</v>
      </c>
      <c r="I46" s="277"/>
      <c r="J46" s="277"/>
      <c r="K46" s="277"/>
      <c r="L46" s="283"/>
      <c r="M46" s="283"/>
      <c r="N46" s="214"/>
      <c r="O46" s="1283" t="s">
        <v>10166</v>
      </c>
      <c r="P46" s="1283"/>
      <c r="Q46" s="1283"/>
      <c r="R46" s="1283"/>
      <c r="S46" s="276"/>
      <c r="T46" s="1016" t="s">
        <v>10205</v>
      </c>
      <c r="U46" s="277"/>
      <c r="V46" s="277"/>
      <c r="W46" s="28"/>
      <c r="X46" s="283"/>
      <c r="Y46" s="23"/>
      <c r="AA46" s="1291" t="s">
        <v>8645</v>
      </c>
      <c r="AB46" s="1292"/>
      <c r="AC46" s="1292"/>
      <c r="AD46" s="1292"/>
      <c r="AE46" s="1292"/>
      <c r="AF46" s="129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</row>
    <row r="47" spans="1:78">
      <c r="A47" s="281"/>
      <c r="B47" s="214"/>
      <c r="C47" s="1263" t="s">
        <v>8637</v>
      </c>
      <c r="D47" s="1264"/>
      <c r="E47" s="342" t="s">
        <v>8643</v>
      </c>
      <c r="F47" s="201" t="s">
        <v>8649</v>
      </c>
      <c r="G47" s="950" t="s">
        <v>8635</v>
      </c>
      <c r="H47" s="342" t="s">
        <v>8665</v>
      </c>
      <c r="I47" s="335" t="s">
        <v>8636</v>
      </c>
      <c r="J47" s="278" t="s">
        <v>400</v>
      </c>
      <c r="K47" s="277"/>
      <c r="L47" s="283"/>
      <c r="M47" s="283"/>
      <c r="N47" s="214"/>
      <c r="O47" s="1263" t="s">
        <v>8637</v>
      </c>
      <c r="P47" s="1264"/>
      <c r="Q47" s="342" t="s">
        <v>8643</v>
      </c>
      <c r="R47" s="201" t="s">
        <v>8649</v>
      </c>
      <c r="S47" s="950" t="s">
        <v>8635</v>
      </c>
      <c r="T47" s="342" t="s">
        <v>8665</v>
      </c>
      <c r="U47" s="974" t="s">
        <v>8636</v>
      </c>
      <c r="V47" s="947" t="s">
        <v>400</v>
      </c>
      <c r="W47" s="28"/>
      <c r="X47" s="283"/>
      <c r="Y47" s="23"/>
      <c r="AA47" s="2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</row>
    <row r="48" spans="1:78">
      <c r="A48" s="281"/>
      <c r="B48" s="214"/>
      <c r="C48" s="123"/>
      <c r="D48" s="252">
        <v>1</v>
      </c>
      <c r="E48" s="715"/>
      <c r="F48" s="717"/>
      <c r="G48" s="731"/>
      <c r="H48" s="1267"/>
      <c r="I48" s="341" t="str">
        <f>IF($G48="","",(VLOOKUP($G48,所属・種目コード!$F$2:$H$160,2,0)))</f>
        <v/>
      </c>
      <c r="J48" s="253"/>
      <c r="K48" s="277"/>
      <c r="L48" s="283"/>
      <c r="M48" s="283"/>
      <c r="N48" s="214"/>
      <c r="O48" s="123"/>
      <c r="P48" s="252">
        <v>1</v>
      </c>
      <c r="Q48" s="715"/>
      <c r="R48" s="717"/>
      <c r="S48" s="731"/>
      <c r="T48" s="1267"/>
      <c r="U48" s="975" t="str">
        <f>IF($S48="","",(VLOOKUP($S48,所属・種目コード!$F$2:$H$160,2,0)))</f>
        <v/>
      </c>
      <c r="V48" s="937"/>
      <c r="W48" s="28"/>
      <c r="X48" s="283"/>
      <c r="Y48" s="23"/>
      <c r="AA48" s="2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</row>
    <row r="49" spans="1:78">
      <c r="A49" s="281"/>
      <c r="B49" s="214"/>
      <c r="C49" s="257" t="s">
        <v>8724</v>
      </c>
      <c r="D49" s="258">
        <v>2</v>
      </c>
      <c r="E49" s="715"/>
      <c r="F49" s="717"/>
      <c r="G49" s="731"/>
      <c r="H49" s="1268"/>
      <c r="I49" s="341" t="str">
        <f>IF($G49="","",(VLOOKUP($G49,所属・種目コード!$F$2:$H$160,2,0)))</f>
        <v/>
      </c>
      <c r="J49" s="259"/>
      <c r="K49" s="277"/>
      <c r="L49" s="283"/>
      <c r="M49" s="283"/>
      <c r="N49" s="214"/>
      <c r="O49" s="257" t="s">
        <v>8638</v>
      </c>
      <c r="P49" s="258">
        <v>2</v>
      </c>
      <c r="Q49" s="715"/>
      <c r="R49" s="717"/>
      <c r="S49" s="731"/>
      <c r="T49" s="1268"/>
      <c r="U49" s="975" t="str">
        <f>IF($S49="","",(VLOOKUP($S49,所属・種目コード!$F$2:$H$160,2,0)))</f>
        <v/>
      </c>
      <c r="V49" s="938"/>
      <c r="W49" s="28"/>
      <c r="X49" s="283"/>
      <c r="Y49" s="23"/>
      <c r="AA49" s="2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</row>
    <row r="50" spans="1:78" ht="16.2">
      <c r="A50" s="281"/>
      <c r="B50" s="214"/>
      <c r="C50" s="260">
        <v>4</v>
      </c>
      <c r="D50" s="261">
        <v>3</v>
      </c>
      <c r="E50" s="715"/>
      <c r="F50" s="717"/>
      <c r="G50" s="731"/>
      <c r="H50" s="1268"/>
      <c r="I50" s="341" t="str">
        <f>IF($G50="","",(VLOOKUP($G50,所属・種目コード!$F$2:$H$160,2,0)))</f>
        <v/>
      </c>
      <c r="J50" s="262" t="e">
        <f>$C$50+$I$50+2000</f>
        <v>#VALUE!</v>
      </c>
      <c r="K50" s="277"/>
      <c r="L50" s="283"/>
      <c r="M50" s="283"/>
      <c r="N50" s="214"/>
      <c r="O50" s="260">
        <v>4</v>
      </c>
      <c r="P50" s="261">
        <v>3</v>
      </c>
      <c r="Q50" s="715"/>
      <c r="R50" s="717"/>
      <c r="S50" s="731"/>
      <c r="T50" s="1268"/>
      <c r="U50" s="975" t="str">
        <f>IF($S50="","",(VLOOKUP($S50,所属・種目コード!$F$2:$H$160,2,0)))</f>
        <v/>
      </c>
      <c r="V50" s="939" t="e">
        <f>$C$50+$U$50+2100</f>
        <v>#VALUE!</v>
      </c>
      <c r="W50" s="28"/>
      <c r="X50" s="283"/>
      <c r="Y50" s="23"/>
      <c r="AA50" s="23" t="s">
        <v>400</v>
      </c>
      <c r="AB50" s="23" t="s">
        <v>401</v>
      </c>
      <c r="AC50" s="23" t="s">
        <v>402</v>
      </c>
      <c r="AD50" s="23" t="s">
        <v>403</v>
      </c>
      <c r="AE50" s="23" t="s">
        <v>404</v>
      </c>
      <c r="AF50" s="36" t="s">
        <v>405</v>
      </c>
      <c r="AG50" s="23" t="s">
        <v>406</v>
      </c>
      <c r="AH50" s="23" t="s">
        <v>47</v>
      </c>
      <c r="AI50" s="23" t="s">
        <v>52</v>
      </c>
      <c r="AJ50" s="23" t="s">
        <v>407</v>
      </c>
      <c r="AK50" s="23" t="s">
        <v>408</v>
      </c>
      <c r="AL50" s="23" t="s">
        <v>409</v>
      </c>
      <c r="AM50" s="23" t="s">
        <v>410</v>
      </c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</row>
    <row r="51" spans="1:78">
      <c r="A51" s="281"/>
      <c r="B51" s="214"/>
      <c r="C51" s="124"/>
      <c r="D51" s="261">
        <v>4</v>
      </c>
      <c r="E51" s="715"/>
      <c r="F51" s="717"/>
      <c r="G51" s="731"/>
      <c r="H51" s="1268"/>
      <c r="I51" s="341" t="str">
        <f>IF($G51="","",(VLOOKUP($G51,所属・種目コード!$F$2:$H$160,2,0)))</f>
        <v/>
      </c>
      <c r="J51" s="263"/>
      <c r="K51" s="277"/>
      <c r="L51" s="283"/>
      <c r="M51" s="283"/>
      <c r="N51" s="214"/>
      <c r="O51" s="124"/>
      <c r="P51" s="261">
        <v>4</v>
      </c>
      <c r="Q51" s="715"/>
      <c r="R51" s="717"/>
      <c r="S51" s="731"/>
      <c r="T51" s="1268"/>
      <c r="U51" s="975" t="str">
        <f>IF($S51="","",(VLOOKUP($S51,所属・種目コード!$F$2:$H$160,2,0)))</f>
        <v/>
      </c>
      <c r="V51" s="940"/>
      <c r="W51" s="28"/>
      <c r="X51" s="283"/>
      <c r="Y51" s="23"/>
      <c r="AA51" s="254" t="e">
        <f>$V$17</f>
        <v>#VALUE!</v>
      </c>
      <c r="AB51" s="255" t="str">
        <f>$U$15</f>
        <v/>
      </c>
      <c r="AC51" s="254" t="str">
        <f>$S$15</f>
        <v/>
      </c>
      <c r="AD51" s="23"/>
      <c r="AE51" s="254">
        <f>$T$15</f>
        <v>0</v>
      </c>
      <c r="AF51" s="36"/>
      <c r="AG51" s="254">
        <f t="shared" ref="AG51:AH54" si="2">P15</f>
        <v>1</v>
      </c>
      <c r="AH51" s="254">
        <f t="shared" si="2"/>
        <v>0</v>
      </c>
      <c r="AI51" s="256" t="str">
        <f>$R$15</f>
        <v/>
      </c>
      <c r="AJ51" s="28">
        <v>11</v>
      </c>
      <c r="AN51" s="2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</row>
    <row r="52" spans="1:78">
      <c r="A52" s="281"/>
      <c r="B52" s="214"/>
      <c r="C52" s="124"/>
      <c r="D52" s="261">
        <v>5</v>
      </c>
      <c r="E52" s="715"/>
      <c r="F52" s="717"/>
      <c r="G52" s="731"/>
      <c r="H52" s="1268"/>
      <c r="I52" s="341" t="str">
        <f>IF($G52="","",(VLOOKUP($G52,所属・種目コード!$F$2:$H$160,2,0)))</f>
        <v/>
      </c>
      <c r="J52" s="263"/>
      <c r="K52" s="277"/>
      <c r="L52" s="283"/>
      <c r="M52" s="283"/>
      <c r="N52" s="214"/>
      <c r="O52" s="124"/>
      <c r="P52" s="261">
        <v>5</v>
      </c>
      <c r="Q52" s="715"/>
      <c r="R52" s="717"/>
      <c r="S52" s="731"/>
      <c r="T52" s="1268"/>
      <c r="U52" s="975" t="str">
        <f>IF($S52="","",(VLOOKUP($S52,所属・種目コード!$F$2:$H$160,2,0)))</f>
        <v/>
      </c>
      <c r="V52" s="940"/>
      <c r="W52" s="28"/>
      <c r="X52" s="283"/>
      <c r="Y52" s="23"/>
      <c r="AA52" s="254" t="e">
        <f t="shared" ref="AA52:AA57" si="3">$V$17</f>
        <v>#VALUE!</v>
      </c>
      <c r="AB52" s="255" t="str">
        <f>$U$16</f>
        <v/>
      </c>
      <c r="AC52" s="254" t="str">
        <f>$S$16</f>
        <v/>
      </c>
      <c r="AD52" s="23"/>
      <c r="AE52" s="254">
        <f t="shared" ref="AE52:AE57" si="4">$T$15</f>
        <v>0</v>
      </c>
      <c r="AF52" s="36"/>
      <c r="AG52" s="254">
        <f t="shared" si="2"/>
        <v>2</v>
      </c>
      <c r="AH52" s="254">
        <f t="shared" si="2"/>
        <v>0</v>
      </c>
      <c r="AI52" s="256" t="str">
        <f>$R$16</f>
        <v/>
      </c>
      <c r="AJ52" s="28">
        <v>11</v>
      </c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</row>
    <row r="53" spans="1:78" ht="15" thickBot="1">
      <c r="A53" s="281"/>
      <c r="B53" s="214"/>
      <c r="C53" s="125"/>
      <c r="D53" s="264">
        <v>6</v>
      </c>
      <c r="E53" s="716"/>
      <c r="F53" s="718"/>
      <c r="G53" s="732"/>
      <c r="H53" s="1269"/>
      <c r="I53" s="593" t="str">
        <f>IF($G53="","",(VLOOKUP($G53,所属・種目コード!$F$2:$H$160,2,0)))</f>
        <v/>
      </c>
      <c r="J53" s="265"/>
      <c r="K53" s="277"/>
      <c r="L53" s="283"/>
      <c r="M53" s="283"/>
      <c r="N53" s="214"/>
      <c r="O53" s="125"/>
      <c r="P53" s="264">
        <v>6</v>
      </c>
      <c r="Q53" s="716"/>
      <c r="R53" s="718"/>
      <c r="S53" s="732"/>
      <c r="T53" s="1269"/>
      <c r="U53" s="976" t="str">
        <f>IF($S53="","",(VLOOKUP($S53,所属・種目コード!$F$2:$H$160,2,0)))</f>
        <v/>
      </c>
      <c r="V53" s="941"/>
      <c r="W53" s="28"/>
      <c r="X53" s="283"/>
      <c r="Y53" s="23"/>
      <c r="AA53" s="254" t="e">
        <f t="shared" si="3"/>
        <v>#VALUE!</v>
      </c>
      <c r="AB53" s="255" t="str">
        <f>$U$17</f>
        <v/>
      </c>
      <c r="AC53" s="254" t="str">
        <f>$S$17</f>
        <v/>
      </c>
      <c r="AD53" s="23"/>
      <c r="AE53" s="254">
        <f t="shared" si="4"/>
        <v>0</v>
      </c>
      <c r="AF53" s="36"/>
      <c r="AG53" s="254">
        <f t="shared" si="2"/>
        <v>3</v>
      </c>
      <c r="AH53" s="254">
        <f t="shared" si="2"/>
        <v>0</v>
      </c>
      <c r="AI53" s="256" t="str">
        <f>$R$17</f>
        <v/>
      </c>
      <c r="AJ53" s="28">
        <v>11</v>
      </c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</row>
    <row r="54" spans="1:78">
      <c r="A54" s="281"/>
      <c r="B54" s="214"/>
      <c r="C54" s="28"/>
      <c r="D54" s="28"/>
      <c r="E54" s="214"/>
      <c r="F54" s="266"/>
      <c r="G54" s="214"/>
      <c r="H54" s="266"/>
      <c r="I54" s="214"/>
      <c r="J54" s="28"/>
      <c r="K54" s="28"/>
      <c r="L54" s="283"/>
      <c r="M54" s="283"/>
      <c r="N54" s="214"/>
      <c r="O54" s="28"/>
      <c r="P54" s="28"/>
      <c r="Q54" s="214"/>
      <c r="R54" s="266"/>
      <c r="S54" s="214"/>
      <c r="T54" s="266"/>
      <c r="U54" s="214"/>
      <c r="V54" s="28"/>
      <c r="W54" s="28"/>
      <c r="X54" s="283"/>
      <c r="Y54" s="23"/>
      <c r="AA54" s="254" t="e">
        <f t="shared" si="3"/>
        <v>#VALUE!</v>
      </c>
      <c r="AB54" s="255" t="str">
        <f>$U$18</f>
        <v/>
      </c>
      <c r="AC54" s="254" t="str">
        <f>$S$18</f>
        <v/>
      </c>
      <c r="AD54" s="23"/>
      <c r="AE54" s="254">
        <f t="shared" si="4"/>
        <v>0</v>
      </c>
      <c r="AF54" s="36"/>
      <c r="AG54" s="254">
        <f t="shared" si="2"/>
        <v>4</v>
      </c>
      <c r="AH54" s="254">
        <f t="shared" si="2"/>
        <v>0</v>
      </c>
      <c r="AI54" s="256" t="str">
        <f>$R$18</f>
        <v/>
      </c>
      <c r="AJ54" s="28">
        <v>11</v>
      </c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</row>
    <row r="55" spans="1:78">
      <c r="A55" s="281"/>
      <c r="B55" s="214"/>
      <c r="C55" s="28"/>
      <c r="D55" s="28"/>
      <c r="E55" s="214"/>
      <c r="F55" s="266"/>
      <c r="G55" s="214"/>
      <c r="H55" s="266"/>
      <c r="I55" s="214"/>
      <c r="J55" s="28"/>
      <c r="K55" s="28"/>
      <c r="L55" s="283"/>
      <c r="M55" s="283"/>
      <c r="N55" s="214"/>
      <c r="O55" s="28"/>
      <c r="P55" s="28"/>
      <c r="Q55" s="214"/>
      <c r="R55" s="266"/>
      <c r="S55" s="214"/>
      <c r="T55" s="266"/>
      <c r="U55" s="214"/>
      <c r="V55" s="28"/>
      <c r="W55" s="28"/>
      <c r="X55" s="283"/>
      <c r="Y55" s="23"/>
      <c r="AA55" s="254"/>
      <c r="AB55" s="255"/>
      <c r="AC55" s="254"/>
      <c r="AD55" s="23"/>
      <c r="AE55" s="254"/>
      <c r="AF55" s="36"/>
      <c r="AG55" s="254"/>
      <c r="AH55" s="254"/>
      <c r="AI55" s="256"/>
      <c r="AJ55" s="28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</row>
    <row r="56" spans="1:78">
      <c r="A56" s="281"/>
      <c r="B56" s="214"/>
      <c r="C56" s="28"/>
      <c r="D56" s="28"/>
      <c r="E56" s="214"/>
      <c r="F56" s="266"/>
      <c r="G56" s="214"/>
      <c r="H56" s="266"/>
      <c r="I56" s="214"/>
      <c r="J56" s="28"/>
      <c r="K56" s="28"/>
      <c r="L56" s="283"/>
      <c r="M56" s="283"/>
      <c r="N56" s="214"/>
      <c r="O56" s="28"/>
      <c r="P56" s="28"/>
      <c r="Q56" s="214"/>
      <c r="R56" s="266"/>
      <c r="S56" s="214"/>
      <c r="T56" s="266"/>
      <c r="U56" s="214"/>
      <c r="V56" s="28"/>
      <c r="W56" s="28"/>
      <c r="X56" s="283"/>
      <c r="Y56" s="23"/>
      <c r="AA56" s="254" t="e">
        <f t="shared" si="3"/>
        <v>#VALUE!</v>
      </c>
      <c r="AB56" s="255" t="str">
        <f>$U$19</f>
        <v/>
      </c>
      <c r="AC56" s="254" t="str">
        <f>$S$19</f>
        <v/>
      </c>
      <c r="AD56" s="23"/>
      <c r="AE56" s="254">
        <f t="shared" si="4"/>
        <v>0</v>
      </c>
      <c r="AF56" s="36"/>
      <c r="AG56" s="254">
        <f>P19</f>
        <v>5</v>
      </c>
      <c r="AH56" s="254">
        <f>Q19</f>
        <v>0</v>
      </c>
      <c r="AI56" s="256" t="str">
        <f>$R$19</f>
        <v/>
      </c>
      <c r="AJ56" s="28">
        <v>11</v>
      </c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</row>
    <row r="57" spans="1:78">
      <c r="A57" s="281"/>
      <c r="B57" s="281"/>
      <c r="C57" s="283"/>
      <c r="D57" s="283"/>
      <c r="E57" s="281"/>
      <c r="F57" s="282"/>
      <c r="G57" s="281"/>
      <c r="H57" s="282"/>
      <c r="I57" s="281"/>
      <c r="J57" s="283"/>
      <c r="K57" s="283"/>
      <c r="L57" s="283"/>
      <c r="M57" s="283"/>
      <c r="N57" s="283"/>
      <c r="O57" s="283"/>
      <c r="P57" s="283"/>
      <c r="Q57" s="283"/>
      <c r="R57" s="281"/>
      <c r="S57" s="281"/>
      <c r="T57" s="281"/>
      <c r="U57" s="281"/>
      <c r="V57" s="281"/>
      <c r="W57" s="281"/>
      <c r="X57" s="281"/>
      <c r="AA57" s="254" t="e">
        <f t="shared" si="3"/>
        <v>#VALUE!</v>
      </c>
      <c r="AB57" s="255" t="str">
        <f>$U$20</f>
        <v/>
      </c>
      <c r="AC57" s="254" t="str">
        <f>$S$20</f>
        <v/>
      </c>
      <c r="AD57" s="23"/>
      <c r="AE57" s="254">
        <f t="shared" si="4"/>
        <v>0</v>
      </c>
      <c r="AF57" s="36"/>
      <c r="AG57" s="254">
        <f>P20</f>
        <v>6</v>
      </c>
      <c r="AH57" s="254">
        <f>Q20</f>
        <v>0</v>
      </c>
      <c r="AI57" s="256" t="str">
        <f>$R$20</f>
        <v/>
      </c>
      <c r="AJ57" s="28">
        <v>11</v>
      </c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</row>
    <row r="58" spans="1:78">
      <c r="A58" s="133"/>
      <c r="B58" s="133"/>
      <c r="C58" s="133"/>
      <c r="D58" s="133"/>
      <c r="E58" s="133"/>
      <c r="F58" s="135"/>
      <c r="G58" s="133"/>
      <c r="H58" s="135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AA58" s="47" t="e">
        <f t="shared" ref="AA58:AA63" si="5">$J$27</f>
        <v>#VALUE!</v>
      </c>
      <c r="AB58" s="48" t="str">
        <f>$U$25</f>
        <v/>
      </c>
      <c r="AC58" s="47" t="str">
        <f>$S$25</f>
        <v/>
      </c>
      <c r="AE58" s="47">
        <f t="shared" ref="AE58:AE63" si="6">$T$25</f>
        <v>0</v>
      </c>
      <c r="AG58" s="47">
        <f>$P$25</f>
        <v>1</v>
      </c>
      <c r="AH58" s="47">
        <f>$Q$25</f>
        <v>0</v>
      </c>
      <c r="AI58" s="46" t="str">
        <f>$R$25</f>
        <v/>
      </c>
      <c r="AJ58" s="28">
        <v>11</v>
      </c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</row>
    <row r="59" spans="1:78">
      <c r="A59" s="133"/>
      <c r="B59" s="133"/>
      <c r="C59" s="133"/>
      <c r="D59" s="133"/>
      <c r="E59" s="133"/>
      <c r="F59" s="135"/>
      <c r="G59" s="133"/>
      <c r="H59" s="135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AA59" s="47" t="e">
        <f t="shared" si="5"/>
        <v>#VALUE!</v>
      </c>
      <c r="AB59" s="48" t="str">
        <f>$U$26</f>
        <v/>
      </c>
      <c r="AC59" s="47" t="str">
        <f>$S$26</f>
        <v/>
      </c>
      <c r="AE59" s="47">
        <f t="shared" si="6"/>
        <v>0</v>
      </c>
      <c r="AG59" s="47">
        <f>$P$26</f>
        <v>2</v>
      </c>
      <c r="AH59" s="47">
        <f>$Q$26</f>
        <v>0</v>
      </c>
      <c r="AI59" s="46" t="str">
        <f>$R$26</f>
        <v/>
      </c>
      <c r="AJ59" s="28">
        <v>11</v>
      </c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</row>
    <row r="60" spans="1:78">
      <c r="A60" s="133"/>
      <c r="B60" s="133"/>
      <c r="C60" s="133"/>
      <c r="D60" s="133"/>
      <c r="E60" s="133"/>
      <c r="F60" s="135"/>
      <c r="G60" s="133"/>
      <c r="H60" s="135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AA60" s="47" t="e">
        <f t="shared" si="5"/>
        <v>#VALUE!</v>
      </c>
      <c r="AB60" s="48" t="str">
        <f>$U$27</f>
        <v/>
      </c>
      <c r="AC60" s="47" t="str">
        <f>$S$27</f>
        <v/>
      </c>
      <c r="AE60" s="47">
        <f t="shared" si="6"/>
        <v>0</v>
      </c>
      <c r="AG60" s="47">
        <f>$P$27</f>
        <v>3</v>
      </c>
      <c r="AH60" s="47">
        <f>$Q$27</f>
        <v>0</v>
      </c>
      <c r="AI60" s="46" t="str">
        <f>$R$27</f>
        <v/>
      </c>
      <c r="AJ60" s="28">
        <v>11</v>
      </c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</row>
    <row r="61" spans="1:78">
      <c r="A61" s="133"/>
      <c r="B61" s="133"/>
      <c r="C61" s="133"/>
      <c r="D61" s="133"/>
      <c r="E61" s="133"/>
      <c r="F61" s="135"/>
      <c r="G61" s="133"/>
      <c r="H61" s="135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AA61" s="47" t="e">
        <f t="shared" si="5"/>
        <v>#VALUE!</v>
      </c>
      <c r="AB61" s="48" t="str">
        <f>$U$28</f>
        <v/>
      </c>
      <c r="AC61" s="47" t="str">
        <f>$S$28</f>
        <v/>
      </c>
      <c r="AE61" s="47">
        <f t="shared" si="6"/>
        <v>0</v>
      </c>
      <c r="AG61" s="47">
        <f>$P$28</f>
        <v>4</v>
      </c>
      <c r="AH61" s="47">
        <f>$Q$28</f>
        <v>0</v>
      </c>
      <c r="AI61" s="46" t="str">
        <f>$R$28</f>
        <v/>
      </c>
      <c r="AJ61" s="28">
        <v>11</v>
      </c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</row>
    <row r="62" spans="1:78">
      <c r="A62" s="133"/>
      <c r="B62" s="133"/>
      <c r="C62" s="133"/>
      <c r="D62" s="133"/>
      <c r="E62" s="133"/>
      <c r="F62" s="135"/>
      <c r="G62" s="133"/>
      <c r="H62" s="135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AA62" s="47" t="e">
        <f t="shared" si="5"/>
        <v>#VALUE!</v>
      </c>
      <c r="AB62" s="48" t="str">
        <f>$U$29</f>
        <v/>
      </c>
      <c r="AC62" s="47" t="str">
        <f>$S$29</f>
        <v/>
      </c>
      <c r="AE62" s="47">
        <f t="shared" si="6"/>
        <v>0</v>
      </c>
      <c r="AG62" s="47">
        <f>$P$29</f>
        <v>5</v>
      </c>
      <c r="AH62" s="47">
        <f>$Q$29</f>
        <v>0</v>
      </c>
      <c r="AI62" s="46" t="str">
        <f>$R$29</f>
        <v/>
      </c>
      <c r="AJ62" s="28">
        <v>11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</row>
    <row r="63" spans="1:78">
      <c r="A63" s="133"/>
      <c r="B63" s="133"/>
      <c r="C63" s="133"/>
      <c r="D63" s="133"/>
      <c r="E63" s="133"/>
      <c r="F63" s="135"/>
      <c r="G63" s="133"/>
      <c r="H63" s="135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AA63" s="47" t="e">
        <f t="shared" si="5"/>
        <v>#VALUE!</v>
      </c>
      <c r="AB63" s="48" t="str">
        <f>$U$30</f>
        <v/>
      </c>
      <c r="AC63" s="47" t="str">
        <f>$S$30</f>
        <v/>
      </c>
      <c r="AE63" s="47">
        <f t="shared" si="6"/>
        <v>0</v>
      </c>
      <c r="AG63" s="47">
        <f>$P$30</f>
        <v>6</v>
      </c>
      <c r="AH63" s="47">
        <f>$Q$30</f>
        <v>0</v>
      </c>
      <c r="AI63" s="46" t="str">
        <f>$R$30</f>
        <v/>
      </c>
      <c r="AJ63" s="28">
        <v>11</v>
      </c>
      <c r="AM63" s="2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</row>
    <row r="64" spans="1:78">
      <c r="A64" s="133"/>
      <c r="B64" s="133"/>
      <c r="C64" s="133"/>
      <c r="D64" s="133"/>
      <c r="E64" s="133"/>
      <c r="F64" s="135"/>
      <c r="G64" s="133"/>
      <c r="H64" s="135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AA64" s="267" t="e">
        <f>#REF!</f>
        <v>#REF!</v>
      </c>
      <c r="AB64" s="268" t="e">
        <f>#REF!</f>
        <v>#REF!</v>
      </c>
      <c r="AC64" s="267" t="e">
        <f>#REF!</f>
        <v>#REF!</v>
      </c>
      <c r="AE64" s="267" t="e">
        <f>#REF!</f>
        <v>#REF!</v>
      </c>
      <c r="AG64" s="267" t="e">
        <f>#REF!</f>
        <v>#REF!</v>
      </c>
      <c r="AH64" s="23" t="e">
        <f>#REF!</f>
        <v>#REF!</v>
      </c>
      <c r="AI64" s="269" t="e">
        <f>#REF!</f>
        <v>#REF!</v>
      </c>
      <c r="AJ64" s="28">
        <v>11</v>
      </c>
      <c r="AM64" s="2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</row>
    <row r="65" spans="1:78">
      <c r="A65" s="133"/>
      <c r="B65" s="133"/>
      <c r="C65" s="133"/>
      <c r="D65" s="133"/>
      <c r="E65" s="133"/>
      <c r="F65" s="135"/>
      <c r="G65" s="133"/>
      <c r="H65" s="135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AA65" s="267" t="e">
        <f>#REF!</f>
        <v>#REF!</v>
      </c>
      <c r="AB65" s="268" t="e">
        <f>#REF!</f>
        <v>#REF!</v>
      </c>
      <c r="AC65" s="267" t="e">
        <f>#REF!</f>
        <v>#REF!</v>
      </c>
      <c r="AE65" s="267" t="e">
        <f>#REF!</f>
        <v>#REF!</v>
      </c>
      <c r="AG65" s="267" t="e">
        <f>#REF!</f>
        <v>#REF!</v>
      </c>
      <c r="AH65" s="23" t="e">
        <f>#REF!</f>
        <v>#REF!</v>
      </c>
      <c r="AI65" s="269" t="e">
        <f>#REF!</f>
        <v>#REF!</v>
      </c>
      <c r="AJ65" s="28">
        <v>11</v>
      </c>
      <c r="AM65" s="2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</row>
    <row r="66" spans="1:78">
      <c r="A66" s="133"/>
      <c r="B66" s="133"/>
      <c r="C66" s="133"/>
      <c r="D66" s="133"/>
      <c r="E66" s="133"/>
      <c r="F66" s="135"/>
      <c r="G66" s="133"/>
      <c r="H66" s="135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AA66" s="267" t="e">
        <f>#REF!</f>
        <v>#REF!</v>
      </c>
      <c r="AB66" s="268" t="e">
        <f>#REF!</f>
        <v>#REF!</v>
      </c>
      <c r="AC66" s="267" t="e">
        <f>#REF!</f>
        <v>#REF!</v>
      </c>
      <c r="AE66" s="267" t="e">
        <f>#REF!</f>
        <v>#REF!</v>
      </c>
      <c r="AG66" s="267" t="e">
        <f>#REF!</f>
        <v>#REF!</v>
      </c>
      <c r="AH66" s="23" t="e">
        <f>#REF!</f>
        <v>#REF!</v>
      </c>
      <c r="AI66" s="269" t="e">
        <f>#REF!</f>
        <v>#REF!</v>
      </c>
      <c r="AJ66" s="28">
        <v>11</v>
      </c>
      <c r="AM66" s="2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</row>
    <row r="67" spans="1:78">
      <c r="A67" s="133"/>
      <c r="B67" s="133"/>
      <c r="C67" s="133"/>
      <c r="D67" s="133"/>
      <c r="E67" s="133"/>
      <c r="F67" s="135"/>
      <c r="G67" s="133"/>
      <c r="H67" s="135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AA67" s="267" t="e">
        <f>#REF!</f>
        <v>#REF!</v>
      </c>
      <c r="AB67" s="268" t="e">
        <f>#REF!</f>
        <v>#REF!</v>
      </c>
      <c r="AC67" s="267" t="e">
        <f>#REF!</f>
        <v>#REF!</v>
      </c>
      <c r="AE67" s="267" t="e">
        <f>#REF!</f>
        <v>#REF!</v>
      </c>
      <c r="AG67" s="267" t="e">
        <f>#REF!</f>
        <v>#REF!</v>
      </c>
      <c r="AH67" s="23" t="e">
        <f>#REF!</f>
        <v>#REF!</v>
      </c>
      <c r="AI67" s="269" t="e">
        <f>#REF!</f>
        <v>#REF!</v>
      </c>
      <c r="AJ67" s="28">
        <v>11</v>
      </c>
      <c r="AM67" s="2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</row>
    <row r="68" spans="1:78">
      <c r="A68" s="133"/>
      <c r="B68" s="133"/>
      <c r="C68" s="133"/>
      <c r="D68" s="133"/>
      <c r="E68" s="133"/>
      <c r="F68" s="135"/>
      <c r="G68" s="133"/>
      <c r="H68" s="135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AA68" s="267" t="e">
        <f>#REF!</f>
        <v>#REF!</v>
      </c>
      <c r="AB68" s="268" t="e">
        <f>#REF!</f>
        <v>#REF!</v>
      </c>
      <c r="AC68" s="267" t="e">
        <f>#REF!</f>
        <v>#REF!</v>
      </c>
      <c r="AE68" s="267" t="e">
        <f>#REF!</f>
        <v>#REF!</v>
      </c>
      <c r="AG68" s="267" t="e">
        <f>#REF!</f>
        <v>#REF!</v>
      </c>
      <c r="AH68" s="23" t="e">
        <f>#REF!</f>
        <v>#REF!</v>
      </c>
      <c r="AI68" s="269" t="e">
        <f>#REF!</f>
        <v>#REF!</v>
      </c>
      <c r="AJ68" s="28">
        <v>11</v>
      </c>
      <c r="AM68" s="2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</row>
    <row r="69" spans="1:78">
      <c r="A69" s="133"/>
      <c r="B69" s="133"/>
      <c r="C69" s="133"/>
      <c r="D69" s="133"/>
      <c r="E69" s="133"/>
      <c r="F69" s="135"/>
      <c r="G69" s="133"/>
      <c r="H69" s="135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AA69" s="267" t="e">
        <f>#REF!</f>
        <v>#REF!</v>
      </c>
      <c r="AB69" s="268" t="e">
        <f>#REF!</f>
        <v>#REF!</v>
      </c>
      <c r="AC69" s="267" t="e">
        <f>#REF!</f>
        <v>#REF!</v>
      </c>
      <c r="AE69" s="267" t="e">
        <f>#REF!</f>
        <v>#REF!</v>
      </c>
      <c r="AG69" s="267" t="e">
        <f>#REF!</f>
        <v>#REF!</v>
      </c>
      <c r="AH69" s="23" t="e">
        <f>#REF!</f>
        <v>#REF!</v>
      </c>
      <c r="AI69" s="269" t="e">
        <f>#REF!</f>
        <v>#REF!</v>
      </c>
      <c r="AJ69" s="28">
        <v>11</v>
      </c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</row>
    <row r="70" spans="1:78">
      <c r="A70" s="133"/>
      <c r="B70" s="133"/>
      <c r="C70" s="133"/>
      <c r="D70" s="133"/>
      <c r="E70" s="133"/>
      <c r="F70" s="135"/>
      <c r="G70" s="133"/>
      <c r="H70" s="135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AA70" s="270" t="e">
        <f t="shared" ref="AA70:AA75" si="7">$V$39</f>
        <v>#VALUE!</v>
      </c>
      <c r="AB70" s="271" t="str">
        <f>$U$37</f>
        <v/>
      </c>
      <c r="AC70" s="270">
        <f>$S$37</f>
        <v>0</v>
      </c>
      <c r="AE70" s="270">
        <f t="shared" ref="AE70:AE75" si="8">$T$37</f>
        <v>0</v>
      </c>
      <c r="AG70" s="270">
        <f>$P$37</f>
        <v>1</v>
      </c>
      <c r="AH70" s="23">
        <f>$Q$37</f>
        <v>0</v>
      </c>
      <c r="AI70" s="272">
        <f>$R$37</f>
        <v>0</v>
      </c>
      <c r="AJ70" s="28">
        <v>11</v>
      </c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</row>
    <row r="71" spans="1:78">
      <c r="A71" s="133"/>
      <c r="B71" s="133"/>
      <c r="C71" s="133"/>
      <c r="D71" s="133"/>
      <c r="E71" s="133"/>
      <c r="F71" s="135"/>
      <c r="G71" s="133"/>
      <c r="H71" s="135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AA71" s="270" t="e">
        <f t="shared" si="7"/>
        <v>#VALUE!</v>
      </c>
      <c r="AB71" s="271" t="str">
        <f>$U$38</f>
        <v/>
      </c>
      <c r="AC71" s="270">
        <f>$S$38</f>
        <v>0</v>
      </c>
      <c r="AE71" s="270">
        <f t="shared" si="8"/>
        <v>0</v>
      </c>
      <c r="AG71" s="270">
        <f>$P$38</f>
        <v>2</v>
      </c>
      <c r="AH71" s="23">
        <f>$Q$38</f>
        <v>0</v>
      </c>
      <c r="AI71" s="272">
        <f>$R$38</f>
        <v>0</v>
      </c>
      <c r="AJ71" s="28">
        <v>11</v>
      </c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</row>
    <row r="72" spans="1:78">
      <c r="A72" s="133"/>
      <c r="B72" s="133"/>
      <c r="C72" s="133"/>
      <c r="D72" s="133"/>
      <c r="E72" s="133"/>
      <c r="F72" s="135"/>
      <c r="G72" s="133"/>
      <c r="H72" s="135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AA72" s="270" t="e">
        <f t="shared" si="7"/>
        <v>#VALUE!</v>
      </c>
      <c r="AB72" s="271" t="str">
        <f>$U$39</f>
        <v/>
      </c>
      <c r="AC72" s="270">
        <f>$S$39</f>
        <v>0</v>
      </c>
      <c r="AE72" s="270">
        <f t="shared" si="8"/>
        <v>0</v>
      </c>
      <c r="AG72" s="270">
        <f>$P$39</f>
        <v>3</v>
      </c>
      <c r="AH72" s="23">
        <f>$Q$39</f>
        <v>0</v>
      </c>
      <c r="AI72" s="272">
        <f>$R$39</f>
        <v>0</v>
      </c>
      <c r="AJ72" s="28">
        <v>11</v>
      </c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</row>
    <row r="73" spans="1:78">
      <c r="A73" s="133"/>
      <c r="B73" s="133"/>
      <c r="C73" s="133"/>
      <c r="D73" s="133"/>
      <c r="E73" s="133"/>
      <c r="F73" s="135"/>
      <c r="G73" s="133"/>
      <c r="H73" s="135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AA73" s="270" t="e">
        <f t="shared" si="7"/>
        <v>#VALUE!</v>
      </c>
      <c r="AB73" s="271" t="str">
        <f>$U$40</f>
        <v/>
      </c>
      <c r="AC73" s="270">
        <f>$S$40</f>
        <v>0</v>
      </c>
      <c r="AE73" s="270">
        <f t="shared" si="8"/>
        <v>0</v>
      </c>
      <c r="AG73" s="270">
        <f>$P$40</f>
        <v>4</v>
      </c>
      <c r="AH73" s="23">
        <f>$Q$40</f>
        <v>0</v>
      </c>
      <c r="AI73" s="272">
        <f>$R$40</f>
        <v>0</v>
      </c>
      <c r="AJ73" s="28">
        <v>11</v>
      </c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</row>
    <row r="74" spans="1:78">
      <c r="A74" s="133"/>
      <c r="B74" s="133"/>
      <c r="C74" s="133"/>
      <c r="D74" s="133"/>
      <c r="E74" s="133"/>
      <c r="F74" s="135"/>
      <c r="G74" s="133"/>
      <c r="H74" s="135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AA74" s="270" t="e">
        <f t="shared" si="7"/>
        <v>#VALUE!</v>
      </c>
      <c r="AB74" s="271" t="str">
        <f>$U$41</f>
        <v/>
      </c>
      <c r="AC74" s="270">
        <f>$S$41</f>
        <v>0</v>
      </c>
      <c r="AE74" s="270">
        <f t="shared" si="8"/>
        <v>0</v>
      </c>
      <c r="AG74" s="270">
        <f>$P$41</f>
        <v>5</v>
      </c>
      <c r="AH74" s="23">
        <f>$Q$41</f>
        <v>0</v>
      </c>
      <c r="AI74" s="272">
        <f>$R$41</f>
        <v>0</v>
      </c>
      <c r="AJ74" s="28">
        <v>11</v>
      </c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</row>
    <row r="75" spans="1:78">
      <c r="A75" s="133"/>
      <c r="B75" s="133"/>
      <c r="C75" s="133"/>
      <c r="D75" s="133"/>
      <c r="E75" s="133"/>
      <c r="F75" s="135"/>
      <c r="G75" s="133"/>
      <c r="H75" s="135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AA75" s="270" t="e">
        <f t="shared" si="7"/>
        <v>#VALUE!</v>
      </c>
      <c r="AB75" s="271" t="str">
        <f>$U$42</f>
        <v/>
      </c>
      <c r="AC75" s="270">
        <f>$S$42</f>
        <v>0</v>
      </c>
      <c r="AE75" s="270">
        <f t="shared" si="8"/>
        <v>0</v>
      </c>
      <c r="AG75" s="270">
        <f>$P$42</f>
        <v>6</v>
      </c>
      <c r="AH75" s="23">
        <f>$Q$42</f>
        <v>0</v>
      </c>
      <c r="AI75" s="272">
        <f>$R$42</f>
        <v>0</v>
      </c>
      <c r="AJ75" s="28">
        <v>11</v>
      </c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</row>
    <row r="76" spans="1:78">
      <c r="A76" s="133"/>
      <c r="B76" s="133"/>
      <c r="C76" s="133"/>
      <c r="D76" s="133"/>
      <c r="E76" s="133"/>
      <c r="F76" s="135"/>
      <c r="G76" s="133"/>
      <c r="H76" s="135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AA76" s="273" t="e">
        <f t="shared" ref="AA76:AA81" si="9">$V$50</f>
        <v>#VALUE!</v>
      </c>
      <c r="AB76" s="274" t="str">
        <f>$U$48</f>
        <v/>
      </c>
      <c r="AC76" s="273">
        <f>$S$48</f>
        <v>0</v>
      </c>
      <c r="AE76" s="273">
        <f t="shared" ref="AE76:AE81" si="10">$H$48</f>
        <v>0</v>
      </c>
      <c r="AG76" s="273">
        <f>$P$48</f>
        <v>1</v>
      </c>
      <c r="AH76" s="273">
        <f>$Q$48</f>
        <v>0</v>
      </c>
      <c r="AI76" s="275">
        <f>$R$48</f>
        <v>0</v>
      </c>
      <c r="AJ76" s="28">
        <v>11</v>
      </c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</row>
    <row r="77" spans="1:78">
      <c r="A77" s="133"/>
      <c r="B77" s="133"/>
      <c r="C77" s="133"/>
      <c r="D77" s="133"/>
      <c r="E77" s="133"/>
      <c r="F77" s="135"/>
      <c r="G77" s="133"/>
      <c r="H77" s="135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AA77" s="273" t="e">
        <f t="shared" si="9"/>
        <v>#VALUE!</v>
      </c>
      <c r="AB77" s="274" t="str">
        <f>$U$49</f>
        <v/>
      </c>
      <c r="AC77" s="273">
        <f>$S$49</f>
        <v>0</v>
      </c>
      <c r="AE77" s="273">
        <f t="shared" si="10"/>
        <v>0</v>
      </c>
      <c r="AG77" s="273">
        <f>$P$49</f>
        <v>2</v>
      </c>
      <c r="AH77" s="273">
        <f>$Q$49</f>
        <v>0</v>
      </c>
      <c r="AI77" s="275">
        <f>$R$49</f>
        <v>0</v>
      </c>
      <c r="AJ77" s="28">
        <v>11</v>
      </c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</row>
    <row r="78" spans="1:78">
      <c r="A78" s="133"/>
      <c r="B78" s="133"/>
      <c r="C78" s="133"/>
      <c r="D78" s="133"/>
      <c r="E78" s="133"/>
      <c r="F78" s="135"/>
      <c r="G78" s="133"/>
      <c r="H78" s="135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AA78" s="273" t="e">
        <f t="shared" si="9"/>
        <v>#VALUE!</v>
      </c>
      <c r="AB78" s="274" t="str">
        <f>$U$50</f>
        <v/>
      </c>
      <c r="AC78" s="273">
        <f>$S$50</f>
        <v>0</v>
      </c>
      <c r="AE78" s="273">
        <f t="shared" si="10"/>
        <v>0</v>
      </c>
      <c r="AG78" s="273">
        <f>$P$50</f>
        <v>3</v>
      </c>
      <c r="AH78" s="273">
        <f>$Q$50</f>
        <v>0</v>
      </c>
      <c r="AI78" s="275">
        <f>$R$50</f>
        <v>0</v>
      </c>
      <c r="AJ78" s="28">
        <v>11</v>
      </c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</row>
    <row r="79" spans="1:78">
      <c r="A79" s="133"/>
      <c r="B79" s="133"/>
      <c r="C79" s="133"/>
      <c r="D79" s="133"/>
      <c r="E79" s="133"/>
      <c r="F79" s="135"/>
      <c r="G79" s="133"/>
      <c r="H79" s="135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AA79" s="273" t="e">
        <f t="shared" si="9"/>
        <v>#VALUE!</v>
      </c>
      <c r="AB79" s="274" t="str">
        <f>$U$51</f>
        <v/>
      </c>
      <c r="AC79" s="273">
        <f>$S$51</f>
        <v>0</v>
      </c>
      <c r="AE79" s="273">
        <f t="shared" si="10"/>
        <v>0</v>
      </c>
      <c r="AG79" s="273">
        <f>$P$51</f>
        <v>4</v>
      </c>
      <c r="AH79" s="273">
        <f>$Q$51</f>
        <v>0</v>
      </c>
      <c r="AI79" s="275">
        <f>$R$51</f>
        <v>0</v>
      </c>
      <c r="AJ79" s="28">
        <v>11</v>
      </c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</row>
    <row r="80" spans="1:78">
      <c r="A80" s="133"/>
      <c r="B80" s="133"/>
      <c r="C80" s="133"/>
      <c r="D80" s="133"/>
      <c r="E80" s="133"/>
      <c r="F80" s="135"/>
      <c r="G80" s="133"/>
      <c r="H80" s="135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AA80" s="273" t="e">
        <f t="shared" si="9"/>
        <v>#VALUE!</v>
      </c>
      <c r="AB80" s="274" t="str">
        <f>$U$52</f>
        <v/>
      </c>
      <c r="AC80" s="273">
        <f>$S$52</f>
        <v>0</v>
      </c>
      <c r="AE80" s="273">
        <f t="shared" si="10"/>
        <v>0</v>
      </c>
      <c r="AG80" s="273">
        <f>$P$52</f>
        <v>5</v>
      </c>
      <c r="AH80" s="273">
        <f>$Q$52</f>
        <v>0</v>
      </c>
      <c r="AI80" s="275">
        <f>$R$52</f>
        <v>0</v>
      </c>
      <c r="AJ80" s="28">
        <v>11</v>
      </c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</row>
    <row r="81" spans="1:78">
      <c r="A81" s="133"/>
      <c r="B81" s="133"/>
      <c r="C81" s="133"/>
      <c r="D81" s="133"/>
      <c r="E81" s="133"/>
      <c r="F81" s="135"/>
      <c r="G81" s="133"/>
      <c r="H81" s="135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AA81" s="273" t="e">
        <f t="shared" si="9"/>
        <v>#VALUE!</v>
      </c>
      <c r="AB81" s="274" t="str">
        <f>$U$53</f>
        <v/>
      </c>
      <c r="AC81" s="273">
        <f>$S$53</f>
        <v>0</v>
      </c>
      <c r="AE81" s="273">
        <f t="shared" si="10"/>
        <v>0</v>
      </c>
      <c r="AG81" s="273">
        <f>$P$53</f>
        <v>6</v>
      </c>
      <c r="AH81" s="273">
        <f>$Q$53</f>
        <v>0</v>
      </c>
      <c r="AI81" s="275">
        <f>$R$53</f>
        <v>0</v>
      </c>
      <c r="AJ81" s="28">
        <v>11</v>
      </c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</row>
    <row r="82" spans="1:78">
      <c r="A82" s="133"/>
      <c r="B82" s="133"/>
      <c r="C82" s="133"/>
      <c r="D82" s="133"/>
      <c r="E82" s="133"/>
      <c r="F82" s="135"/>
      <c r="G82" s="133"/>
      <c r="H82" s="135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</row>
    <row r="83" spans="1:78">
      <c r="A83" s="133"/>
      <c r="B83" s="133"/>
      <c r="C83" s="133"/>
      <c r="D83" s="133"/>
      <c r="E83" s="133"/>
      <c r="F83" s="135"/>
      <c r="G83" s="133"/>
      <c r="H83" s="135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</row>
    <row r="84" spans="1:78">
      <c r="A84" s="133"/>
      <c r="B84" s="133"/>
      <c r="C84" s="133"/>
      <c r="D84" s="133"/>
      <c r="E84" s="133"/>
      <c r="F84" s="135"/>
      <c r="G84" s="133"/>
      <c r="H84" s="135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</row>
    <row r="85" spans="1:78">
      <c r="A85" s="133"/>
      <c r="B85" s="133"/>
      <c r="C85" s="133"/>
      <c r="D85" s="133"/>
      <c r="E85" s="133"/>
      <c r="F85" s="135"/>
      <c r="G85" s="133"/>
      <c r="H85" s="135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</row>
    <row r="86" spans="1:78">
      <c r="A86" s="133"/>
      <c r="B86" s="133"/>
      <c r="C86" s="133"/>
      <c r="D86" s="133"/>
      <c r="E86" s="133"/>
      <c r="F86" s="135"/>
      <c r="G86" s="133"/>
      <c r="H86" s="135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</row>
    <row r="87" spans="1:78">
      <c r="A87" s="133"/>
      <c r="B87" s="133"/>
      <c r="C87" s="133"/>
      <c r="D87" s="133"/>
      <c r="E87" s="133"/>
      <c r="F87" s="135"/>
      <c r="G87" s="133"/>
      <c r="H87" s="135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</row>
    <row r="88" spans="1:78"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</row>
    <row r="89" spans="1:78"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</row>
    <row r="90" spans="1:78"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</row>
    <row r="91" spans="1:78"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</row>
    <row r="92" spans="1:78">
      <c r="N92" s="2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</row>
    <row r="93" spans="1:78"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</row>
  </sheetData>
  <sheetProtection password="F475" sheet="1" objects="1" scenarios="1"/>
  <mergeCells count="43">
    <mergeCell ref="H48:H53"/>
    <mergeCell ref="T48:T53"/>
    <mergeCell ref="T15:T20"/>
    <mergeCell ref="AA3:AF3"/>
    <mergeCell ref="AA46:AF46"/>
    <mergeCell ref="T45:U45"/>
    <mergeCell ref="O4:R4"/>
    <mergeCell ref="O11:P11"/>
    <mergeCell ref="Q11:S11"/>
    <mergeCell ref="O3:T3"/>
    <mergeCell ref="T25:T30"/>
    <mergeCell ref="T37:T42"/>
    <mergeCell ref="Q13:R13"/>
    <mergeCell ref="T13:U13"/>
    <mergeCell ref="O9:S9"/>
    <mergeCell ref="O5:R5"/>
    <mergeCell ref="E13:F13"/>
    <mergeCell ref="C11:D11"/>
    <mergeCell ref="C3:H3"/>
    <mergeCell ref="H13:I13"/>
    <mergeCell ref="C4:F4"/>
    <mergeCell ref="E11:G11"/>
    <mergeCell ref="C9:G9"/>
    <mergeCell ref="C5:F5"/>
    <mergeCell ref="C14:D14"/>
    <mergeCell ref="O14:P14"/>
    <mergeCell ref="C36:D36"/>
    <mergeCell ref="C35:F35"/>
    <mergeCell ref="O36:P36"/>
    <mergeCell ref="O35:R35"/>
    <mergeCell ref="H25:H30"/>
    <mergeCell ref="H15:H20"/>
    <mergeCell ref="C34:G34"/>
    <mergeCell ref="C24:D24"/>
    <mergeCell ref="O24:P24"/>
    <mergeCell ref="F23:G23"/>
    <mergeCell ref="R23:S23"/>
    <mergeCell ref="C47:D47"/>
    <mergeCell ref="O47:P47"/>
    <mergeCell ref="C46:F46"/>
    <mergeCell ref="O46:R46"/>
    <mergeCell ref="H37:H42"/>
    <mergeCell ref="H45:I45"/>
  </mergeCells>
  <phoneticPr fontId="3"/>
  <dataValidations count="5">
    <dataValidation imeMode="halfAlpha" allowBlank="1" showInputMessage="1" showErrorMessage="1" sqref="U22 E48:E53 E37:E42 I44 Q37:Q42 U44 I32 I12 I22 U32 U12" xr:uid="{00000000-0002-0000-0700-000000000000}"/>
    <dataValidation imeMode="hiragana" allowBlank="1" showInputMessage="1" showErrorMessage="1" sqref="H37:H42 F48:F53 F37:F42 R48:R53 R37:R42 H48 T37:T42" xr:uid="{00000000-0002-0000-0700-000001000000}"/>
    <dataValidation type="custom" imeMode="hiragana" allowBlank="1" showInputMessage="1" showErrorMessage="1" sqref="U37:U42 I25:I30 R15:S20 F15:G20 U48:U53 I15:I20 F25:G30 R25:S30 I37:I42 U15:U20 U25:U30 I48:I53" xr:uid="{00000000-0002-0000-0700-000003000000}">
      <formula1>1</formula1>
    </dataValidation>
    <dataValidation imeMode="halfAlpha" allowBlank="1" showInputMessage="1" showErrorMessage="1" prompt="説明を読んで！" sqref="H22 T12 T32 H44 H32 T22 H12 T44" xr:uid="{00000000-0002-0000-0700-000004000000}"/>
    <dataValidation type="list" allowBlank="1" showInputMessage="1" showErrorMessage="1" sqref="S37:S42" xr:uid="{00000000-0002-0000-0700-000002000000}">
      <formula1>$B$2:$B$81</formula1>
    </dataValidation>
  </dataValidations>
  <pageMargins left="0.23622047244094491" right="0.23622047244094491" top="0.74803149606299213" bottom="0.74803149606299213" header="0.31496062992125984" footer="0.31496062992125984"/>
  <pageSetup paperSize="9" scale="60" orientation="landscape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6000000}">
          <x14:formula1>
            <xm:f>所属・種目コード!$B$2:$B$77</xm:f>
          </x14:formula1>
          <xm:sqref>G37:G42</xm:sqref>
        </x14:dataValidation>
        <x14:dataValidation type="list" allowBlank="1" showInputMessage="1" showErrorMessage="1" xr:uid="{00000000-0002-0000-0700-000007000000}">
          <x14:formula1>
            <xm:f>所属・種目コード!$F$3:$F$153</xm:f>
          </x14:formula1>
          <xm:sqref>G48:G53 S48:S53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46"/>
  <sheetViews>
    <sheetView view="pageBreakPreview" zoomScaleNormal="115" zoomScaleSheetLayoutView="100" workbookViewId="0">
      <selection activeCell="AD14" sqref="AD14"/>
    </sheetView>
  </sheetViews>
  <sheetFormatPr defaultRowHeight="14.4"/>
  <cols>
    <col min="2" max="2" width="3.8984375" customWidth="1"/>
    <col min="5" max="6" width="10.3984375" customWidth="1"/>
    <col min="14" max="14" width="4" customWidth="1"/>
    <col min="15" max="21" width="8.796875" hidden="1" customWidth="1"/>
    <col min="22" max="22" width="0" hidden="1" customWidth="1"/>
    <col min="24" max="24" width="0" hidden="1" customWidth="1"/>
    <col min="25" max="25" width="6.09765625" hidden="1" customWidth="1"/>
    <col min="26" max="26" width="7.8984375" hidden="1" customWidth="1"/>
    <col min="27" max="28" width="0" hidden="1" customWidth="1"/>
  </cols>
  <sheetData>
    <row r="1" spans="1:33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ht="15" thickBo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</row>
    <row r="3" spans="1:33" ht="21.6" thickBot="1">
      <c r="A3" s="214"/>
      <c r="B3" s="214"/>
      <c r="C3" s="214"/>
      <c r="D3" s="214"/>
      <c r="E3" s="1294" t="s">
        <v>9123</v>
      </c>
      <c r="F3" s="1295"/>
      <c r="G3" s="1295"/>
      <c r="H3" s="1295"/>
      <c r="I3" s="1296"/>
      <c r="J3" s="214"/>
      <c r="K3" s="214"/>
      <c r="L3" s="1297" t="str">
        <f>'男子リレ-入力'!G16</f>
        <v/>
      </c>
      <c r="M3" s="1297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pans="1:33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</row>
    <row r="5" spans="1:33" ht="16.2">
      <c r="A5" s="214"/>
      <c r="B5" s="214"/>
      <c r="C5" s="1304" t="s">
        <v>9222</v>
      </c>
      <c r="D5" s="1304"/>
      <c r="E5" s="1304"/>
      <c r="F5" s="1304"/>
      <c r="G5" s="1304"/>
      <c r="H5" s="1304"/>
      <c r="I5" s="1304"/>
      <c r="J5" s="1304"/>
      <c r="K5" s="1304"/>
      <c r="L5" s="1304"/>
      <c r="M5" s="130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</row>
    <row r="6" spans="1:33" ht="16.2">
      <c r="A6" s="214"/>
      <c r="B6" s="214"/>
      <c r="C6" s="1301" t="s">
        <v>8969</v>
      </c>
      <c r="D6" s="1301"/>
      <c r="E6" s="46"/>
      <c r="F6" s="46"/>
      <c r="G6" s="46"/>
      <c r="H6" s="46"/>
      <c r="I6" s="46"/>
      <c r="J6" s="46"/>
      <c r="K6" s="46"/>
      <c r="L6" s="46"/>
      <c r="M6" s="46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</row>
    <row r="7" spans="1:33">
      <c r="A7" s="214"/>
      <c r="B7" s="214"/>
      <c r="C7" s="46"/>
      <c r="D7" s="604" t="s">
        <v>8958</v>
      </c>
      <c r="E7" s="604" t="s">
        <v>8959</v>
      </c>
      <c r="F7" s="604" t="s">
        <v>8960</v>
      </c>
      <c r="G7" s="604" t="s">
        <v>8961</v>
      </c>
      <c r="H7" s="604" t="s">
        <v>8962</v>
      </c>
      <c r="I7" s="604" t="s">
        <v>8963</v>
      </c>
      <c r="J7" s="604" t="s">
        <v>8964</v>
      </c>
      <c r="K7" s="604" t="s">
        <v>8965</v>
      </c>
      <c r="L7" s="604" t="s">
        <v>8966</v>
      </c>
      <c r="M7" s="604" t="s">
        <v>8967</v>
      </c>
      <c r="N7" s="606"/>
      <c r="O7" s="606"/>
      <c r="P7" s="606"/>
      <c r="Q7" s="606"/>
      <c r="R7" s="606"/>
      <c r="S7" s="606"/>
      <c r="T7" s="606"/>
      <c r="U7" s="606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</row>
    <row r="8" spans="1:33" ht="16.2">
      <c r="A8" s="214"/>
      <c r="B8" s="214"/>
      <c r="D8" t="str">
        <f>'男子リレ-入力'!I14</f>
        <v/>
      </c>
      <c r="E8" t="str">
        <f>'男子リレ-入力'!G14</f>
        <v/>
      </c>
      <c r="G8" t="str">
        <f>Q11</f>
        <v>0000</v>
      </c>
      <c r="H8" s="23" t="str">
        <f>CONCATENATE(P10,O10)</f>
        <v>0*</v>
      </c>
      <c r="I8" s="23" t="str">
        <f>CONCATENATE(Q10,O10)</f>
        <v>0*</v>
      </c>
      <c r="J8" s="23" t="str">
        <f>CONCATENATE(R10,O10)</f>
        <v>0*</v>
      </c>
      <c r="K8" s="23" t="str">
        <f>CONCATENATE(S10,O10)</f>
        <v>0*</v>
      </c>
      <c r="L8" s="23" t="str">
        <f>CONCATENATE(T10,O10)</f>
        <v>0*</v>
      </c>
      <c r="M8" s="23" t="str">
        <f>CONCATENATE(U10,O10)</f>
        <v>0*</v>
      </c>
      <c r="N8" s="606"/>
      <c r="O8" s="1298" t="s">
        <v>8971</v>
      </c>
      <c r="P8" s="1298"/>
      <c r="Q8" s="1298"/>
      <c r="R8" s="1299" t="s">
        <v>8969</v>
      </c>
      <c r="S8" s="1299"/>
      <c r="T8" s="606"/>
      <c r="U8" s="606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</row>
    <row r="9" spans="1:33">
      <c r="A9" s="214"/>
      <c r="B9" s="214"/>
      <c r="N9" s="606"/>
      <c r="O9" s="606"/>
      <c r="P9" s="606"/>
      <c r="Q9" s="606"/>
      <c r="R9" s="606"/>
      <c r="S9" s="606"/>
      <c r="T9" s="606"/>
      <c r="U9" s="606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</row>
    <row r="10" spans="1:33" ht="16.2">
      <c r="A10" s="214"/>
      <c r="B10" s="214"/>
      <c r="C10" s="1302" t="s">
        <v>8970</v>
      </c>
      <c r="D10" s="1302"/>
      <c r="E10" s="584"/>
      <c r="F10" s="584"/>
      <c r="G10" s="584"/>
      <c r="H10" s="584"/>
      <c r="I10" s="584"/>
      <c r="J10" s="584"/>
      <c r="K10" s="584"/>
      <c r="L10" s="584"/>
      <c r="M10" s="584"/>
      <c r="N10" s="606"/>
      <c r="O10" s="607" t="s">
        <v>8968</v>
      </c>
      <c r="P10" s="608">
        <f>'男子リレ-入力'!E14</f>
        <v>0</v>
      </c>
      <c r="Q10" s="608">
        <f>'男子リレ-入力'!E15</f>
        <v>0</v>
      </c>
      <c r="R10" s="608">
        <f>'男子リレ-入力'!E16</f>
        <v>0</v>
      </c>
      <c r="S10" s="608">
        <f>'男子リレ-入力'!E17</f>
        <v>0</v>
      </c>
      <c r="T10" s="608">
        <f>'男子リレ-入力'!E18</f>
        <v>0</v>
      </c>
      <c r="U10" s="608">
        <f>'男子リレ-入力'!E19</f>
        <v>0</v>
      </c>
      <c r="V10" s="214"/>
      <c r="W10" s="214"/>
      <c r="X10" s="214"/>
      <c r="Y10" s="608" t="s">
        <v>8877</v>
      </c>
      <c r="Z10" s="608" t="str">
        <f>'男子リレ-入力'!I14</f>
        <v/>
      </c>
      <c r="AA10" s="609" t="str">
        <f>CONCATENATE(Y10,Z10)</f>
        <v>03</v>
      </c>
      <c r="AB10" s="214"/>
      <c r="AC10" s="214"/>
      <c r="AD10" s="214"/>
      <c r="AE10" s="214"/>
      <c r="AF10" s="214"/>
      <c r="AG10" s="214"/>
    </row>
    <row r="11" spans="1:33">
      <c r="A11" s="214"/>
      <c r="B11" s="214"/>
      <c r="C11" s="584"/>
      <c r="D11" s="605" t="s">
        <v>8958</v>
      </c>
      <c r="E11" s="605" t="s">
        <v>8959</v>
      </c>
      <c r="F11" s="605" t="s">
        <v>8960</v>
      </c>
      <c r="G11" s="605" t="s">
        <v>8961</v>
      </c>
      <c r="H11" s="605" t="s">
        <v>8962</v>
      </c>
      <c r="I11" s="605" t="s">
        <v>8963</v>
      </c>
      <c r="J11" s="605" t="s">
        <v>8964</v>
      </c>
      <c r="K11" s="605" t="s">
        <v>8965</v>
      </c>
      <c r="L11" s="605" t="s">
        <v>8966</v>
      </c>
      <c r="M11" s="605" t="s">
        <v>8967</v>
      </c>
      <c r="N11" s="214"/>
      <c r="O11" s="608" t="s">
        <v>8989</v>
      </c>
      <c r="P11" s="608">
        <f>'男子リレ-入力'!I11</f>
        <v>0</v>
      </c>
      <c r="Q11" s="610" t="str">
        <f>CONCATENATE(O11,P11)</f>
        <v>0000</v>
      </c>
      <c r="R11" s="611"/>
      <c r="S11" s="611"/>
      <c r="T11" s="611"/>
      <c r="U11" s="611"/>
      <c r="V11" s="214"/>
      <c r="W11" s="214"/>
      <c r="X11" s="214"/>
      <c r="Y11" s="611"/>
      <c r="Z11" s="611"/>
      <c r="AA11" s="611"/>
      <c r="AB11" s="214"/>
      <c r="AC11" s="214"/>
      <c r="AD11" s="214"/>
      <c r="AE11" s="214"/>
      <c r="AF11" s="214"/>
      <c r="AG11" s="214"/>
    </row>
    <row r="12" spans="1:33">
      <c r="A12" s="214"/>
      <c r="B12" s="214"/>
      <c r="D12" t="str">
        <f>'男子リレ-入力'!I47</f>
        <v/>
      </c>
      <c r="E12">
        <f>'男子リレ-入力'!G47</f>
        <v>0</v>
      </c>
      <c r="G12" t="str">
        <f>Q17</f>
        <v>0000</v>
      </c>
      <c r="H12" s="23" t="str">
        <f>CONCATENATE(P16,O16)</f>
        <v>0*</v>
      </c>
      <c r="I12" s="23" t="str">
        <f>CONCATENATE(Q16,O16)</f>
        <v>0*</v>
      </c>
      <c r="J12" s="23" t="str">
        <f>CONCATENATE(R16,O16)</f>
        <v>0*</v>
      </c>
      <c r="K12" s="23" t="str">
        <f>CONCATENATE(S16,O16)</f>
        <v>0*</v>
      </c>
      <c r="L12" s="23" t="str">
        <f>CONCATENATE(T16,O16)</f>
        <v>0*</v>
      </c>
      <c r="M12" s="23" t="str">
        <f>CONCATENATE(U16,O16)</f>
        <v>0*</v>
      </c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</row>
    <row r="13" spans="1:33">
      <c r="A13" s="214"/>
      <c r="B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</row>
    <row r="14" spans="1:33" ht="16.2">
      <c r="A14" s="214"/>
      <c r="B14" s="214"/>
      <c r="N14" s="214"/>
      <c r="O14" s="1298" t="s">
        <v>8971</v>
      </c>
      <c r="P14" s="1298"/>
      <c r="Q14" s="1298"/>
      <c r="R14" s="1299" t="s">
        <v>8970</v>
      </c>
      <c r="S14" s="1299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</row>
    <row r="15" spans="1:33" ht="16.2">
      <c r="A15" s="214"/>
      <c r="B15" s="214"/>
      <c r="C15" s="1300" t="s">
        <v>8972</v>
      </c>
      <c r="D15" s="1300"/>
      <c r="E15" s="1300"/>
      <c r="F15" s="479"/>
      <c r="G15" s="479"/>
      <c r="H15" s="479"/>
      <c r="I15" s="479"/>
      <c r="J15" s="479"/>
      <c r="K15" s="479"/>
      <c r="L15" s="479"/>
      <c r="M15" s="479"/>
      <c r="N15" s="214"/>
      <c r="O15" s="214"/>
      <c r="P15" s="214"/>
      <c r="Q15" s="214"/>
      <c r="R15" s="214"/>
      <c r="S15" s="214"/>
      <c r="T15" s="606"/>
      <c r="U15" s="606"/>
      <c r="V15" s="214"/>
      <c r="W15" s="214"/>
      <c r="X15" s="214"/>
      <c r="Y15" s="606"/>
      <c r="Z15" s="214"/>
      <c r="AA15" s="28"/>
      <c r="AB15" s="214"/>
      <c r="AC15" s="214"/>
      <c r="AD15" s="214"/>
      <c r="AE15" s="214"/>
      <c r="AF15" s="214"/>
      <c r="AG15" s="214"/>
    </row>
    <row r="16" spans="1:33" ht="16.2">
      <c r="A16" s="214"/>
      <c r="B16" s="214"/>
      <c r="C16" s="1301" t="s">
        <v>8969</v>
      </c>
      <c r="D16" s="1301"/>
      <c r="E16" s="46"/>
      <c r="F16" s="46"/>
      <c r="G16" s="46"/>
      <c r="H16" s="46"/>
      <c r="I16" s="46"/>
      <c r="J16" s="46"/>
      <c r="K16" s="46"/>
      <c r="L16" s="46"/>
      <c r="M16" s="46"/>
      <c r="N16" s="214"/>
      <c r="O16" s="607" t="s">
        <v>8968</v>
      </c>
      <c r="P16" s="608">
        <f>'男子リレ-入力'!E47</f>
        <v>0</v>
      </c>
      <c r="Q16" s="608">
        <f>'男子リレ-入力'!E48</f>
        <v>0</v>
      </c>
      <c r="R16" s="608">
        <f>'男子リレ-入力'!E49</f>
        <v>0</v>
      </c>
      <c r="S16" s="608">
        <f>'男子リレ-入力'!E50</f>
        <v>0</v>
      </c>
      <c r="T16" s="608">
        <f>'男子リレ-入力'!E51</f>
        <v>0</v>
      </c>
      <c r="U16" s="608">
        <f>'男子リレ-入力'!E52</f>
        <v>0</v>
      </c>
      <c r="V16" s="214"/>
      <c r="W16" s="214"/>
      <c r="X16" s="214"/>
      <c r="Y16" s="608" t="s">
        <v>8986</v>
      </c>
      <c r="Z16" s="608" t="str">
        <f>'男子リレ-入力'!I47</f>
        <v/>
      </c>
      <c r="AA16" s="610" t="str">
        <f>CONCATENATE(Y16,Z16)</f>
        <v>03</v>
      </c>
      <c r="AB16" s="214"/>
      <c r="AC16" s="214"/>
      <c r="AD16" s="214"/>
      <c r="AE16" s="214"/>
      <c r="AF16" s="214"/>
      <c r="AG16" s="214"/>
    </row>
    <row r="17" spans="1:33">
      <c r="A17" s="214"/>
      <c r="B17" s="214"/>
      <c r="C17" s="46"/>
      <c r="D17" s="604" t="s">
        <v>8958</v>
      </c>
      <c r="E17" s="604" t="s">
        <v>8959</v>
      </c>
      <c r="F17" s="604" t="s">
        <v>8960</v>
      </c>
      <c r="G17" s="604" t="s">
        <v>8961</v>
      </c>
      <c r="H17" s="604" t="s">
        <v>8962</v>
      </c>
      <c r="I17" s="604" t="s">
        <v>8963</v>
      </c>
      <c r="J17" s="604" t="s">
        <v>8964</v>
      </c>
      <c r="K17" s="604" t="s">
        <v>8965</v>
      </c>
      <c r="L17" s="604" t="s">
        <v>8966</v>
      </c>
      <c r="M17" s="604" t="s">
        <v>8967</v>
      </c>
      <c r="N17" s="214"/>
      <c r="O17" s="608" t="s">
        <v>8989</v>
      </c>
      <c r="P17" s="608">
        <f>'男子リレ-入力'!I43</f>
        <v>0</v>
      </c>
      <c r="Q17" s="610" t="str">
        <f>CONCATENATE(O17,P17)</f>
        <v>0000</v>
      </c>
      <c r="R17" s="611"/>
      <c r="S17" s="611"/>
      <c r="T17" s="611"/>
      <c r="U17" s="611"/>
      <c r="V17" s="214"/>
      <c r="W17" s="214"/>
      <c r="X17" s="214"/>
      <c r="Y17" s="611"/>
      <c r="Z17" s="611"/>
      <c r="AA17" s="611"/>
      <c r="AB17" s="214"/>
      <c r="AC17" s="214"/>
      <c r="AD17" s="214"/>
      <c r="AE17" s="214"/>
      <c r="AF17" s="214"/>
      <c r="AG17" s="214"/>
    </row>
    <row r="18" spans="1:33">
      <c r="A18" s="214"/>
      <c r="B18" s="214"/>
      <c r="D18" t="str">
        <f>'男子リレ-入力'!U14</f>
        <v/>
      </c>
      <c r="E18" t="str">
        <f>'男子リレ-入力'!S14</f>
        <v/>
      </c>
      <c r="G18" t="str">
        <f>Q24</f>
        <v>000</v>
      </c>
      <c r="H18" s="23" t="str">
        <f>CONCATENATE(P23,O23)</f>
        <v>0*</v>
      </c>
      <c r="I18" s="23" t="str">
        <f>CONCATENATE(Q23,O23)</f>
        <v>0*</v>
      </c>
      <c r="J18" s="23" t="str">
        <f>CONCATENATE(R23,O23)</f>
        <v>0*</v>
      </c>
      <c r="K18" s="23" t="str">
        <f>CONCATENATE(S23,O23)</f>
        <v>0*</v>
      </c>
      <c r="L18" s="23" t="str">
        <f>CONCATENATE(T23,O23)</f>
        <v>0*</v>
      </c>
      <c r="M18" s="23" t="str">
        <f>CONCATENATE(U23,O23)</f>
        <v>0*</v>
      </c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</row>
    <row r="19" spans="1:33">
      <c r="A19" s="214"/>
      <c r="B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</row>
    <row r="20" spans="1:33" ht="16.2">
      <c r="A20" s="214"/>
      <c r="B20" s="214"/>
      <c r="C20" s="1303" t="s">
        <v>8970</v>
      </c>
      <c r="D20" s="1303"/>
      <c r="E20" s="584"/>
      <c r="F20" s="584"/>
      <c r="G20" s="584"/>
      <c r="H20" s="584"/>
      <c r="I20" s="584"/>
      <c r="J20" s="584"/>
      <c r="K20" s="584"/>
      <c r="L20" s="584"/>
      <c r="M20" s="58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</row>
    <row r="21" spans="1:33" ht="16.2">
      <c r="A21" s="214"/>
      <c r="B21" s="214"/>
      <c r="C21" s="612"/>
      <c r="D21" s="605" t="s">
        <v>8958</v>
      </c>
      <c r="E21" s="605" t="s">
        <v>8959</v>
      </c>
      <c r="F21" s="605" t="s">
        <v>8960</v>
      </c>
      <c r="G21" s="605" t="s">
        <v>8961</v>
      </c>
      <c r="H21" s="605" t="s">
        <v>8962</v>
      </c>
      <c r="I21" s="605" t="s">
        <v>8963</v>
      </c>
      <c r="J21" s="605" t="s">
        <v>8964</v>
      </c>
      <c r="K21" s="605" t="s">
        <v>8965</v>
      </c>
      <c r="L21" s="605" t="s">
        <v>8966</v>
      </c>
      <c r="M21" s="605" t="s">
        <v>8967</v>
      </c>
      <c r="N21" s="214"/>
      <c r="O21" s="1298" t="s">
        <v>8972</v>
      </c>
      <c r="P21" s="1298"/>
      <c r="Q21" s="1298"/>
      <c r="R21" s="1299" t="s">
        <v>8969</v>
      </c>
      <c r="S21" s="1299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</row>
    <row r="22" spans="1:33">
      <c r="A22" s="214"/>
      <c r="B22" s="214"/>
      <c r="D22" t="str">
        <f>'男子リレ-入力'!U47</f>
        <v/>
      </c>
      <c r="E22">
        <f>'男子リレ-入力'!S47</f>
        <v>0</v>
      </c>
      <c r="G22" t="str">
        <f>Q30</f>
        <v>000</v>
      </c>
      <c r="H22" s="23" t="str">
        <f>CONCATENATE(P29,O29)</f>
        <v>0*</v>
      </c>
      <c r="I22" s="23" t="str">
        <f>CONCATENATE(Q29,O29)</f>
        <v>0*</v>
      </c>
      <c r="J22" s="23" t="str">
        <f>CONCATENATE(R29,O29)</f>
        <v>0*</v>
      </c>
      <c r="K22" s="23" t="str">
        <f>CONCATENATE(S29,O29)</f>
        <v>0*</v>
      </c>
      <c r="L22" s="23" t="str">
        <f>CONCATENATE(T29,O29)</f>
        <v>0*</v>
      </c>
      <c r="M22" s="23" t="str">
        <f>CONCATENATE(U29,O29)</f>
        <v>0*</v>
      </c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1:33">
      <c r="A23" s="214"/>
      <c r="B23" s="214"/>
      <c r="N23" s="214"/>
      <c r="O23" s="607" t="s">
        <v>8968</v>
      </c>
      <c r="P23" s="608">
        <f>'男子リレ-入力'!Q14</f>
        <v>0</v>
      </c>
      <c r="Q23" s="608">
        <f>'男子リレ-入力'!Q15</f>
        <v>0</v>
      </c>
      <c r="R23" s="608">
        <f>'男子リレ-入力'!Q16</f>
        <v>0</v>
      </c>
      <c r="S23" s="608">
        <f>'男子リレ-入力'!Q17</f>
        <v>0</v>
      </c>
      <c r="T23" s="608">
        <f>'男子リレ-入力'!Q18</f>
        <v>0</v>
      </c>
      <c r="U23" s="608">
        <f>'男子リレ-入力'!Q19</f>
        <v>0</v>
      </c>
      <c r="V23" s="214"/>
      <c r="W23" s="214"/>
      <c r="X23" s="214"/>
      <c r="Y23" s="608" t="s">
        <v>8877</v>
      </c>
      <c r="Z23" s="608" t="str">
        <f>'男子リレ-入力'!U14</f>
        <v/>
      </c>
      <c r="AA23" s="609" t="str">
        <f>CONCATENATE(Y23,Z23)</f>
        <v>03</v>
      </c>
      <c r="AB23" s="214"/>
      <c r="AC23" s="214"/>
      <c r="AD23" s="214"/>
      <c r="AE23" s="214"/>
      <c r="AF23" s="214"/>
      <c r="AG23" s="214"/>
    </row>
    <row r="24" spans="1:33">
      <c r="A24" s="214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608" t="s">
        <v>8990</v>
      </c>
      <c r="P24" s="608">
        <f>'男子リレ-入力'!U11</f>
        <v>0</v>
      </c>
      <c r="Q24" s="610" t="str">
        <f>CONCATENATE(O24,P24)</f>
        <v>000</v>
      </c>
      <c r="R24" s="611"/>
      <c r="S24" s="611"/>
      <c r="T24" s="611"/>
      <c r="U24" s="611"/>
      <c r="V24" s="214"/>
      <c r="W24" s="214"/>
      <c r="X24" s="214"/>
      <c r="Y24" s="611"/>
      <c r="Z24" s="611"/>
      <c r="AA24" s="611"/>
      <c r="AB24" s="214"/>
      <c r="AC24" s="214"/>
      <c r="AD24" s="214"/>
      <c r="AE24" s="214"/>
      <c r="AF24" s="214"/>
      <c r="AG24" s="214"/>
    </row>
    <row r="25" spans="1:33">
      <c r="A25" s="214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1:33">
      <c r="A26" s="214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1:33" ht="16.2">
      <c r="A27" s="214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1298" t="s">
        <v>8972</v>
      </c>
      <c r="P27" s="1298"/>
      <c r="Q27" s="1298"/>
      <c r="R27" s="1299" t="s">
        <v>8970</v>
      </c>
      <c r="S27" s="1299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1:33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  <row r="29" spans="1:33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607" t="s">
        <v>8968</v>
      </c>
      <c r="P29" s="608">
        <f>'男子リレ-入力'!Q47</f>
        <v>0</v>
      </c>
      <c r="Q29" s="608">
        <f>'男子リレ-入力'!Q48</f>
        <v>0</v>
      </c>
      <c r="R29" s="608">
        <f>'男子リレ-入力'!Q49</f>
        <v>0</v>
      </c>
      <c r="S29" s="608">
        <f>'男子リレ-入力'!Q50</f>
        <v>0</v>
      </c>
      <c r="T29" s="608">
        <f>'男子リレ-入力'!Q51</f>
        <v>0</v>
      </c>
      <c r="U29" s="608">
        <f>'男子リレ-入力'!Q52</f>
        <v>0</v>
      </c>
      <c r="V29" s="214"/>
      <c r="W29" s="214"/>
      <c r="X29" s="214"/>
      <c r="Y29" s="608" t="s">
        <v>8877</v>
      </c>
      <c r="Z29" s="608" t="str">
        <f>'男子リレ-入力'!U47</f>
        <v/>
      </c>
      <c r="AA29" s="609" t="str">
        <f>CONCATENATE(Y29,Z29)</f>
        <v>03</v>
      </c>
      <c r="AB29" s="214"/>
      <c r="AC29" s="214"/>
      <c r="AD29" s="214"/>
      <c r="AE29" s="214"/>
      <c r="AF29" s="214"/>
      <c r="AG29" s="214"/>
    </row>
    <row r="30" spans="1:33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608" t="s">
        <v>8990</v>
      </c>
      <c r="P30" s="608">
        <f>'男子リレ-入力'!U43</f>
        <v>0</v>
      </c>
      <c r="Q30" s="610" t="str">
        <f>CONCATENATE(O30,P30)</f>
        <v>000</v>
      </c>
      <c r="R30" s="611"/>
      <c r="S30" s="611"/>
      <c r="T30" s="611"/>
      <c r="U30" s="611"/>
      <c r="V30" s="214"/>
      <c r="W30" s="214"/>
      <c r="X30" s="214"/>
      <c r="Y30" s="611"/>
      <c r="Z30" s="611"/>
      <c r="AA30" s="611"/>
      <c r="AB30" s="214"/>
      <c r="AC30" s="214"/>
      <c r="AD30" s="214"/>
      <c r="AE30" s="214"/>
      <c r="AF30" s="214"/>
      <c r="AG30" s="214"/>
    </row>
    <row r="31" spans="1:33">
      <c r="A31" s="214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606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</row>
    <row r="32" spans="1:33">
      <c r="A32" s="214"/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606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</row>
    <row r="33" spans="1:33">
      <c r="A33" s="214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606"/>
      <c r="Q33" s="214"/>
      <c r="R33" s="214"/>
      <c r="S33" s="214"/>
      <c r="T33" s="214"/>
      <c r="U33" s="214"/>
      <c r="V33" s="214"/>
      <c r="W33" s="214"/>
      <c r="X33" s="214"/>
      <c r="Y33" s="214"/>
      <c r="Z33" s="214" t="str">
        <f>'男子リレ-入力'!I47</f>
        <v/>
      </c>
      <c r="AA33" s="214"/>
      <c r="AB33" s="214"/>
      <c r="AC33" s="214"/>
      <c r="AD33" s="214"/>
      <c r="AE33" s="214"/>
      <c r="AF33" s="214"/>
      <c r="AG33" s="214"/>
    </row>
    <row r="34" spans="1:33">
      <c r="A34" s="214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606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</row>
    <row r="35" spans="1:33">
      <c r="A35" s="214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</row>
    <row r="36" spans="1:33">
      <c r="A36" s="214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606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</row>
    <row r="37" spans="1:33">
      <c r="A37" s="214"/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</row>
    <row r="38" spans="1:33">
      <c r="A38" s="214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</row>
    <row r="39" spans="1:33">
      <c r="A39" s="214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</row>
    <row r="40" spans="1:33">
      <c r="A40" s="214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</row>
    <row r="41" spans="1:33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</row>
    <row r="42" spans="1:33">
      <c r="A42" s="214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</row>
    <row r="43" spans="1:33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</row>
    <row r="44" spans="1:33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</row>
    <row r="45" spans="1:33">
      <c r="A45" s="21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</row>
    <row r="46" spans="1:33">
      <c r="A46" s="214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</row>
  </sheetData>
  <sheetProtection algorithmName="SHA-512" hashValue="oUEa3FuHvPuOTEo3eLgDNSmsgVMumLwnRL+xGkD+DQjFOw3op101lv5MkT5ab56z+mCeAzKTH5vGnR702duoLg==" saltValue="miqDOA6SnaE3b8wZPY9EkQ==" spinCount="100000" sheet="1" objects="1" scenarios="1"/>
  <mergeCells count="16">
    <mergeCell ref="E3:I3"/>
    <mergeCell ref="L3:M3"/>
    <mergeCell ref="O27:Q27"/>
    <mergeCell ref="R27:S27"/>
    <mergeCell ref="O8:Q8"/>
    <mergeCell ref="R8:S8"/>
    <mergeCell ref="O14:Q14"/>
    <mergeCell ref="R14:S14"/>
    <mergeCell ref="O21:Q21"/>
    <mergeCell ref="R21:S21"/>
    <mergeCell ref="C15:E15"/>
    <mergeCell ref="C6:D6"/>
    <mergeCell ref="C10:D10"/>
    <mergeCell ref="C16:D16"/>
    <mergeCell ref="C20:D20"/>
    <mergeCell ref="C5:M5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18</vt:i4>
      </vt:variant>
    </vt:vector>
  </HeadingPairs>
  <TitlesOfParts>
    <vt:vector size="37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一般・大学競技者</vt:lpstr>
      <vt:lpstr>男子リレ-入力</vt:lpstr>
      <vt:lpstr>女子リレ-入力</vt:lpstr>
      <vt:lpstr>男子リレーﾃﾞｰﾀ(mat)</vt:lpstr>
      <vt:lpstr>女子リレーﾃﾞｰﾀ(mat)</vt:lpstr>
      <vt:lpstr>男子リレーﾃﾞｰﾀ提出</vt:lpstr>
      <vt:lpstr>所属・種目コード</vt:lpstr>
      <vt:lpstr>個人データ提出用</vt:lpstr>
      <vt:lpstr>MAT提出用</vt:lpstr>
      <vt:lpstr>女子リレーデータ提出</vt:lpstr>
      <vt:lpstr>申し込み確認書</vt:lpstr>
      <vt:lpstr>高校競技者</vt:lpstr>
      <vt:lpstr>競技者原本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男子リレーﾃﾞｰﾀ提出!Print_Area</vt:lpstr>
      <vt:lpstr>'男子リレ-入力'!Print_Area</vt:lpstr>
      <vt:lpstr>直接データ入力!Print_Area</vt:lpstr>
      <vt:lpstr>一部女子</vt:lpstr>
      <vt:lpstr>一部男子</vt:lpstr>
      <vt:lpstr>七部男子</vt:lpstr>
      <vt:lpstr>二部男子</vt:lpstr>
      <vt:lpstr>八部男子</vt:lpstr>
      <vt:lpstr>六部男子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2019-06-19T20:19:24Z</cp:lastPrinted>
  <dcterms:created xsi:type="dcterms:W3CDTF">2002-06-13T09:48:28Z</dcterms:created>
  <dcterms:modified xsi:type="dcterms:W3CDTF">2019-06-19T20:41:10Z</dcterms:modified>
</cp:coreProperties>
</file>